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chip_\Desktop\class-activities\shop-a-lot\Misc\"/>
    </mc:Choice>
  </mc:AlternateContent>
  <xr:revisionPtr revIDLastSave="0" documentId="13_ncr:1_{7F26885B-712C-48E9-B646-DDAC01FCD40D}" xr6:coauthVersionLast="47" xr6:coauthVersionMax="47" xr10:uidLastSave="{00000000-0000-0000-0000-000000000000}"/>
  <bookViews>
    <workbookView xWindow="-108" yWindow="-108" windowWidth="23256" windowHeight="12576" activeTab="4" xr2:uid="{0CFF21B9-70AC-41C5-9115-9B31F849BE8D}"/>
  </bookViews>
  <sheets>
    <sheet name="!eq" sheetId="3" r:id="rId1"/>
    <sheet name="!ar" sheetId="2" r:id="rId2"/>
    <sheet name="!we" sheetId="1" r:id="rId3"/>
    <sheet name="Weapon Seed" sheetId="4" r:id="rId4"/>
    <sheet name="Armor" sheetId="6" r:id="rId5"/>
    <sheet name="Gear" sheetId="7" r:id="rId6"/>
    <sheet name="Models" sheetId="5" r:id="rId7"/>
    <sheet name="Sheet2" sheetId="9" r:id="rId8"/>
  </sheets>
  <externalReferences>
    <externalReference r:id="rId9"/>
  </externalReferences>
  <definedNames>
    <definedName name="_xlnm._FilterDatabase" localSheetId="0" hidden="1">'!eq'!#REF!</definedName>
    <definedName name="_xlnm._FilterDatabase" localSheetId="4" hidden="1">Armor!$A$4:$AG$45</definedName>
    <definedName name="_xlnm._FilterDatabase" localSheetId="5" hidden="1">Gear!#REF!</definedName>
    <definedName name="_xlnm._FilterDatabase" localSheetId="3" hidden="1">'Weapon Seed'!$A$4:$AN$182</definedName>
    <definedName name="Abilities">'[1]!misc'!$N$3:$N$8</definedName>
    <definedName name="AbilityBonuses">'[1]!misc'!#REF!</definedName>
    <definedName name="ActiveSheet">[1]Validation!$A$3</definedName>
    <definedName name="AgeCategory">'[1]!misc'!$AD$3:$AD$7</definedName>
    <definedName name="Alignment">'[1]!misc'!$K$3:$K$11</definedName>
    <definedName name="AmmunitionList" localSheetId="3">'Weapon Seed'!$A$188:$C$212</definedName>
    <definedName name="AmmunitionList">'!we'!$A$250:$C$274</definedName>
    <definedName name="AmmunitionList_Validation" localSheetId="3">'Weapon Seed'!$A$188:$A$212</definedName>
    <definedName name="AmmunitionList_Validation">'!we'!$A$250:$A$274</definedName>
    <definedName name="Armor_ArmorListsByType">Armor!$A$51:$A$58</definedName>
    <definedName name="ArmorClassList">'[1]!misc'!$C$37:$I$43</definedName>
    <definedName name="ArmorEnhancementList_Validation" localSheetId="4">Armor!#REF!</definedName>
    <definedName name="ArmorEnhancementList_Validation">'!ar'!$A$74:$A$111</definedName>
    <definedName name="ArmorEnhancements" localSheetId="4">Armor!#REF!</definedName>
    <definedName name="ArmorEnhancements">'!ar'!$A$74:$D$111</definedName>
    <definedName name="ArmorEnhancementsList" localSheetId="4">Armor!#REF!</definedName>
    <definedName name="ArmorEnhancementsList">'!ar'!$A$119:$L$130</definedName>
    <definedName name="ArmorEnhancementsList_Validation" localSheetId="4">Armor!#REF!</definedName>
    <definedName name="ArmorEnhancementsList_Validation">'!ar'!$A$119:$A$130</definedName>
    <definedName name="ArmorList" localSheetId="0">'[1]!ar'!$A$5:$P$36</definedName>
    <definedName name="ArmorList" localSheetId="4">Armor!$A$5:$K$36</definedName>
    <definedName name="ArmorList" localSheetId="5">'[1]!ar'!$A$5:$P$36</definedName>
    <definedName name="ArmorList">'!ar'!$A$5:$Q$36</definedName>
    <definedName name="ArmorList_Validation" localSheetId="0">'[1]!ar'!$A$5:$A$36</definedName>
    <definedName name="ArmorList_Validation" localSheetId="4">Armor!$A$5:$A$36</definedName>
    <definedName name="ArmorList_Validation" localSheetId="5">'[1]!ar'!$A$5:$A$36</definedName>
    <definedName name="ArmorList_Validation">'!ar'!$A$5:$A$36</definedName>
    <definedName name="ArmorListsByType" localSheetId="0">'[1]!ar'!$A$59:$A$66</definedName>
    <definedName name="ArmorListsByType" localSheetId="4">Armor!#REF!</definedName>
    <definedName name="ArmorListsByType" localSheetId="5">'[1]!ar'!$A$59:$A$66</definedName>
    <definedName name="ArmorListsByType">'!ar'!$A$59:$A$66</definedName>
    <definedName name="ArmorMasterworkList" localSheetId="4">Armor!#REF!</definedName>
    <definedName name="ArmorMasterworkList">'!ar'!$A$138:$L$150</definedName>
    <definedName name="ArmorMasterworkList_Validation" localSheetId="4">Armor!#REF!</definedName>
    <definedName name="ArmorMasterworkList_Validation">'!ar'!$A$138:$A$150</definedName>
    <definedName name="ArmorMaterialsList" localSheetId="4">Armor!#REF!</definedName>
    <definedName name="ArmorMaterialsList">'!ar'!$A$159:$L$178</definedName>
    <definedName name="ArmorMaterialsList_Validation" localSheetId="4">Armor!#REF!</definedName>
    <definedName name="ArmorMaterialsList_Validation">'!ar'!$A$159:$A$178</definedName>
    <definedName name="ArmorNaturalList" localSheetId="4">Armor!#REF!</definedName>
    <definedName name="ArmorNaturalList">'!ar'!$A$186:$J$191</definedName>
    <definedName name="ArmorNaturalList_Validation" localSheetId="4">Armor!#REF!</definedName>
    <definedName name="ArmorNaturalList_Validation">'!ar'!$A$186:$A$191</definedName>
    <definedName name="BaseClassList">'[1]!cl'!$A$906:$A$970</definedName>
    <definedName name="BonusAge">#REF!</definedName>
    <definedName name="BonusAlignment">#REF!</definedName>
    <definedName name="BonusArcSL">#REF!</definedName>
    <definedName name="BonusBAB">#REF!</definedName>
    <definedName name="BonusCasterLevel">#REF!</definedName>
    <definedName name="BonusCha">[1]Master!$BC$91</definedName>
    <definedName name="BonusChaScore">#REF!</definedName>
    <definedName name="BonusClrDom1">#REF!</definedName>
    <definedName name="BonusClrDom2">#REF!</definedName>
    <definedName name="BonusClrPwr1">#REF!</definedName>
    <definedName name="BonusClrPwr2">#REF!</definedName>
    <definedName name="BonusCon">[1]Master!$BC$88</definedName>
    <definedName name="BonusConScore">#REF!</definedName>
    <definedName name="BonusDex">[1]Master!$BC$87</definedName>
    <definedName name="BonusDexScore">#REF!</definedName>
    <definedName name="BonusDivSL">#REF!</definedName>
    <definedName name="BonusECL">#REF!</definedName>
    <definedName name="BonusFortitudeSave">#REF!</definedName>
    <definedName name="BonusInt">[1]Master!$BC$89</definedName>
    <definedName name="BonusIntScore">#REF!</definedName>
    <definedName name="BonusLevel">#REF!</definedName>
    <definedName name="BonusList">#REF!</definedName>
    <definedName name="BonusMove">#REF!</definedName>
    <definedName name="BonusPsiPL">#REF!</definedName>
    <definedName name="BonusRace">#REF!</definedName>
    <definedName name="BonusReflexSave">#REF!</definedName>
    <definedName name="BonusSex">#REF!</definedName>
    <definedName name="BonusSize">#REF!</definedName>
    <definedName name="BonusStr">[1]Master!$BC$86</definedName>
    <definedName name="BonusStrScore">#REF!</definedName>
    <definedName name="BonusWillSave">#REF!</definedName>
    <definedName name="BonusWis">[1]Master!$BC$90</definedName>
    <definedName name="BonusWisScore">#REF!</definedName>
    <definedName name="ClassFeat">'[1]!cl'!$A$423:$BP$824</definedName>
    <definedName name="ClassList">'[1]!cl'!$A$14:$DZ$415</definedName>
    <definedName name="ClassList_Validation">'[1]!cl'!$A$14:$A$415</definedName>
    <definedName name="ClassListsByBook">'[1]!cl'!$A$832:$A$896</definedName>
    <definedName name="ClassMovement_List">'[1]!cl'!#REF!</definedName>
    <definedName name="ClassRaceFeats1">#REF!</definedName>
    <definedName name="ClassRaceFeats2">#REF!</definedName>
    <definedName name="ClassSpellCaster_Validation">'[1]!sp'!$A$5:$A$68</definedName>
    <definedName name="ClassSpellCasterList">'[1]!sp'!$A$5:$I$68</definedName>
    <definedName name="ClassValidation">'[1]!cl'!#REF!</definedName>
    <definedName name="ClassValidationList">'[1]!cl'!#REF!</definedName>
    <definedName name="Deity_FR_Mul">'[1]!hr'!#REF!</definedName>
    <definedName name="Die_DieToSize">'[1]!misc'!$P$3:$Q$14</definedName>
    <definedName name="Die_SizeToDie">'[1]!misc'!$Q$3:$R$14</definedName>
    <definedName name="DieList">'[1]!misc'!#REF!</definedName>
    <definedName name="DomainList">'[1]!hr'!$A$276:$A$348</definedName>
    <definedName name="DroppableContainers" localSheetId="5">Gear!#REF!</definedName>
    <definedName name="DroppableContainers">'!eq'!$G$4:$G$46</definedName>
    <definedName name="EquipmentList" localSheetId="5">Gear!$A$5:$E$262</definedName>
    <definedName name="EquipmentList">'!eq'!$A$54:$J$311</definedName>
    <definedName name="EquipmentList_Validation" localSheetId="5">Gear!$A$5:$A$262</definedName>
    <definedName name="EquipmentList_Validation">'!eq'!$A$54:$A$311</definedName>
    <definedName name="EquipmentLocationList" localSheetId="5">Gear!#REF!</definedName>
    <definedName name="EquipmentLocationList">'!eq'!$A$5:$C$46</definedName>
    <definedName name="EquipmentLocationList_Validation" localSheetId="5">Gear!#REF!</definedName>
    <definedName name="EquipmentLocationList_Validation">'!eq'!$A$4:$A$46</definedName>
    <definedName name="FavoredClassList">'[1]!cl'!$A$903:$A$970</definedName>
    <definedName name="FeatBonusTypeList">'[1]!fe'!$A$1082:$A$1127</definedName>
    <definedName name="FeatList">'[1]!fe'!$A$5:$I$860</definedName>
    <definedName name="FeatList_Validation">'[1]!fe'!$A$5:$A$860</definedName>
    <definedName name="FeatSource">'[1]!fe'!$A$868:$A$908</definedName>
    <definedName name="FeatsTaken">#REF!</definedName>
    <definedName name="FeatsTaken_Validation">#REF!</definedName>
    <definedName name="GoodPoor">'[1]!misc'!$G$3:$G$4</definedName>
    <definedName name="HeavyWeapons" localSheetId="3">'Weapon Seed'!#REF!</definedName>
    <definedName name="HeavyWeapons">'!we'!$AB$282:$AE$289</definedName>
    <definedName name="KnownKnowledgeSkills">#REF!</definedName>
    <definedName name="MagicItemLimit">'[1]!misc'!#REF!</definedName>
    <definedName name="MissionXP">'[1]DM Sheet'!$E$46</definedName>
    <definedName name="NameClass">'[1]Quick Sheet'!$BE$16:$BE$17</definedName>
    <definedName name="OrderSize">'[1]!misc'!#REF!</definedName>
    <definedName name="PointBuy">'[1]!misc'!$M$19:$N$30</definedName>
    <definedName name="PointBuyRating">'[1]!misc'!$O$19:$P$23</definedName>
    <definedName name="PsioincDisciplines">'[1]!sp'!$AA$5:$AA$10</definedName>
    <definedName name="PsionicAttack">#REF!</definedName>
    <definedName name="PsionicDefense">#REF!</definedName>
    <definedName name="RaceFeat">'[1]!ra'!$A$74:$P$136</definedName>
    <definedName name="RaceList">'[1]!ra'!$A$5:$BI$67</definedName>
    <definedName name="RaceList_Validation">'[1]!ra'!$A$5:$A$67</definedName>
    <definedName name="RaceType">'[1]!ra'!$A$153:$A$183</definedName>
    <definedName name="RacialHD">#REF!</definedName>
    <definedName name="Resistances">'[1]!misc'!$P$34:$P$39</definedName>
    <definedName name="RPMult">'[1]DM Sheet'!$AR$1</definedName>
    <definedName name="Sex">'[1]!misc'!$M$3:$M$5</definedName>
    <definedName name="ShieldEnhancementList_Validation" localSheetId="4">Armor!#REF!</definedName>
    <definedName name="ShieldEnhancementList_Validation">'!ar'!$F$74:$F$109</definedName>
    <definedName name="ShieldEnhancements" localSheetId="4">Armor!#REF!</definedName>
    <definedName name="ShieldEnhancements">'!ar'!$F$74:$J$109</definedName>
    <definedName name="ShieldList" localSheetId="0">'[1]!ar'!$A$44:$P$53</definedName>
    <definedName name="ShieldList" localSheetId="4">Armor!$A$37:$L$45</definedName>
    <definedName name="ShieldList" localSheetId="5">'[1]!ar'!$A$44:$P$53</definedName>
    <definedName name="ShieldList">'!ar'!$A$44:$Q$53</definedName>
    <definedName name="ShieldList_Validation" localSheetId="0">'[1]!ar'!$A$44:$A$53</definedName>
    <definedName name="ShieldList_Validation" localSheetId="4">Armor!$A$37:$A$45</definedName>
    <definedName name="ShieldList_Validation" localSheetId="5">'[1]!ar'!$A$44:$A$53</definedName>
    <definedName name="ShieldList_Validation">'!ar'!$A$44:$A$53</definedName>
    <definedName name="Sight">'[1]!misc'!#REF!</definedName>
    <definedName name="SizeList_Validation">'[1]!misc'!$K$20:$K$28</definedName>
    <definedName name="SizeOrder">'[1]!misc'!$J$20:$K$28</definedName>
    <definedName name="SizeOrder2">'[1]!misc'!$K$20:$L$28</definedName>
    <definedName name="SkillList">'[1]!sk'!$A$5:$N$196</definedName>
    <definedName name="SkillList_Validation">'[1]!sk'!$A$5:$A$196</definedName>
    <definedName name="SkillListCraft_Validation">'[1]!sk'!$A$13:$A$45</definedName>
    <definedName name="SkillListKnowledge_Validation">'[1]!sk'!$A$65:$A$124</definedName>
    <definedName name="SkillListMercantile_Validation">'[1]!sk'!$U$5:$U$78</definedName>
    <definedName name="SkillRanksList">'[1]!sk'!#REF!</definedName>
    <definedName name="SkillsTaken_Validation">#REF!</definedName>
    <definedName name="SkillsTrainedTaken_Validation">#REF!</definedName>
    <definedName name="Spell_ArcaneSchools">'[1]!sp'!#REF!</definedName>
    <definedName name="SpellListOffset">'[1]!sp'!$B$76:$W$675</definedName>
    <definedName name="SpellSelection">'[1]!sp'!$O$5:$O$7</definedName>
    <definedName name="SpellType">'[1]!misc'!$A$34:$A$37</definedName>
    <definedName name="StatBonus">'[1]Quick Sheet'!$BE$14:$BE$15</definedName>
    <definedName name="TempBaseAC">#REF!</definedName>
    <definedName name="TempCha">#REF!</definedName>
    <definedName name="TempCon">#REF!</definedName>
    <definedName name="TempDex">#REF!</definedName>
    <definedName name="TempDmg">#REF!</definedName>
    <definedName name="TempFlatAC">#REF!</definedName>
    <definedName name="TempFort">#REF!</definedName>
    <definedName name="TempHitPoints">#REF!</definedName>
    <definedName name="TempInt">#REF!</definedName>
    <definedName name="TemplateFeat">'[1]!te'!$A$43:$U$74</definedName>
    <definedName name="TemplateList">'[1]!te'!$A$5:$BL$36</definedName>
    <definedName name="TemplateList_Validation">'[1]!te'!$A$5:$A$36</definedName>
    <definedName name="TempMelee">#REF!</definedName>
    <definedName name="TempMiss">#REF!</definedName>
    <definedName name="TempMissile">#REF!</definedName>
    <definedName name="TempRefl">#REF!</definedName>
    <definedName name="TempSkill">#REF!</definedName>
    <definedName name="TempStr">#REF!</definedName>
    <definedName name="TempTouchAC">#REF!</definedName>
    <definedName name="TempWill">#REF!</definedName>
    <definedName name="TempWis">#REF!</definedName>
    <definedName name="TrueFalse">'[1]!misc'!$C$3:$C$4</definedName>
    <definedName name="UnarmedUse" localSheetId="3">'Weapon Seed'!#REF!</definedName>
    <definedName name="UnarmedUse">'!we'!$H$250:$H$252</definedName>
    <definedName name="Vision">'[1]!misc'!$X$19:$X$24</definedName>
    <definedName name="WeaponAlchemical" localSheetId="3">'Weapon Seed'!#REF!</definedName>
    <definedName name="WeaponAlchemical">'!we'!$B$199:$B$202</definedName>
    <definedName name="WeaponAssassin" localSheetId="3">'Weapon Seed'!#REF!</definedName>
    <definedName name="WeaponAssassin">'!we'!$D$199:$D$217</definedName>
    <definedName name="WeaponBard" localSheetId="3">'Weapon Seed'!#REF!</definedName>
    <definedName name="WeaponBard">'!we'!$E$199:$E$215</definedName>
    <definedName name="WeaponDouble" localSheetId="3">'Weapon Seed'!#REF!</definedName>
    <definedName name="WeaponDouble">'!we'!$F$199:$F$224</definedName>
    <definedName name="WeaponEnchantment" localSheetId="3">'Weapon Seed'!#REF!</definedName>
    <definedName name="WeaponEnchantment">'!we'!$A$282:$G$328</definedName>
    <definedName name="WeaponEnchantmentBonus" localSheetId="3">'Weapon Seed'!#REF!</definedName>
    <definedName name="WeaponEnchantmentBonus">'!we'!$T$282:$T$292</definedName>
    <definedName name="WeaponEnchantmentList" localSheetId="3">'Weapon Seed'!#REF!</definedName>
    <definedName name="WeaponEnchantmentList">'!we'!$A$282:$G$328</definedName>
    <definedName name="WeaponEnchantmentList_Validation" localSheetId="1">'[1]!we'!$A$282:$A$328</definedName>
    <definedName name="WeaponEnchantmentList_Validation" localSheetId="0">'[1]!we'!$A$282:$A$328</definedName>
    <definedName name="WeaponEnchantmentList_Validation" localSheetId="4">'[1]!we'!$A$282:$A$328</definedName>
    <definedName name="WeaponEnchantmentList_Validation" localSheetId="5">'[1]!we'!$A$282:$A$328</definedName>
    <definedName name="WeaponEnchantmentList_Validation" localSheetId="3">'Weapon Seed'!#REF!</definedName>
    <definedName name="WeaponEnchantmentList_Validation">'!we'!$A$282:$A$328</definedName>
    <definedName name="WeaponList" localSheetId="1">'[1]!we'!$A$5:$AB$193</definedName>
    <definedName name="WeaponList" localSheetId="0">'[1]!we'!$A$5:$AB$193</definedName>
    <definedName name="WeaponList" localSheetId="4">'[1]!we'!$A$5:$AB$193</definedName>
    <definedName name="WeaponList" localSheetId="5">'[1]!we'!$A$5:$AB$193</definedName>
    <definedName name="WeaponList" localSheetId="3">'Weapon Seed'!$A$5:$N$182</definedName>
    <definedName name="WeaponList">'!we'!$A$5:$AB$193</definedName>
    <definedName name="WeaponList_Validation" localSheetId="1">'[1]!we'!$A$5:$A$193</definedName>
    <definedName name="WeaponList_Validation" localSheetId="0">'[1]!we'!$A$5:$A$193</definedName>
    <definedName name="WeaponList_Validation" localSheetId="4">'[1]!we'!$A$5:$A$193</definedName>
    <definedName name="WeaponList_Validation" localSheetId="5">'[1]!we'!$A$5:$A$193</definedName>
    <definedName name="WeaponList_Validation" localSheetId="3">'Weapon Seed'!$A$5:$A$182</definedName>
    <definedName name="WeaponList_Validation">'!we'!$A$5:$A$193</definedName>
    <definedName name="WeaponListsByType" localSheetId="1">'[1]!we'!$A$199:$A$214</definedName>
    <definedName name="WeaponListsByType" localSheetId="0">'[1]!we'!$A$199:$A$214</definedName>
    <definedName name="WeaponListsByType" localSheetId="4">'[1]!we'!$A$199:$A$214</definedName>
    <definedName name="WeaponListsByType" localSheetId="5">'[1]!we'!$A$199:$A$214</definedName>
    <definedName name="WeaponListsByType" localSheetId="3">'Weapon Seed'!#REF!</definedName>
    <definedName name="WeaponListsByType">'!we'!$A$199:$A$214</definedName>
    <definedName name="WeaponMaterialList" localSheetId="3">'Weapon Seed'!#REF!</definedName>
    <definedName name="WeaponMaterialList">'!we'!$A$336:$S$356</definedName>
    <definedName name="WeaponMaterialList_Validation" localSheetId="1">'[1]!we'!$A$336:$A$356</definedName>
    <definedName name="WeaponMaterialList_Validation" localSheetId="0">'[1]!we'!$A$336:$A$356</definedName>
    <definedName name="WeaponMaterialList_Validation" localSheetId="4">'[1]!we'!$A$336:$A$356</definedName>
    <definedName name="WeaponMaterialList_Validation" localSheetId="5">'[1]!we'!$A$336:$A$356</definedName>
    <definedName name="WeaponMaterialList_Validation" localSheetId="3">'Weapon Seed'!#REF!</definedName>
    <definedName name="WeaponMaterialList_Validation">'!we'!$A$336:$A$356</definedName>
    <definedName name="WeaponMissile" localSheetId="3">'Weapon Seed'!#REF!</definedName>
    <definedName name="WeaponMissile">'!we'!$I$199:$I$232</definedName>
    <definedName name="WeaponMonk" localSheetId="3">'Weapon Seed'!#REF!</definedName>
    <definedName name="WeaponMonk">'!we'!$J$199:$J$223</definedName>
    <definedName name="WeaponNatural" localSheetId="3">'Weapon Seed'!#REF!</definedName>
    <definedName name="WeaponNatural">'!we'!$K$199:$K$211</definedName>
    <definedName name="WeaponReach" localSheetId="3">'Weapon Seed'!#REF!</definedName>
    <definedName name="WeaponReach">'!we'!$M$199:$M$215</definedName>
    <definedName name="WeaponRogue" localSheetId="3">'Weapon Seed'!#REF!</definedName>
    <definedName name="WeaponRogue">'!we'!$N$199:$N$219</definedName>
    <definedName name="WeaponSizeDifference" localSheetId="1">'[1]!we'!$Q$282:$R$292</definedName>
    <definedName name="WeaponSizeDifference" localSheetId="0">'[1]!we'!$Q$282:$R$292</definedName>
    <definedName name="WeaponSizeDifference" localSheetId="4">'[1]!we'!$Q$282:$R$292</definedName>
    <definedName name="WeaponSizeDifference" localSheetId="5">'[1]!we'!$Q$282:$R$292</definedName>
    <definedName name="WeaponSizeDifference" localSheetId="3">'Weapon Seed'!#REF!</definedName>
    <definedName name="WeaponSizeDifference">'!we'!$Q$282:$R$292</definedName>
    <definedName name="WeaponSizeList" localSheetId="1">'[1]!we'!#REF!</definedName>
    <definedName name="WeaponSizeList" localSheetId="0">'[1]!we'!#REF!</definedName>
    <definedName name="WeaponSizeList" localSheetId="4">'[1]!we'!#REF!</definedName>
    <definedName name="WeaponSizeList" localSheetId="5">'[1]!we'!#REF!</definedName>
    <definedName name="WeaponSizeList" localSheetId="3">'Weapon Seed'!#REF!</definedName>
    <definedName name="WeaponSizeList">'!we'!#REF!</definedName>
    <definedName name="WeaponSizeList_Validation" localSheetId="3">'Weapon Seed'!#REF!</definedName>
    <definedName name="WeaponSizeList_Validation">'!we'!$O$282:$O$292</definedName>
    <definedName name="WeaponSizeList2_Validation" localSheetId="1">'[1]!we'!$P$282:$P$292</definedName>
    <definedName name="WeaponSizeList2_Validation" localSheetId="0">'[1]!we'!$P$282:$P$292</definedName>
    <definedName name="WeaponSizeList2_Validation" localSheetId="4">'[1]!we'!$P$282:$P$292</definedName>
    <definedName name="WeaponSizeList2_Validation" localSheetId="5">'[1]!we'!$P$282:$P$292</definedName>
    <definedName name="WeaponSizeList2_Validation" localSheetId="3">'Weapon Seed'!#REF!</definedName>
    <definedName name="WeaponSizeList2_Validation">'!we'!$P$282:$P$292</definedName>
    <definedName name="WeaponSpecialAttack_List" localSheetId="3">'Weapon Seed'!#REF!</definedName>
    <definedName name="WeaponSpecialAttack_List">'!we'!$A$239:$R$244</definedName>
    <definedName name="WeaponThrown" localSheetId="3">'Weapon Seed'!#REF!</definedName>
    <definedName name="WeaponThrown">'!we'!$O$199:$O$233</definedName>
    <definedName name="WeaponUse" localSheetId="1">'[1]!we'!$F$250:$F$254</definedName>
    <definedName name="WeaponUse" localSheetId="0">'[1]!we'!$F$250:$F$254</definedName>
    <definedName name="WeaponUse" localSheetId="4">'[1]!we'!$F$250:$F$254</definedName>
    <definedName name="WeaponUse" localSheetId="5">'[1]!we'!$F$250:$F$254</definedName>
    <definedName name="WeaponUse" localSheetId="3">'Weapon Seed'!#REF!</definedName>
    <definedName name="WeaponUse">'!we'!$F$250:$F$254</definedName>
    <definedName name="WeaponWizard" localSheetId="3">'Weapon Seed'!#REF!</definedName>
    <definedName name="WeaponWizard">'!we'!$P$199:$P$205</definedName>
    <definedName name="XPAdj">'[1]DM Sheet'!$AG$1</definedName>
    <definedName name="XPAwards">'[1]DM Sheet'!$BJ$46:$EO$120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6" i="6" l="1"/>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5" i="6"/>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X6" i="4"/>
  <c r="Y6" i="4"/>
  <c r="X7" i="4"/>
  <c r="Y7" i="4"/>
  <c r="X8" i="4"/>
  <c r="Y8" i="4"/>
  <c r="X9" i="4"/>
  <c r="Y9" i="4"/>
  <c r="X10" i="4"/>
  <c r="Y10" i="4"/>
  <c r="X11" i="4"/>
  <c r="Y11" i="4"/>
  <c r="X12" i="4"/>
  <c r="Y12" i="4"/>
  <c r="X13" i="4"/>
  <c r="Y13" i="4"/>
  <c r="X14" i="4"/>
  <c r="Y14" i="4"/>
  <c r="X15" i="4"/>
  <c r="Y15" i="4"/>
  <c r="X16" i="4"/>
  <c r="Y16" i="4"/>
  <c r="X17" i="4"/>
  <c r="Y17" i="4"/>
  <c r="X18" i="4"/>
  <c r="Y18" i="4"/>
  <c r="X19" i="4"/>
  <c r="Y19" i="4"/>
  <c r="X20" i="4"/>
  <c r="Y20" i="4"/>
  <c r="X21" i="4"/>
  <c r="Y21" i="4"/>
  <c r="X22" i="4"/>
  <c r="Y22" i="4"/>
  <c r="X23" i="4"/>
  <c r="Y23" i="4"/>
  <c r="X24" i="4"/>
  <c r="Y24" i="4"/>
  <c r="X25" i="4"/>
  <c r="Y25" i="4"/>
  <c r="X26" i="4"/>
  <c r="Y26" i="4"/>
  <c r="X27" i="4"/>
  <c r="Y27" i="4"/>
  <c r="X28" i="4"/>
  <c r="Y28" i="4"/>
  <c r="X29" i="4"/>
  <c r="Y29" i="4"/>
  <c r="X30" i="4"/>
  <c r="Y30" i="4"/>
  <c r="X31" i="4"/>
  <c r="Y31" i="4"/>
  <c r="X32" i="4"/>
  <c r="Y32" i="4"/>
  <c r="X33" i="4"/>
  <c r="Y33" i="4"/>
  <c r="X34" i="4"/>
  <c r="Y34" i="4"/>
  <c r="X35" i="4"/>
  <c r="Y35" i="4"/>
  <c r="X36" i="4"/>
  <c r="Y36" i="4"/>
  <c r="X37" i="4"/>
  <c r="Y37" i="4"/>
  <c r="X38" i="4"/>
  <c r="Y38" i="4"/>
  <c r="X39" i="4"/>
  <c r="Y39" i="4"/>
  <c r="X40" i="4"/>
  <c r="Y40" i="4"/>
  <c r="X41" i="4"/>
  <c r="Y41" i="4"/>
  <c r="X42" i="4"/>
  <c r="Y42" i="4"/>
  <c r="X43" i="4"/>
  <c r="Y43" i="4"/>
  <c r="X44" i="4"/>
  <c r="Y44" i="4"/>
  <c r="X45" i="4"/>
  <c r="Y45" i="4"/>
  <c r="X46" i="4"/>
  <c r="Y46" i="4"/>
  <c r="X47" i="4"/>
  <c r="Y47" i="4"/>
  <c r="X48" i="4"/>
  <c r="Y48" i="4"/>
  <c r="X49" i="4"/>
  <c r="Y49" i="4"/>
  <c r="X50" i="4"/>
  <c r="Y50" i="4"/>
  <c r="X51" i="4"/>
  <c r="Y51" i="4"/>
  <c r="X52" i="4"/>
  <c r="Y52" i="4"/>
  <c r="X53" i="4"/>
  <c r="Y53" i="4"/>
  <c r="X54" i="4"/>
  <c r="Y54" i="4"/>
  <c r="X55" i="4"/>
  <c r="Y55" i="4"/>
  <c r="X56" i="4"/>
  <c r="Y56" i="4"/>
  <c r="X57" i="4"/>
  <c r="Y57" i="4"/>
  <c r="X58" i="4"/>
  <c r="Y58" i="4"/>
  <c r="X59" i="4"/>
  <c r="Y59" i="4"/>
  <c r="X60" i="4"/>
  <c r="Y60" i="4"/>
  <c r="X61" i="4"/>
  <c r="Y61" i="4"/>
  <c r="X62" i="4"/>
  <c r="Y62" i="4"/>
  <c r="X63" i="4"/>
  <c r="Y63" i="4"/>
  <c r="X64" i="4"/>
  <c r="Y64" i="4"/>
  <c r="X65" i="4"/>
  <c r="Y65" i="4"/>
  <c r="X66" i="4"/>
  <c r="Y66" i="4"/>
  <c r="X67" i="4"/>
  <c r="Y67" i="4"/>
  <c r="X68" i="4"/>
  <c r="Y68" i="4"/>
  <c r="X69" i="4"/>
  <c r="Y69" i="4"/>
  <c r="X70" i="4"/>
  <c r="Y70" i="4"/>
  <c r="X71" i="4"/>
  <c r="Y71" i="4"/>
  <c r="X72" i="4"/>
  <c r="Y72" i="4"/>
  <c r="X73" i="4"/>
  <c r="Y73" i="4"/>
  <c r="X74" i="4"/>
  <c r="Y74" i="4"/>
  <c r="X75" i="4"/>
  <c r="Y75" i="4"/>
  <c r="X76" i="4"/>
  <c r="Y76" i="4"/>
  <c r="X77" i="4"/>
  <c r="Y77" i="4"/>
  <c r="X78" i="4"/>
  <c r="Y78" i="4"/>
  <c r="X79" i="4"/>
  <c r="Y79" i="4"/>
  <c r="X80" i="4"/>
  <c r="Y80" i="4"/>
  <c r="X81" i="4"/>
  <c r="Y81" i="4"/>
  <c r="X82" i="4"/>
  <c r="Y82" i="4"/>
  <c r="X83" i="4"/>
  <c r="Y83" i="4"/>
  <c r="X84" i="4"/>
  <c r="Y84" i="4"/>
  <c r="X85" i="4"/>
  <c r="Y85" i="4"/>
  <c r="X86" i="4"/>
  <c r="Y86" i="4"/>
  <c r="X87" i="4"/>
  <c r="Y87" i="4"/>
  <c r="X88" i="4"/>
  <c r="Y88" i="4"/>
  <c r="X89" i="4"/>
  <c r="Y89" i="4"/>
  <c r="X90" i="4"/>
  <c r="Y90" i="4"/>
  <c r="X91" i="4"/>
  <c r="Y91" i="4"/>
  <c r="X92" i="4"/>
  <c r="Y92" i="4"/>
  <c r="X93" i="4"/>
  <c r="Y93" i="4"/>
  <c r="X94" i="4"/>
  <c r="Y94" i="4"/>
  <c r="X95" i="4"/>
  <c r="Y95" i="4"/>
  <c r="X96" i="4"/>
  <c r="Y96" i="4"/>
  <c r="X97" i="4"/>
  <c r="Y97" i="4"/>
  <c r="X98" i="4"/>
  <c r="Y98" i="4"/>
  <c r="X99" i="4"/>
  <c r="Y99" i="4"/>
  <c r="X100" i="4"/>
  <c r="Y100" i="4"/>
  <c r="X101" i="4"/>
  <c r="Y101" i="4"/>
  <c r="X102" i="4"/>
  <c r="Y102" i="4"/>
  <c r="X103" i="4"/>
  <c r="Y103" i="4"/>
  <c r="X104" i="4"/>
  <c r="Y104" i="4"/>
  <c r="X105" i="4"/>
  <c r="Y105" i="4"/>
  <c r="X106" i="4"/>
  <c r="Y106" i="4"/>
  <c r="X107" i="4"/>
  <c r="Y107" i="4"/>
  <c r="X108" i="4"/>
  <c r="Y108" i="4"/>
  <c r="X109" i="4"/>
  <c r="Y109" i="4"/>
  <c r="X110" i="4"/>
  <c r="Y110" i="4"/>
  <c r="X111" i="4"/>
  <c r="Y111" i="4"/>
  <c r="X112" i="4"/>
  <c r="Y112" i="4"/>
  <c r="X113" i="4"/>
  <c r="Y113" i="4"/>
  <c r="X114" i="4"/>
  <c r="Y114" i="4"/>
  <c r="X115" i="4"/>
  <c r="Y115" i="4"/>
  <c r="X116" i="4"/>
  <c r="Y116" i="4"/>
  <c r="X117" i="4"/>
  <c r="Y117" i="4"/>
  <c r="X118" i="4"/>
  <c r="Y118" i="4"/>
  <c r="X119" i="4"/>
  <c r="Y119" i="4"/>
  <c r="X120" i="4"/>
  <c r="Y120" i="4"/>
  <c r="X121" i="4"/>
  <c r="Y121" i="4"/>
  <c r="X122" i="4"/>
  <c r="Y122" i="4"/>
  <c r="X123" i="4"/>
  <c r="Y123" i="4"/>
  <c r="X124" i="4"/>
  <c r="Y124" i="4"/>
  <c r="X125" i="4"/>
  <c r="Y125" i="4"/>
  <c r="X126" i="4"/>
  <c r="Y126" i="4"/>
  <c r="X127" i="4"/>
  <c r="Y127" i="4"/>
  <c r="X128" i="4"/>
  <c r="Y128" i="4"/>
  <c r="X129" i="4"/>
  <c r="Y129" i="4"/>
  <c r="X130" i="4"/>
  <c r="Y130" i="4"/>
  <c r="X131" i="4"/>
  <c r="Y131" i="4"/>
  <c r="X132" i="4"/>
  <c r="Y132" i="4"/>
  <c r="X133" i="4"/>
  <c r="Y133" i="4"/>
  <c r="X134" i="4"/>
  <c r="Y134" i="4"/>
  <c r="X135" i="4"/>
  <c r="Y135" i="4"/>
  <c r="X136" i="4"/>
  <c r="Y136" i="4"/>
  <c r="X137" i="4"/>
  <c r="Y137" i="4"/>
  <c r="X138" i="4"/>
  <c r="Y138" i="4"/>
  <c r="X139" i="4"/>
  <c r="Y139" i="4"/>
  <c r="X140" i="4"/>
  <c r="Y140" i="4"/>
  <c r="X141" i="4"/>
  <c r="Y141" i="4"/>
  <c r="X142" i="4"/>
  <c r="Y142" i="4"/>
  <c r="X143" i="4"/>
  <c r="Y143" i="4"/>
  <c r="X144" i="4"/>
  <c r="Y144" i="4"/>
  <c r="X145" i="4"/>
  <c r="Y145" i="4"/>
  <c r="X146" i="4"/>
  <c r="Y146" i="4"/>
  <c r="X147" i="4"/>
  <c r="Y147" i="4"/>
  <c r="X148" i="4"/>
  <c r="Y148" i="4"/>
  <c r="X149" i="4"/>
  <c r="Y149" i="4"/>
  <c r="X150" i="4"/>
  <c r="Y150" i="4"/>
  <c r="X151" i="4"/>
  <c r="Y151" i="4"/>
  <c r="X152" i="4"/>
  <c r="Y152" i="4"/>
  <c r="X153" i="4"/>
  <c r="Y153" i="4"/>
  <c r="X154" i="4"/>
  <c r="Y154" i="4"/>
  <c r="X155" i="4"/>
  <c r="Y155" i="4"/>
  <c r="X156" i="4"/>
  <c r="Y156" i="4"/>
  <c r="X157" i="4"/>
  <c r="Y157" i="4"/>
  <c r="X158" i="4"/>
  <c r="Y158" i="4"/>
  <c r="X159" i="4"/>
  <c r="Y159" i="4"/>
  <c r="X160" i="4"/>
  <c r="Y160" i="4"/>
  <c r="X161" i="4"/>
  <c r="Y161" i="4"/>
  <c r="X162" i="4"/>
  <c r="Y162" i="4"/>
  <c r="X163" i="4"/>
  <c r="Y163" i="4"/>
  <c r="X164" i="4"/>
  <c r="Y164" i="4"/>
  <c r="X165" i="4"/>
  <c r="Y165" i="4"/>
  <c r="X166" i="4"/>
  <c r="Y166" i="4"/>
  <c r="X167" i="4"/>
  <c r="Y167" i="4"/>
  <c r="X168" i="4"/>
  <c r="Y168" i="4"/>
  <c r="X169" i="4"/>
  <c r="Y169" i="4"/>
  <c r="X170" i="4"/>
  <c r="Y170" i="4"/>
  <c r="X171" i="4"/>
  <c r="Y171" i="4"/>
  <c r="X172" i="4"/>
  <c r="Y172" i="4"/>
  <c r="X173" i="4"/>
  <c r="Y173" i="4"/>
  <c r="X174" i="4"/>
  <c r="Y174" i="4"/>
  <c r="X175" i="4"/>
  <c r="Y175" i="4"/>
  <c r="X176" i="4"/>
  <c r="Y176" i="4"/>
  <c r="X177" i="4"/>
  <c r="Y177" i="4"/>
  <c r="X178" i="4"/>
  <c r="Y178" i="4"/>
  <c r="X179" i="4"/>
  <c r="Y179" i="4"/>
  <c r="X180" i="4"/>
  <c r="Y180" i="4"/>
  <c r="X181" i="4"/>
  <c r="Y181" i="4"/>
  <c r="X182" i="4"/>
  <c r="Y182" i="4"/>
  <c r="Y5" i="4"/>
  <c r="X5" i="4"/>
  <c r="U18" i="6"/>
  <c r="U19" i="6"/>
  <c r="U20" i="6"/>
  <c r="U21" i="6"/>
  <c r="U22" i="6"/>
  <c r="U23" i="6"/>
  <c r="U24" i="6"/>
  <c r="U25" i="6"/>
  <c r="U26" i="6"/>
  <c r="U27" i="6"/>
  <c r="U28" i="6"/>
  <c r="U29" i="6"/>
  <c r="U30" i="6"/>
  <c r="U31" i="6"/>
  <c r="U32" i="6"/>
  <c r="U33" i="6"/>
  <c r="U34" i="6"/>
  <c r="U35" i="6"/>
  <c r="U36" i="6"/>
  <c r="U37" i="6"/>
  <c r="U38" i="6"/>
  <c r="U39" i="6"/>
  <c r="U40" i="6"/>
  <c r="U41" i="6"/>
  <c r="U42" i="6"/>
  <c r="U43" i="6"/>
  <c r="U44" i="6"/>
  <c r="U45" i="6"/>
  <c r="U6" i="6"/>
  <c r="U7" i="6"/>
  <c r="U8" i="6"/>
  <c r="U9" i="6"/>
  <c r="U10" i="6"/>
  <c r="U11" i="6"/>
  <c r="U12" i="6"/>
  <c r="U13" i="6"/>
  <c r="U14" i="6"/>
  <c r="U15" i="6"/>
  <c r="U16" i="6"/>
  <c r="U17" i="6"/>
  <c r="U5" i="6"/>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02" i="7"/>
  <c r="N203" i="7"/>
  <c r="N204" i="7"/>
  <c r="N205" i="7"/>
  <c r="N206" i="7"/>
  <c r="N207" i="7"/>
  <c r="N208" i="7"/>
  <c r="N209" i="7"/>
  <c r="N210" i="7"/>
  <c r="N211" i="7"/>
  <c r="N212" i="7"/>
  <c r="N213" i="7"/>
  <c r="N214" i="7"/>
  <c r="N215" i="7"/>
  <c r="N216" i="7"/>
  <c r="N217" i="7"/>
  <c r="N218" i="7"/>
  <c r="N219" i="7"/>
  <c r="N220" i="7"/>
  <c r="N221" i="7"/>
  <c r="N222" i="7"/>
  <c r="N223" i="7"/>
  <c r="N224" i="7"/>
  <c r="N225" i="7"/>
  <c r="N226" i="7"/>
  <c r="N227" i="7"/>
  <c r="N228" i="7"/>
  <c r="N229" i="7"/>
  <c r="N230" i="7"/>
  <c r="N231" i="7"/>
  <c r="N232" i="7"/>
  <c r="N233" i="7"/>
  <c r="N234" i="7"/>
  <c r="N235" i="7"/>
  <c r="N236" i="7"/>
  <c r="N237" i="7"/>
  <c r="N238" i="7"/>
  <c r="N239" i="7"/>
  <c r="N240" i="7"/>
  <c r="N241" i="7"/>
  <c r="N242" i="7"/>
  <c r="N243" i="7"/>
  <c r="N244" i="7"/>
  <c r="N245" i="7"/>
  <c r="N246" i="7"/>
  <c r="N247" i="7"/>
  <c r="N248" i="7"/>
  <c r="N249" i="7"/>
  <c r="N250" i="7"/>
  <c r="N251" i="7"/>
  <c r="N252" i="7"/>
  <c r="N253" i="7"/>
  <c r="N254" i="7"/>
  <c r="N255" i="7"/>
  <c r="N256" i="7"/>
  <c r="N257" i="7"/>
  <c r="N258" i="7"/>
  <c r="N259" i="7"/>
  <c r="N260" i="7"/>
  <c r="N261" i="7"/>
  <c r="N262" i="7"/>
  <c r="N5" i="7"/>
  <c r="T5" i="4"/>
  <c r="P5" i="6"/>
  <c r="S5" i="4"/>
  <c r="O5" i="6"/>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5" i="7"/>
  <c r="I5" i="7"/>
  <c r="I6" i="7"/>
  <c r="J6" i="7"/>
  <c r="K6" i="7"/>
  <c r="R6" i="7" s="1"/>
  <c r="L6" i="7"/>
  <c r="O6" i="7"/>
  <c r="P6" i="7"/>
  <c r="Q6" i="7"/>
  <c r="I7" i="7"/>
  <c r="J7" i="7"/>
  <c r="K7" i="7"/>
  <c r="R7" i="7" s="1"/>
  <c r="L7" i="7"/>
  <c r="O7" i="7"/>
  <c r="P7" i="7"/>
  <c r="Q7" i="7"/>
  <c r="I8" i="7"/>
  <c r="J8" i="7"/>
  <c r="K8" i="7"/>
  <c r="R8" i="7" s="1"/>
  <c r="L8" i="7"/>
  <c r="O8" i="7"/>
  <c r="P8" i="7"/>
  <c r="Q8" i="7"/>
  <c r="I9" i="7"/>
  <c r="J9" i="7"/>
  <c r="K9" i="7"/>
  <c r="R9" i="7" s="1"/>
  <c r="L9" i="7"/>
  <c r="O9" i="7"/>
  <c r="P9" i="7"/>
  <c r="Q9" i="7"/>
  <c r="I10" i="7"/>
  <c r="J10" i="7"/>
  <c r="K10" i="7"/>
  <c r="R10" i="7" s="1"/>
  <c r="L10" i="7"/>
  <c r="O10" i="7"/>
  <c r="P10" i="7"/>
  <c r="Q10" i="7"/>
  <c r="I11" i="7"/>
  <c r="J11" i="7"/>
  <c r="K11" i="7"/>
  <c r="R11" i="7" s="1"/>
  <c r="L11" i="7"/>
  <c r="O11" i="7"/>
  <c r="P11" i="7"/>
  <c r="Q11" i="7"/>
  <c r="I12" i="7"/>
  <c r="J12" i="7"/>
  <c r="K12" i="7"/>
  <c r="R12" i="7" s="1"/>
  <c r="L12" i="7"/>
  <c r="O12" i="7"/>
  <c r="P12" i="7"/>
  <c r="Q12" i="7"/>
  <c r="I13" i="7"/>
  <c r="J13" i="7"/>
  <c r="K13" i="7"/>
  <c r="R13" i="7" s="1"/>
  <c r="L13" i="7"/>
  <c r="O13" i="7"/>
  <c r="P13" i="7"/>
  <c r="Q13" i="7"/>
  <c r="I14" i="7"/>
  <c r="J14" i="7"/>
  <c r="K14" i="7"/>
  <c r="R14" i="7" s="1"/>
  <c r="L14" i="7"/>
  <c r="O14" i="7"/>
  <c r="P14" i="7"/>
  <c r="Q14" i="7"/>
  <c r="I15" i="7"/>
  <c r="J15" i="7"/>
  <c r="K15" i="7"/>
  <c r="R15" i="7" s="1"/>
  <c r="L15" i="7"/>
  <c r="O15" i="7"/>
  <c r="P15" i="7"/>
  <c r="Q15" i="7"/>
  <c r="I16" i="7"/>
  <c r="J16" i="7"/>
  <c r="K16" i="7"/>
  <c r="R16" i="7" s="1"/>
  <c r="L16" i="7"/>
  <c r="O16" i="7"/>
  <c r="P16" i="7"/>
  <c r="Q16" i="7"/>
  <c r="I17" i="7"/>
  <c r="J17" i="7"/>
  <c r="K17" i="7"/>
  <c r="R17" i="7" s="1"/>
  <c r="L17" i="7"/>
  <c r="O17" i="7"/>
  <c r="P17" i="7"/>
  <c r="Q17" i="7"/>
  <c r="I18" i="7"/>
  <c r="J18" i="7"/>
  <c r="K18" i="7"/>
  <c r="R18" i="7" s="1"/>
  <c r="L18" i="7"/>
  <c r="O18" i="7"/>
  <c r="P18" i="7"/>
  <c r="Q18" i="7"/>
  <c r="I19" i="7"/>
  <c r="J19" i="7"/>
  <c r="K19" i="7"/>
  <c r="R19" i="7" s="1"/>
  <c r="L19" i="7"/>
  <c r="O19" i="7"/>
  <c r="P19" i="7"/>
  <c r="Q19" i="7"/>
  <c r="I20" i="7"/>
  <c r="J20" i="7"/>
  <c r="K20" i="7"/>
  <c r="R20" i="7" s="1"/>
  <c r="L20" i="7"/>
  <c r="O20" i="7"/>
  <c r="P20" i="7"/>
  <c r="Q20" i="7"/>
  <c r="I21" i="7"/>
  <c r="J21" i="7"/>
  <c r="K21" i="7"/>
  <c r="R21" i="7" s="1"/>
  <c r="L21" i="7"/>
  <c r="O21" i="7"/>
  <c r="P21" i="7"/>
  <c r="Q21" i="7"/>
  <c r="I22" i="7"/>
  <c r="J22" i="7"/>
  <c r="K22" i="7"/>
  <c r="R22" i="7" s="1"/>
  <c r="L22" i="7"/>
  <c r="O22" i="7"/>
  <c r="P22" i="7"/>
  <c r="Q22" i="7"/>
  <c r="I23" i="7"/>
  <c r="J23" i="7"/>
  <c r="K23" i="7"/>
  <c r="R23" i="7" s="1"/>
  <c r="L23" i="7"/>
  <c r="O23" i="7"/>
  <c r="P23" i="7"/>
  <c r="Q23" i="7"/>
  <c r="I24" i="7"/>
  <c r="J24" i="7"/>
  <c r="K24" i="7"/>
  <c r="R24" i="7" s="1"/>
  <c r="L24" i="7"/>
  <c r="O24" i="7"/>
  <c r="P24" i="7"/>
  <c r="Q24" i="7"/>
  <c r="I25" i="7"/>
  <c r="J25" i="7"/>
  <c r="K25" i="7"/>
  <c r="R25" i="7" s="1"/>
  <c r="L25" i="7"/>
  <c r="O25" i="7"/>
  <c r="P25" i="7"/>
  <c r="Q25" i="7"/>
  <c r="I26" i="7"/>
  <c r="J26" i="7"/>
  <c r="K26" i="7"/>
  <c r="R26" i="7" s="1"/>
  <c r="L26" i="7"/>
  <c r="O26" i="7"/>
  <c r="P26" i="7"/>
  <c r="Q26" i="7"/>
  <c r="I27" i="7"/>
  <c r="J27" i="7"/>
  <c r="K27" i="7"/>
  <c r="R27" i="7" s="1"/>
  <c r="L27" i="7"/>
  <c r="O27" i="7"/>
  <c r="P27" i="7"/>
  <c r="Q27" i="7"/>
  <c r="I28" i="7"/>
  <c r="J28" i="7"/>
  <c r="K28" i="7"/>
  <c r="R28" i="7" s="1"/>
  <c r="L28" i="7"/>
  <c r="O28" i="7"/>
  <c r="P28" i="7"/>
  <c r="Q28" i="7"/>
  <c r="I29" i="7"/>
  <c r="J29" i="7"/>
  <c r="K29" i="7"/>
  <c r="R29" i="7" s="1"/>
  <c r="L29" i="7"/>
  <c r="O29" i="7"/>
  <c r="P29" i="7"/>
  <c r="Q29" i="7"/>
  <c r="I30" i="7"/>
  <c r="J30" i="7"/>
  <c r="K30" i="7"/>
  <c r="R30" i="7" s="1"/>
  <c r="L30" i="7"/>
  <c r="O30" i="7"/>
  <c r="P30" i="7"/>
  <c r="Q30" i="7"/>
  <c r="I31" i="7"/>
  <c r="J31" i="7"/>
  <c r="K31" i="7"/>
  <c r="R31" i="7" s="1"/>
  <c r="L31" i="7"/>
  <c r="O31" i="7"/>
  <c r="P31" i="7"/>
  <c r="Q31" i="7"/>
  <c r="I32" i="7"/>
  <c r="J32" i="7"/>
  <c r="K32" i="7"/>
  <c r="R32" i="7" s="1"/>
  <c r="L32" i="7"/>
  <c r="O32" i="7"/>
  <c r="P32" i="7"/>
  <c r="Q32" i="7"/>
  <c r="I33" i="7"/>
  <c r="J33" i="7"/>
  <c r="K33" i="7"/>
  <c r="R33" i="7" s="1"/>
  <c r="L33" i="7"/>
  <c r="O33" i="7"/>
  <c r="P33" i="7"/>
  <c r="Q33" i="7"/>
  <c r="I34" i="7"/>
  <c r="J34" i="7"/>
  <c r="K34" i="7"/>
  <c r="R34" i="7" s="1"/>
  <c r="L34" i="7"/>
  <c r="O34" i="7"/>
  <c r="P34" i="7"/>
  <c r="Q34" i="7"/>
  <c r="I35" i="7"/>
  <c r="J35" i="7"/>
  <c r="K35" i="7"/>
  <c r="R35" i="7" s="1"/>
  <c r="L35" i="7"/>
  <c r="O35" i="7"/>
  <c r="P35" i="7"/>
  <c r="Q35" i="7"/>
  <c r="I36" i="7"/>
  <c r="J36" i="7"/>
  <c r="K36" i="7"/>
  <c r="R36" i="7" s="1"/>
  <c r="L36" i="7"/>
  <c r="O36" i="7"/>
  <c r="P36" i="7"/>
  <c r="Q36" i="7"/>
  <c r="I37" i="7"/>
  <c r="J37" i="7"/>
  <c r="K37" i="7"/>
  <c r="R37" i="7" s="1"/>
  <c r="L37" i="7"/>
  <c r="O37" i="7"/>
  <c r="P37" i="7"/>
  <c r="Q37" i="7"/>
  <c r="I38" i="7"/>
  <c r="J38" i="7"/>
  <c r="K38" i="7"/>
  <c r="R38" i="7" s="1"/>
  <c r="L38" i="7"/>
  <c r="O38" i="7"/>
  <c r="P38" i="7"/>
  <c r="Q38" i="7"/>
  <c r="I39" i="7"/>
  <c r="J39" i="7"/>
  <c r="K39" i="7"/>
  <c r="R39" i="7" s="1"/>
  <c r="L39" i="7"/>
  <c r="O39" i="7"/>
  <c r="P39" i="7"/>
  <c r="Q39" i="7"/>
  <c r="I40" i="7"/>
  <c r="J40" i="7"/>
  <c r="K40" i="7"/>
  <c r="R40" i="7" s="1"/>
  <c r="L40" i="7"/>
  <c r="O40" i="7"/>
  <c r="P40" i="7"/>
  <c r="Q40" i="7"/>
  <c r="I41" i="7"/>
  <c r="J41" i="7"/>
  <c r="K41" i="7"/>
  <c r="R41" i="7" s="1"/>
  <c r="L41" i="7"/>
  <c r="O41" i="7"/>
  <c r="P41" i="7"/>
  <c r="Q41" i="7"/>
  <c r="I42" i="7"/>
  <c r="J42" i="7"/>
  <c r="K42" i="7"/>
  <c r="R42" i="7" s="1"/>
  <c r="L42" i="7"/>
  <c r="O42" i="7"/>
  <c r="P42" i="7"/>
  <c r="Q42" i="7"/>
  <c r="I43" i="7"/>
  <c r="J43" i="7"/>
  <c r="K43" i="7"/>
  <c r="R43" i="7" s="1"/>
  <c r="L43" i="7"/>
  <c r="O43" i="7"/>
  <c r="P43" i="7"/>
  <c r="Q43" i="7"/>
  <c r="I44" i="7"/>
  <c r="J44" i="7"/>
  <c r="K44" i="7"/>
  <c r="R44" i="7" s="1"/>
  <c r="L44" i="7"/>
  <c r="O44" i="7"/>
  <c r="P44" i="7"/>
  <c r="Q44" i="7"/>
  <c r="I45" i="7"/>
  <c r="J45" i="7"/>
  <c r="K45" i="7"/>
  <c r="R45" i="7" s="1"/>
  <c r="L45" i="7"/>
  <c r="O45" i="7"/>
  <c r="P45" i="7"/>
  <c r="Q45" i="7"/>
  <c r="I46" i="7"/>
  <c r="J46" i="7"/>
  <c r="K46" i="7"/>
  <c r="R46" i="7" s="1"/>
  <c r="L46" i="7"/>
  <c r="O46" i="7"/>
  <c r="P46" i="7"/>
  <c r="Q46" i="7"/>
  <c r="I47" i="7"/>
  <c r="J47" i="7"/>
  <c r="K47" i="7"/>
  <c r="R47" i="7" s="1"/>
  <c r="L47" i="7"/>
  <c r="O47" i="7"/>
  <c r="P47" i="7"/>
  <c r="Q47" i="7"/>
  <c r="I48" i="7"/>
  <c r="J48" i="7"/>
  <c r="K48" i="7"/>
  <c r="R48" i="7" s="1"/>
  <c r="L48" i="7"/>
  <c r="O48" i="7"/>
  <c r="P48" i="7"/>
  <c r="Q48" i="7"/>
  <c r="I49" i="7"/>
  <c r="J49" i="7"/>
  <c r="K49" i="7"/>
  <c r="R49" i="7" s="1"/>
  <c r="L49" i="7"/>
  <c r="O49" i="7"/>
  <c r="P49" i="7"/>
  <c r="Q49" i="7"/>
  <c r="I50" i="7"/>
  <c r="J50" i="7"/>
  <c r="K50" i="7"/>
  <c r="R50" i="7" s="1"/>
  <c r="L50" i="7"/>
  <c r="O50" i="7"/>
  <c r="P50" i="7"/>
  <c r="Q50" i="7"/>
  <c r="I51" i="7"/>
  <c r="J51" i="7"/>
  <c r="K51" i="7"/>
  <c r="R51" i="7" s="1"/>
  <c r="L51" i="7"/>
  <c r="O51" i="7"/>
  <c r="P51" i="7"/>
  <c r="Q51" i="7"/>
  <c r="I52" i="7"/>
  <c r="J52" i="7"/>
  <c r="K52" i="7"/>
  <c r="R52" i="7" s="1"/>
  <c r="L52" i="7"/>
  <c r="O52" i="7"/>
  <c r="P52" i="7"/>
  <c r="Q52" i="7"/>
  <c r="I53" i="7"/>
  <c r="J53" i="7"/>
  <c r="K53" i="7"/>
  <c r="R53" i="7" s="1"/>
  <c r="L53" i="7"/>
  <c r="O53" i="7"/>
  <c r="P53" i="7"/>
  <c r="Q53" i="7"/>
  <c r="I54" i="7"/>
  <c r="J54" i="7"/>
  <c r="K54" i="7"/>
  <c r="R54" i="7" s="1"/>
  <c r="L54" i="7"/>
  <c r="O54" i="7"/>
  <c r="P54" i="7"/>
  <c r="Q54" i="7"/>
  <c r="I55" i="7"/>
  <c r="J55" i="7"/>
  <c r="K55" i="7"/>
  <c r="R55" i="7" s="1"/>
  <c r="L55" i="7"/>
  <c r="O55" i="7"/>
  <c r="P55" i="7"/>
  <c r="Q55" i="7"/>
  <c r="I56" i="7"/>
  <c r="J56" i="7"/>
  <c r="K56" i="7"/>
  <c r="R56" i="7" s="1"/>
  <c r="L56" i="7"/>
  <c r="O56" i="7"/>
  <c r="P56" i="7"/>
  <c r="Q56" i="7"/>
  <c r="I57" i="7"/>
  <c r="J57" i="7"/>
  <c r="K57" i="7"/>
  <c r="R57" i="7" s="1"/>
  <c r="L57" i="7"/>
  <c r="O57" i="7"/>
  <c r="P57" i="7"/>
  <c r="Q57" i="7"/>
  <c r="I58" i="7"/>
  <c r="J58" i="7"/>
  <c r="K58" i="7"/>
  <c r="R58" i="7" s="1"/>
  <c r="L58" i="7"/>
  <c r="O58" i="7"/>
  <c r="P58" i="7"/>
  <c r="Q58" i="7"/>
  <c r="I59" i="7"/>
  <c r="J59" i="7"/>
  <c r="K59" i="7"/>
  <c r="R59" i="7" s="1"/>
  <c r="L59" i="7"/>
  <c r="O59" i="7"/>
  <c r="P59" i="7"/>
  <c r="Q59" i="7"/>
  <c r="I60" i="7"/>
  <c r="J60" i="7"/>
  <c r="K60" i="7"/>
  <c r="R60" i="7" s="1"/>
  <c r="L60" i="7"/>
  <c r="O60" i="7"/>
  <c r="P60" i="7"/>
  <c r="Q60" i="7"/>
  <c r="I61" i="7"/>
  <c r="J61" i="7"/>
  <c r="K61" i="7"/>
  <c r="R61" i="7" s="1"/>
  <c r="L61" i="7"/>
  <c r="O61" i="7"/>
  <c r="P61" i="7"/>
  <c r="Q61" i="7"/>
  <c r="I62" i="7"/>
  <c r="J62" i="7"/>
  <c r="K62" i="7"/>
  <c r="R62" i="7" s="1"/>
  <c r="L62" i="7"/>
  <c r="O62" i="7"/>
  <c r="P62" i="7"/>
  <c r="Q62" i="7"/>
  <c r="I63" i="7"/>
  <c r="J63" i="7"/>
  <c r="K63" i="7"/>
  <c r="R63" i="7" s="1"/>
  <c r="L63" i="7"/>
  <c r="O63" i="7"/>
  <c r="P63" i="7"/>
  <c r="Q63" i="7"/>
  <c r="I64" i="7"/>
  <c r="J64" i="7"/>
  <c r="K64" i="7"/>
  <c r="R64" i="7" s="1"/>
  <c r="L64" i="7"/>
  <c r="O64" i="7"/>
  <c r="P64" i="7"/>
  <c r="Q64" i="7"/>
  <c r="I65" i="7"/>
  <c r="J65" i="7"/>
  <c r="K65" i="7"/>
  <c r="R65" i="7" s="1"/>
  <c r="L65" i="7"/>
  <c r="O65" i="7"/>
  <c r="P65" i="7"/>
  <c r="Q65" i="7"/>
  <c r="I66" i="7"/>
  <c r="J66" i="7"/>
  <c r="K66" i="7"/>
  <c r="R66" i="7" s="1"/>
  <c r="L66" i="7"/>
  <c r="O66" i="7"/>
  <c r="P66" i="7"/>
  <c r="Q66" i="7"/>
  <c r="I67" i="7"/>
  <c r="J67" i="7"/>
  <c r="K67" i="7"/>
  <c r="R67" i="7" s="1"/>
  <c r="L67" i="7"/>
  <c r="O67" i="7"/>
  <c r="P67" i="7"/>
  <c r="Q67" i="7"/>
  <c r="I68" i="7"/>
  <c r="J68" i="7"/>
  <c r="K68" i="7"/>
  <c r="R68" i="7" s="1"/>
  <c r="L68" i="7"/>
  <c r="O68" i="7"/>
  <c r="P68" i="7"/>
  <c r="Q68" i="7"/>
  <c r="I69" i="7"/>
  <c r="J69" i="7"/>
  <c r="K69" i="7"/>
  <c r="R69" i="7" s="1"/>
  <c r="L69" i="7"/>
  <c r="O69" i="7"/>
  <c r="P69" i="7"/>
  <c r="Q69" i="7"/>
  <c r="I70" i="7"/>
  <c r="J70" i="7"/>
  <c r="K70" i="7"/>
  <c r="R70" i="7" s="1"/>
  <c r="L70" i="7"/>
  <c r="O70" i="7"/>
  <c r="P70" i="7"/>
  <c r="Q70" i="7"/>
  <c r="I71" i="7"/>
  <c r="J71" i="7"/>
  <c r="K71" i="7"/>
  <c r="R71" i="7" s="1"/>
  <c r="L71" i="7"/>
  <c r="O71" i="7"/>
  <c r="P71" i="7"/>
  <c r="Q71" i="7"/>
  <c r="I72" i="7"/>
  <c r="J72" i="7"/>
  <c r="K72" i="7"/>
  <c r="R72" i="7" s="1"/>
  <c r="L72" i="7"/>
  <c r="O72" i="7"/>
  <c r="P72" i="7"/>
  <c r="Q72" i="7"/>
  <c r="I73" i="7"/>
  <c r="J73" i="7"/>
  <c r="K73" i="7"/>
  <c r="R73" i="7" s="1"/>
  <c r="L73" i="7"/>
  <c r="O73" i="7"/>
  <c r="P73" i="7"/>
  <c r="Q73" i="7"/>
  <c r="I74" i="7"/>
  <c r="J74" i="7"/>
  <c r="K74" i="7"/>
  <c r="R74" i="7" s="1"/>
  <c r="L74" i="7"/>
  <c r="O74" i="7"/>
  <c r="P74" i="7"/>
  <c r="Q74" i="7"/>
  <c r="I75" i="7"/>
  <c r="J75" i="7"/>
  <c r="K75" i="7"/>
  <c r="R75" i="7" s="1"/>
  <c r="L75" i="7"/>
  <c r="O75" i="7"/>
  <c r="P75" i="7"/>
  <c r="Q75" i="7"/>
  <c r="I76" i="7"/>
  <c r="J76" i="7"/>
  <c r="K76" i="7"/>
  <c r="R76" i="7" s="1"/>
  <c r="L76" i="7"/>
  <c r="O76" i="7"/>
  <c r="P76" i="7"/>
  <c r="Q76" i="7"/>
  <c r="I77" i="7"/>
  <c r="J77" i="7"/>
  <c r="K77" i="7"/>
  <c r="R77" i="7" s="1"/>
  <c r="L77" i="7"/>
  <c r="O77" i="7"/>
  <c r="P77" i="7"/>
  <c r="Q77" i="7"/>
  <c r="I78" i="7"/>
  <c r="J78" i="7"/>
  <c r="K78" i="7"/>
  <c r="R78" i="7" s="1"/>
  <c r="L78" i="7"/>
  <c r="O78" i="7"/>
  <c r="P78" i="7"/>
  <c r="Q78" i="7"/>
  <c r="I79" i="7"/>
  <c r="J79" i="7"/>
  <c r="K79" i="7"/>
  <c r="R79" i="7" s="1"/>
  <c r="L79" i="7"/>
  <c r="O79" i="7"/>
  <c r="P79" i="7"/>
  <c r="Q79" i="7"/>
  <c r="I80" i="7"/>
  <c r="J80" i="7"/>
  <c r="K80" i="7"/>
  <c r="R80" i="7" s="1"/>
  <c r="L80" i="7"/>
  <c r="O80" i="7"/>
  <c r="P80" i="7"/>
  <c r="Q80" i="7"/>
  <c r="I81" i="7"/>
  <c r="J81" i="7"/>
  <c r="K81" i="7"/>
  <c r="R81" i="7" s="1"/>
  <c r="L81" i="7"/>
  <c r="O81" i="7"/>
  <c r="P81" i="7"/>
  <c r="Q81" i="7"/>
  <c r="I82" i="7"/>
  <c r="J82" i="7"/>
  <c r="K82" i="7"/>
  <c r="R82" i="7" s="1"/>
  <c r="O82" i="7"/>
  <c r="P82" i="7"/>
  <c r="Q82" i="7"/>
  <c r="I83" i="7"/>
  <c r="J83" i="7"/>
  <c r="K83" i="7"/>
  <c r="R83" i="7" s="1"/>
  <c r="O83" i="7"/>
  <c r="P83" i="7"/>
  <c r="Q83" i="7"/>
  <c r="I84" i="7"/>
  <c r="J84" i="7"/>
  <c r="K84" i="7"/>
  <c r="R84" i="7" s="1"/>
  <c r="O84" i="7"/>
  <c r="P84" i="7"/>
  <c r="Q84" i="7"/>
  <c r="I85" i="7"/>
  <c r="J85" i="7"/>
  <c r="K85" i="7"/>
  <c r="R85" i="7" s="1"/>
  <c r="O85" i="7"/>
  <c r="P85" i="7"/>
  <c r="Q85" i="7"/>
  <c r="I86" i="7"/>
  <c r="J86" i="7"/>
  <c r="K86" i="7"/>
  <c r="R86" i="7" s="1"/>
  <c r="L86" i="7"/>
  <c r="O86" i="7"/>
  <c r="P86" i="7"/>
  <c r="Q86" i="7"/>
  <c r="I87" i="7"/>
  <c r="J87" i="7"/>
  <c r="K87" i="7"/>
  <c r="R87" i="7" s="1"/>
  <c r="L87" i="7"/>
  <c r="O87" i="7"/>
  <c r="P87" i="7"/>
  <c r="Q87" i="7"/>
  <c r="I88" i="7"/>
  <c r="J88" i="7"/>
  <c r="K88" i="7"/>
  <c r="R88" i="7" s="1"/>
  <c r="L88" i="7"/>
  <c r="O88" i="7"/>
  <c r="P88" i="7"/>
  <c r="Q88" i="7"/>
  <c r="I89" i="7"/>
  <c r="J89" i="7"/>
  <c r="K89" i="7"/>
  <c r="R89" i="7" s="1"/>
  <c r="L89" i="7"/>
  <c r="O89" i="7"/>
  <c r="P89" i="7"/>
  <c r="Q89" i="7"/>
  <c r="I90" i="7"/>
  <c r="J90" i="7"/>
  <c r="K90" i="7"/>
  <c r="L90" i="7"/>
  <c r="O90" i="7"/>
  <c r="P90" i="7"/>
  <c r="Q90" i="7"/>
  <c r="I91" i="7"/>
  <c r="J91" i="7"/>
  <c r="K91" i="7"/>
  <c r="R91" i="7" s="1"/>
  <c r="L91" i="7"/>
  <c r="O91" i="7"/>
  <c r="P91" i="7"/>
  <c r="Q91" i="7"/>
  <c r="I92" i="7"/>
  <c r="J92" i="7"/>
  <c r="K92" i="7"/>
  <c r="R92" i="7" s="1"/>
  <c r="L92" i="7"/>
  <c r="O92" i="7"/>
  <c r="P92" i="7"/>
  <c r="Q92" i="7"/>
  <c r="I93" i="7"/>
  <c r="J93" i="7"/>
  <c r="K93" i="7"/>
  <c r="R93" i="7" s="1"/>
  <c r="L93" i="7"/>
  <c r="O93" i="7"/>
  <c r="P93" i="7"/>
  <c r="Q93" i="7"/>
  <c r="I94" i="7"/>
  <c r="J94" i="7"/>
  <c r="K94" i="7"/>
  <c r="R94" i="7" s="1"/>
  <c r="L94" i="7"/>
  <c r="O94" i="7"/>
  <c r="P94" i="7"/>
  <c r="Q94" i="7"/>
  <c r="I95" i="7"/>
  <c r="J95" i="7"/>
  <c r="K95" i="7"/>
  <c r="R95" i="7" s="1"/>
  <c r="L95" i="7"/>
  <c r="O95" i="7"/>
  <c r="P95" i="7"/>
  <c r="Q95" i="7"/>
  <c r="I96" i="7"/>
  <c r="J96" i="7"/>
  <c r="K96" i="7"/>
  <c r="R96" i="7" s="1"/>
  <c r="L96" i="7"/>
  <c r="O96" i="7"/>
  <c r="P96" i="7"/>
  <c r="Q96" i="7"/>
  <c r="I97" i="7"/>
  <c r="J97" i="7"/>
  <c r="K97" i="7"/>
  <c r="R97" i="7" s="1"/>
  <c r="L97" i="7"/>
  <c r="O97" i="7"/>
  <c r="P97" i="7"/>
  <c r="Q97" i="7"/>
  <c r="I98" i="7"/>
  <c r="J98" i="7"/>
  <c r="K98" i="7"/>
  <c r="L98" i="7"/>
  <c r="O98" i="7"/>
  <c r="P98" i="7"/>
  <c r="Q98" i="7"/>
  <c r="I99" i="7"/>
  <c r="J99" i="7"/>
  <c r="K99" i="7"/>
  <c r="R99" i="7" s="1"/>
  <c r="L99" i="7"/>
  <c r="O99" i="7"/>
  <c r="P99" i="7"/>
  <c r="Q99" i="7"/>
  <c r="I100" i="7"/>
  <c r="J100" i="7"/>
  <c r="K100" i="7"/>
  <c r="R100" i="7" s="1"/>
  <c r="L100" i="7"/>
  <c r="O100" i="7"/>
  <c r="P100" i="7"/>
  <c r="Q100" i="7"/>
  <c r="I101" i="7"/>
  <c r="J101" i="7"/>
  <c r="K101" i="7"/>
  <c r="R101" i="7" s="1"/>
  <c r="L101" i="7"/>
  <c r="O101" i="7"/>
  <c r="P101" i="7"/>
  <c r="Q101" i="7"/>
  <c r="I102" i="7"/>
  <c r="J102" i="7"/>
  <c r="K102" i="7"/>
  <c r="R102" i="7" s="1"/>
  <c r="L102" i="7"/>
  <c r="O102" i="7"/>
  <c r="P102" i="7"/>
  <c r="Q102" i="7"/>
  <c r="I103" i="7"/>
  <c r="J103" i="7"/>
  <c r="K103" i="7"/>
  <c r="R103" i="7" s="1"/>
  <c r="L103" i="7"/>
  <c r="O103" i="7"/>
  <c r="P103" i="7"/>
  <c r="Q103" i="7"/>
  <c r="I104" i="7"/>
  <c r="J104" i="7"/>
  <c r="K104" i="7"/>
  <c r="R104" i="7" s="1"/>
  <c r="L104" i="7"/>
  <c r="O104" i="7"/>
  <c r="P104" i="7"/>
  <c r="Q104" i="7"/>
  <c r="I105" i="7"/>
  <c r="J105" i="7"/>
  <c r="K105" i="7"/>
  <c r="R105" i="7" s="1"/>
  <c r="L105" i="7"/>
  <c r="O105" i="7"/>
  <c r="P105" i="7"/>
  <c r="Q105" i="7"/>
  <c r="I106" i="7"/>
  <c r="J106" i="7"/>
  <c r="K106" i="7"/>
  <c r="L106" i="7"/>
  <c r="O106" i="7"/>
  <c r="P106" i="7"/>
  <c r="Q106" i="7"/>
  <c r="I107" i="7"/>
  <c r="J107" i="7"/>
  <c r="K107" i="7"/>
  <c r="R107" i="7" s="1"/>
  <c r="L107" i="7"/>
  <c r="O107" i="7"/>
  <c r="P107" i="7"/>
  <c r="Q107" i="7"/>
  <c r="I108" i="7"/>
  <c r="J108" i="7"/>
  <c r="K108" i="7"/>
  <c r="R108" i="7" s="1"/>
  <c r="L108" i="7"/>
  <c r="O108" i="7"/>
  <c r="P108" i="7"/>
  <c r="Q108" i="7"/>
  <c r="I109" i="7"/>
  <c r="J109" i="7"/>
  <c r="K109" i="7"/>
  <c r="R109" i="7" s="1"/>
  <c r="L109" i="7"/>
  <c r="O109" i="7"/>
  <c r="P109" i="7"/>
  <c r="Q109" i="7"/>
  <c r="I110" i="7"/>
  <c r="J110" i="7"/>
  <c r="K110" i="7"/>
  <c r="R110" i="7" s="1"/>
  <c r="L110" i="7"/>
  <c r="O110" i="7"/>
  <c r="P110" i="7"/>
  <c r="Q110" i="7"/>
  <c r="I111" i="7"/>
  <c r="J111" i="7"/>
  <c r="K111" i="7"/>
  <c r="R111" i="7" s="1"/>
  <c r="L111" i="7"/>
  <c r="O111" i="7"/>
  <c r="P111" i="7"/>
  <c r="Q111" i="7"/>
  <c r="I112" i="7"/>
  <c r="J112" i="7"/>
  <c r="K112" i="7"/>
  <c r="R112" i="7" s="1"/>
  <c r="L112" i="7"/>
  <c r="O112" i="7"/>
  <c r="P112" i="7"/>
  <c r="Q112" i="7"/>
  <c r="I113" i="7"/>
  <c r="J113" i="7"/>
  <c r="K113" i="7"/>
  <c r="R113" i="7" s="1"/>
  <c r="L113" i="7"/>
  <c r="O113" i="7"/>
  <c r="P113" i="7"/>
  <c r="Q113" i="7"/>
  <c r="I114" i="7"/>
  <c r="J114" i="7"/>
  <c r="K114" i="7"/>
  <c r="L114" i="7"/>
  <c r="O114" i="7"/>
  <c r="P114" i="7"/>
  <c r="Q114" i="7"/>
  <c r="I115" i="7"/>
  <c r="J115" i="7"/>
  <c r="K115" i="7"/>
  <c r="R115" i="7" s="1"/>
  <c r="L115" i="7"/>
  <c r="O115" i="7"/>
  <c r="P115" i="7"/>
  <c r="Q115" i="7"/>
  <c r="I116" i="7"/>
  <c r="J116" i="7"/>
  <c r="K116" i="7"/>
  <c r="R116" i="7" s="1"/>
  <c r="L116" i="7"/>
  <c r="O116" i="7"/>
  <c r="P116" i="7"/>
  <c r="Q116" i="7"/>
  <c r="I117" i="7"/>
  <c r="J117" i="7"/>
  <c r="K117" i="7"/>
  <c r="R117" i="7" s="1"/>
  <c r="L117" i="7"/>
  <c r="O117" i="7"/>
  <c r="P117" i="7"/>
  <c r="Q117" i="7"/>
  <c r="I118" i="7"/>
  <c r="J118" i="7"/>
  <c r="K118" i="7"/>
  <c r="R118" i="7" s="1"/>
  <c r="L118" i="7"/>
  <c r="O118" i="7"/>
  <c r="P118" i="7"/>
  <c r="Q118" i="7"/>
  <c r="I119" i="7"/>
  <c r="J119" i="7"/>
  <c r="K119" i="7"/>
  <c r="R119" i="7" s="1"/>
  <c r="L119" i="7"/>
  <c r="O119" i="7"/>
  <c r="P119" i="7"/>
  <c r="Q119" i="7"/>
  <c r="I120" i="7"/>
  <c r="J120" i="7"/>
  <c r="K120" i="7"/>
  <c r="R120" i="7" s="1"/>
  <c r="L120" i="7"/>
  <c r="O120" i="7"/>
  <c r="P120" i="7"/>
  <c r="Q120" i="7"/>
  <c r="I121" i="7"/>
  <c r="J121" i="7"/>
  <c r="K121" i="7"/>
  <c r="R121" i="7" s="1"/>
  <c r="L121" i="7"/>
  <c r="O121" i="7"/>
  <c r="P121" i="7"/>
  <c r="Q121" i="7"/>
  <c r="I122" i="7"/>
  <c r="J122" i="7"/>
  <c r="K122" i="7"/>
  <c r="L122" i="7"/>
  <c r="O122" i="7"/>
  <c r="P122" i="7"/>
  <c r="Q122" i="7"/>
  <c r="I123" i="7"/>
  <c r="J123" i="7"/>
  <c r="K123" i="7"/>
  <c r="R123" i="7" s="1"/>
  <c r="L123" i="7"/>
  <c r="O123" i="7"/>
  <c r="P123" i="7"/>
  <c r="Q123" i="7"/>
  <c r="I124" i="7"/>
  <c r="J124" i="7"/>
  <c r="K124" i="7"/>
  <c r="R124" i="7" s="1"/>
  <c r="L124" i="7"/>
  <c r="O124" i="7"/>
  <c r="P124" i="7"/>
  <c r="Q124" i="7"/>
  <c r="I125" i="7"/>
  <c r="J125" i="7"/>
  <c r="K125" i="7"/>
  <c r="R125" i="7" s="1"/>
  <c r="L125" i="7"/>
  <c r="O125" i="7"/>
  <c r="P125" i="7"/>
  <c r="Q125" i="7"/>
  <c r="I126" i="7"/>
  <c r="J126" i="7"/>
  <c r="K126" i="7"/>
  <c r="R126" i="7" s="1"/>
  <c r="L126" i="7"/>
  <c r="O126" i="7"/>
  <c r="P126" i="7"/>
  <c r="Q126" i="7"/>
  <c r="I127" i="7"/>
  <c r="J127" i="7"/>
  <c r="K127" i="7"/>
  <c r="R127" i="7" s="1"/>
  <c r="L127" i="7"/>
  <c r="O127" i="7"/>
  <c r="P127" i="7"/>
  <c r="Q127" i="7"/>
  <c r="I128" i="7"/>
  <c r="J128" i="7"/>
  <c r="K128" i="7"/>
  <c r="R128" i="7" s="1"/>
  <c r="L128" i="7"/>
  <c r="O128" i="7"/>
  <c r="P128" i="7"/>
  <c r="Q128" i="7"/>
  <c r="I129" i="7"/>
  <c r="J129" i="7"/>
  <c r="K129" i="7"/>
  <c r="R129" i="7" s="1"/>
  <c r="L129" i="7"/>
  <c r="O129" i="7"/>
  <c r="P129" i="7"/>
  <c r="Q129" i="7"/>
  <c r="I130" i="7"/>
  <c r="J130" i="7"/>
  <c r="K130" i="7"/>
  <c r="L130" i="7"/>
  <c r="O130" i="7"/>
  <c r="P130" i="7"/>
  <c r="Q130" i="7"/>
  <c r="I131" i="7"/>
  <c r="J131" i="7"/>
  <c r="K131" i="7"/>
  <c r="R131" i="7" s="1"/>
  <c r="L131" i="7"/>
  <c r="O131" i="7"/>
  <c r="P131" i="7"/>
  <c r="Q131" i="7"/>
  <c r="I132" i="7"/>
  <c r="J132" i="7"/>
  <c r="K132" i="7"/>
  <c r="R132" i="7" s="1"/>
  <c r="L132" i="7"/>
  <c r="O132" i="7"/>
  <c r="P132" i="7"/>
  <c r="Q132" i="7"/>
  <c r="I133" i="7"/>
  <c r="J133" i="7"/>
  <c r="K133" i="7"/>
  <c r="R133" i="7" s="1"/>
  <c r="L133" i="7"/>
  <c r="O133" i="7"/>
  <c r="P133" i="7"/>
  <c r="Q133" i="7"/>
  <c r="I134" i="7"/>
  <c r="J134" i="7"/>
  <c r="K134" i="7"/>
  <c r="R134" i="7" s="1"/>
  <c r="L134" i="7"/>
  <c r="O134" i="7"/>
  <c r="P134" i="7"/>
  <c r="Q134" i="7"/>
  <c r="I135" i="7"/>
  <c r="J135" i="7"/>
  <c r="K135" i="7"/>
  <c r="R135" i="7" s="1"/>
  <c r="L135" i="7"/>
  <c r="O135" i="7"/>
  <c r="P135" i="7"/>
  <c r="Q135" i="7"/>
  <c r="I136" i="7"/>
  <c r="J136" i="7"/>
  <c r="K136" i="7"/>
  <c r="R136" i="7" s="1"/>
  <c r="L136" i="7"/>
  <c r="O136" i="7"/>
  <c r="P136" i="7"/>
  <c r="Q136" i="7"/>
  <c r="I137" i="7"/>
  <c r="J137" i="7"/>
  <c r="K137" i="7"/>
  <c r="R137" i="7" s="1"/>
  <c r="L137" i="7"/>
  <c r="O137" i="7"/>
  <c r="P137" i="7"/>
  <c r="Q137" i="7"/>
  <c r="I138" i="7"/>
  <c r="J138" i="7"/>
  <c r="K138" i="7"/>
  <c r="L138" i="7"/>
  <c r="O138" i="7"/>
  <c r="P138" i="7"/>
  <c r="Q138" i="7"/>
  <c r="I139" i="7"/>
  <c r="J139" i="7"/>
  <c r="K139" i="7"/>
  <c r="R139" i="7" s="1"/>
  <c r="L139" i="7"/>
  <c r="O139" i="7"/>
  <c r="P139" i="7"/>
  <c r="Q139" i="7"/>
  <c r="I140" i="7"/>
  <c r="J140" i="7"/>
  <c r="K140" i="7"/>
  <c r="R140" i="7" s="1"/>
  <c r="L140" i="7"/>
  <c r="O140" i="7"/>
  <c r="P140" i="7"/>
  <c r="Q140" i="7"/>
  <c r="I141" i="7"/>
  <c r="J141" i="7"/>
  <c r="K141" i="7"/>
  <c r="R141" i="7" s="1"/>
  <c r="L141" i="7"/>
  <c r="O141" i="7"/>
  <c r="P141" i="7"/>
  <c r="Q141" i="7"/>
  <c r="I142" i="7"/>
  <c r="J142" i="7"/>
  <c r="K142" i="7"/>
  <c r="R142" i="7" s="1"/>
  <c r="L142" i="7"/>
  <c r="O142" i="7"/>
  <c r="P142" i="7"/>
  <c r="Q142" i="7"/>
  <c r="I143" i="7"/>
  <c r="J143" i="7"/>
  <c r="K143" i="7"/>
  <c r="R143" i="7" s="1"/>
  <c r="L143" i="7"/>
  <c r="O143" i="7"/>
  <c r="P143" i="7"/>
  <c r="Q143" i="7"/>
  <c r="I144" i="7"/>
  <c r="J144" i="7"/>
  <c r="K144" i="7"/>
  <c r="R144" i="7" s="1"/>
  <c r="L144" i="7"/>
  <c r="O144" i="7"/>
  <c r="P144" i="7"/>
  <c r="Q144" i="7"/>
  <c r="I145" i="7"/>
  <c r="J145" i="7"/>
  <c r="K145" i="7"/>
  <c r="R145" i="7" s="1"/>
  <c r="L145" i="7"/>
  <c r="O145" i="7"/>
  <c r="P145" i="7"/>
  <c r="Q145" i="7"/>
  <c r="I146" i="7"/>
  <c r="J146" i="7"/>
  <c r="K146" i="7"/>
  <c r="L146" i="7"/>
  <c r="O146" i="7"/>
  <c r="P146" i="7"/>
  <c r="Q146" i="7"/>
  <c r="I147" i="7"/>
  <c r="J147" i="7"/>
  <c r="K147" i="7"/>
  <c r="R147" i="7" s="1"/>
  <c r="L147" i="7"/>
  <c r="O147" i="7"/>
  <c r="P147" i="7"/>
  <c r="Q147" i="7"/>
  <c r="I148" i="7"/>
  <c r="J148" i="7"/>
  <c r="K148" i="7"/>
  <c r="R148" i="7" s="1"/>
  <c r="L148" i="7"/>
  <c r="O148" i="7"/>
  <c r="P148" i="7"/>
  <c r="Q148" i="7"/>
  <c r="I149" i="7"/>
  <c r="J149" i="7"/>
  <c r="K149" i="7"/>
  <c r="R149" i="7" s="1"/>
  <c r="L149" i="7"/>
  <c r="O149" i="7"/>
  <c r="P149" i="7"/>
  <c r="Q149" i="7"/>
  <c r="I150" i="7"/>
  <c r="J150" i="7"/>
  <c r="K150" i="7"/>
  <c r="R150" i="7" s="1"/>
  <c r="L150" i="7"/>
  <c r="O150" i="7"/>
  <c r="P150" i="7"/>
  <c r="Q150" i="7"/>
  <c r="I151" i="7"/>
  <c r="J151" i="7"/>
  <c r="K151" i="7"/>
  <c r="R151" i="7" s="1"/>
  <c r="L151" i="7"/>
  <c r="O151" i="7"/>
  <c r="P151" i="7"/>
  <c r="Q151" i="7"/>
  <c r="I152" i="7"/>
  <c r="J152" i="7"/>
  <c r="K152" i="7"/>
  <c r="R152" i="7" s="1"/>
  <c r="L152" i="7"/>
  <c r="O152" i="7"/>
  <c r="P152" i="7"/>
  <c r="Q152" i="7"/>
  <c r="I153" i="7"/>
  <c r="J153" i="7"/>
  <c r="K153" i="7"/>
  <c r="R153" i="7" s="1"/>
  <c r="L153" i="7"/>
  <c r="O153" i="7"/>
  <c r="P153" i="7"/>
  <c r="Q153" i="7"/>
  <c r="I154" i="7"/>
  <c r="J154" i="7"/>
  <c r="K154" i="7"/>
  <c r="L154" i="7"/>
  <c r="O154" i="7"/>
  <c r="P154" i="7"/>
  <c r="Q154" i="7"/>
  <c r="I155" i="7"/>
  <c r="J155" i="7"/>
  <c r="K155" i="7"/>
  <c r="R155" i="7" s="1"/>
  <c r="L155" i="7"/>
  <c r="O155" i="7"/>
  <c r="P155" i="7"/>
  <c r="Q155" i="7"/>
  <c r="I156" i="7"/>
  <c r="J156" i="7"/>
  <c r="K156" i="7"/>
  <c r="R156" i="7" s="1"/>
  <c r="L156" i="7"/>
  <c r="O156" i="7"/>
  <c r="P156" i="7"/>
  <c r="Q156" i="7"/>
  <c r="I157" i="7"/>
  <c r="J157" i="7"/>
  <c r="K157" i="7"/>
  <c r="R157" i="7" s="1"/>
  <c r="L157" i="7"/>
  <c r="O157" i="7"/>
  <c r="P157" i="7"/>
  <c r="Q157" i="7"/>
  <c r="I158" i="7"/>
  <c r="J158" i="7"/>
  <c r="K158" i="7"/>
  <c r="R158" i="7" s="1"/>
  <c r="L158" i="7"/>
  <c r="O158" i="7"/>
  <c r="P158" i="7"/>
  <c r="Q158" i="7"/>
  <c r="I159" i="7"/>
  <c r="J159" i="7"/>
  <c r="K159" i="7"/>
  <c r="R159" i="7" s="1"/>
  <c r="L159" i="7"/>
  <c r="O159" i="7"/>
  <c r="P159" i="7"/>
  <c r="Q159" i="7"/>
  <c r="I160" i="7"/>
  <c r="J160" i="7"/>
  <c r="K160" i="7"/>
  <c r="R160" i="7" s="1"/>
  <c r="L160" i="7"/>
  <c r="O160" i="7"/>
  <c r="P160" i="7"/>
  <c r="Q160" i="7"/>
  <c r="I161" i="7"/>
  <c r="J161" i="7"/>
  <c r="K161" i="7"/>
  <c r="R161" i="7" s="1"/>
  <c r="L161" i="7"/>
  <c r="O161" i="7"/>
  <c r="P161" i="7"/>
  <c r="Q161" i="7"/>
  <c r="I162" i="7"/>
  <c r="J162" i="7"/>
  <c r="K162" i="7"/>
  <c r="L162" i="7"/>
  <c r="O162" i="7"/>
  <c r="P162" i="7"/>
  <c r="Q162" i="7"/>
  <c r="I163" i="7"/>
  <c r="J163" i="7"/>
  <c r="K163" i="7"/>
  <c r="R163" i="7" s="1"/>
  <c r="L163" i="7"/>
  <c r="O163" i="7"/>
  <c r="P163" i="7"/>
  <c r="Q163" i="7"/>
  <c r="I164" i="7"/>
  <c r="J164" i="7"/>
  <c r="K164" i="7"/>
  <c r="R164" i="7" s="1"/>
  <c r="L164" i="7"/>
  <c r="O164" i="7"/>
  <c r="P164" i="7"/>
  <c r="Q164" i="7"/>
  <c r="I165" i="7"/>
  <c r="J165" i="7"/>
  <c r="K165" i="7"/>
  <c r="R165" i="7" s="1"/>
  <c r="L165" i="7"/>
  <c r="O165" i="7"/>
  <c r="P165" i="7"/>
  <c r="Q165" i="7"/>
  <c r="I166" i="7"/>
  <c r="J166" i="7"/>
  <c r="K166" i="7"/>
  <c r="R166" i="7" s="1"/>
  <c r="L166" i="7"/>
  <c r="O166" i="7"/>
  <c r="P166" i="7"/>
  <c r="Q166" i="7"/>
  <c r="I167" i="7"/>
  <c r="J167" i="7"/>
  <c r="K167" i="7"/>
  <c r="R167" i="7" s="1"/>
  <c r="L167" i="7"/>
  <c r="O167" i="7"/>
  <c r="P167" i="7"/>
  <c r="Q167" i="7"/>
  <c r="I168" i="7"/>
  <c r="J168" i="7"/>
  <c r="K168" i="7"/>
  <c r="R168" i="7" s="1"/>
  <c r="L168" i="7"/>
  <c r="O168" i="7"/>
  <c r="P168" i="7"/>
  <c r="Q168" i="7"/>
  <c r="I169" i="7"/>
  <c r="J169" i="7"/>
  <c r="K169" i="7"/>
  <c r="R169" i="7" s="1"/>
  <c r="L169" i="7"/>
  <c r="O169" i="7"/>
  <c r="P169" i="7"/>
  <c r="Q169" i="7"/>
  <c r="I170" i="7"/>
  <c r="J170" i="7"/>
  <c r="K170" i="7"/>
  <c r="L170" i="7"/>
  <c r="O170" i="7"/>
  <c r="P170" i="7"/>
  <c r="Q170" i="7"/>
  <c r="I171" i="7"/>
  <c r="J171" i="7"/>
  <c r="K171" i="7"/>
  <c r="R171" i="7" s="1"/>
  <c r="L171" i="7"/>
  <c r="O171" i="7"/>
  <c r="P171" i="7"/>
  <c r="Q171" i="7"/>
  <c r="I172" i="7"/>
  <c r="J172" i="7"/>
  <c r="K172" i="7"/>
  <c r="R172" i="7" s="1"/>
  <c r="L172" i="7"/>
  <c r="O172" i="7"/>
  <c r="P172" i="7"/>
  <c r="Q172" i="7"/>
  <c r="I173" i="7"/>
  <c r="J173" i="7"/>
  <c r="K173" i="7"/>
  <c r="R173" i="7" s="1"/>
  <c r="L173" i="7"/>
  <c r="O173" i="7"/>
  <c r="P173" i="7"/>
  <c r="Q173" i="7"/>
  <c r="I174" i="7"/>
  <c r="J174" i="7"/>
  <c r="K174" i="7"/>
  <c r="R174" i="7" s="1"/>
  <c r="L174" i="7"/>
  <c r="O174" i="7"/>
  <c r="P174" i="7"/>
  <c r="Q174" i="7"/>
  <c r="I175" i="7"/>
  <c r="J175" i="7"/>
  <c r="K175" i="7"/>
  <c r="R175" i="7" s="1"/>
  <c r="L175" i="7"/>
  <c r="O175" i="7"/>
  <c r="P175" i="7"/>
  <c r="Q175" i="7"/>
  <c r="I176" i="7"/>
  <c r="J176" i="7"/>
  <c r="K176" i="7"/>
  <c r="R176" i="7" s="1"/>
  <c r="L176" i="7"/>
  <c r="O176" i="7"/>
  <c r="P176" i="7"/>
  <c r="Q176" i="7"/>
  <c r="I177" i="7"/>
  <c r="J177" i="7"/>
  <c r="K177" i="7"/>
  <c r="R177" i="7" s="1"/>
  <c r="L177" i="7"/>
  <c r="O177" i="7"/>
  <c r="P177" i="7"/>
  <c r="Q177" i="7"/>
  <c r="I178" i="7"/>
  <c r="J178" i="7"/>
  <c r="K178" i="7"/>
  <c r="L178" i="7"/>
  <c r="O178" i="7"/>
  <c r="P178" i="7"/>
  <c r="Q178" i="7"/>
  <c r="I179" i="7"/>
  <c r="J179" i="7"/>
  <c r="K179" i="7"/>
  <c r="R179" i="7" s="1"/>
  <c r="L179" i="7"/>
  <c r="O179" i="7"/>
  <c r="P179" i="7"/>
  <c r="Q179" i="7"/>
  <c r="I180" i="7"/>
  <c r="J180" i="7"/>
  <c r="K180" i="7"/>
  <c r="R180" i="7" s="1"/>
  <c r="L180" i="7"/>
  <c r="O180" i="7"/>
  <c r="P180" i="7"/>
  <c r="Q180" i="7"/>
  <c r="I181" i="7"/>
  <c r="J181" i="7"/>
  <c r="K181" i="7"/>
  <c r="R181" i="7" s="1"/>
  <c r="L181" i="7"/>
  <c r="O181" i="7"/>
  <c r="P181" i="7"/>
  <c r="Q181" i="7"/>
  <c r="I182" i="7"/>
  <c r="J182" i="7"/>
  <c r="K182" i="7"/>
  <c r="R182" i="7" s="1"/>
  <c r="L182" i="7"/>
  <c r="O182" i="7"/>
  <c r="P182" i="7"/>
  <c r="Q182" i="7"/>
  <c r="I183" i="7"/>
  <c r="J183" i="7"/>
  <c r="K183" i="7"/>
  <c r="R183" i="7" s="1"/>
  <c r="L183" i="7"/>
  <c r="O183" i="7"/>
  <c r="P183" i="7"/>
  <c r="Q183" i="7"/>
  <c r="I184" i="7"/>
  <c r="J184" i="7"/>
  <c r="K184" i="7"/>
  <c r="R184" i="7" s="1"/>
  <c r="L184" i="7"/>
  <c r="O184" i="7"/>
  <c r="P184" i="7"/>
  <c r="Q184" i="7"/>
  <c r="I185" i="7"/>
  <c r="J185" i="7"/>
  <c r="K185" i="7"/>
  <c r="R185" i="7" s="1"/>
  <c r="L185" i="7"/>
  <c r="O185" i="7"/>
  <c r="P185" i="7"/>
  <c r="Q185" i="7"/>
  <c r="I186" i="7"/>
  <c r="J186" i="7"/>
  <c r="K186" i="7"/>
  <c r="L186" i="7"/>
  <c r="O186" i="7"/>
  <c r="P186" i="7"/>
  <c r="Q186" i="7"/>
  <c r="I187" i="7"/>
  <c r="J187" i="7"/>
  <c r="K187" i="7"/>
  <c r="R187" i="7" s="1"/>
  <c r="L187" i="7"/>
  <c r="O187" i="7"/>
  <c r="P187" i="7"/>
  <c r="Q187" i="7"/>
  <c r="I188" i="7"/>
  <c r="J188" i="7"/>
  <c r="K188" i="7"/>
  <c r="R188" i="7" s="1"/>
  <c r="L188" i="7"/>
  <c r="O188" i="7"/>
  <c r="P188" i="7"/>
  <c r="Q188" i="7"/>
  <c r="I189" i="7"/>
  <c r="J189" i="7"/>
  <c r="K189" i="7"/>
  <c r="R189" i="7" s="1"/>
  <c r="L189" i="7"/>
  <c r="O189" i="7"/>
  <c r="P189" i="7"/>
  <c r="Q189" i="7"/>
  <c r="I190" i="7"/>
  <c r="J190" i="7"/>
  <c r="K190" i="7"/>
  <c r="R190" i="7" s="1"/>
  <c r="L190" i="7"/>
  <c r="O190" i="7"/>
  <c r="P190" i="7"/>
  <c r="Q190" i="7"/>
  <c r="I191" i="7"/>
  <c r="J191" i="7"/>
  <c r="K191" i="7"/>
  <c r="R191" i="7" s="1"/>
  <c r="L191" i="7"/>
  <c r="O191" i="7"/>
  <c r="P191" i="7"/>
  <c r="Q191" i="7"/>
  <c r="I192" i="7"/>
  <c r="J192" i="7"/>
  <c r="K192" i="7"/>
  <c r="R192" i="7" s="1"/>
  <c r="L192" i="7"/>
  <c r="O192" i="7"/>
  <c r="P192" i="7"/>
  <c r="Q192" i="7"/>
  <c r="I193" i="7"/>
  <c r="J193" i="7"/>
  <c r="K193" i="7"/>
  <c r="R193" i="7" s="1"/>
  <c r="L193" i="7"/>
  <c r="O193" i="7"/>
  <c r="P193" i="7"/>
  <c r="Q193" i="7"/>
  <c r="I194" i="7"/>
  <c r="J194" i="7"/>
  <c r="K194" i="7"/>
  <c r="L194" i="7"/>
  <c r="O194" i="7"/>
  <c r="P194" i="7"/>
  <c r="Q194" i="7"/>
  <c r="I195" i="7"/>
  <c r="J195" i="7"/>
  <c r="K195" i="7"/>
  <c r="R195" i="7" s="1"/>
  <c r="L195" i="7"/>
  <c r="O195" i="7"/>
  <c r="P195" i="7"/>
  <c r="Q195" i="7"/>
  <c r="I196" i="7"/>
  <c r="J196" i="7"/>
  <c r="K196" i="7"/>
  <c r="R196" i="7" s="1"/>
  <c r="L196" i="7"/>
  <c r="O196" i="7"/>
  <c r="P196" i="7"/>
  <c r="Q196" i="7"/>
  <c r="I197" i="7"/>
  <c r="J197" i="7"/>
  <c r="K197" i="7"/>
  <c r="R197" i="7" s="1"/>
  <c r="L197" i="7"/>
  <c r="O197" i="7"/>
  <c r="P197" i="7"/>
  <c r="Q197" i="7"/>
  <c r="I198" i="7"/>
  <c r="J198" i="7"/>
  <c r="K198" i="7"/>
  <c r="R198" i="7" s="1"/>
  <c r="L198" i="7"/>
  <c r="O198" i="7"/>
  <c r="P198" i="7"/>
  <c r="Q198" i="7"/>
  <c r="I199" i="7"/>
  <c r="J199" i="7"/>
  <c r="K199" i="7"/>
  <c r="R199" i="7" s="1"/>
  <c r="L199" i="7"/>
  <c r="O199" i="7"/>
  <c r="P199" i="7"/>
  <c r="Q199" i="7"/>
  <c r="I200" i="7"/>
  <c r="J200" i="7"/>
  <c r="K200" i="7"/>
  <c r="R200" i="7" s="1"/>
  <c r="L200" i="7"/>
  <c r="O200" i="7"/>
  <c r="P200" i="7"/>
  <c r="Q200" i="7"/>
  <c r="I201" i="7"/>
  <c r="J201" i="7"/>
  <c r="K201" i="7"/>
  <c r="R201" i="7" s="1"/>
  <c r="L201" i="7"/>
  <c r="O201" i="7"/>
  <c r="P201" i="7"/>
  <c r="Q201" i="7"/>
  <c r="I202" i="7"/>
  <c r="J202" i="7"/>
  <c r="K202" i="7"/>
  <c r="L202" i="7"/>
  <c r="O202" i="7"/>
  <c r="P202" i="7"/>
  <c r="Q202" i="7"/>
  <c r="I203" i="7"/>
  <c r="J203" i="7"/>
  <c r="K203" i="7"/>
  <c r="R203" i="7" s="1"/>
  <c r="L203" i="7"/>
  <c r="O203" i="7"/>
  <c r="P203" i="7"/>
  <c r="Q203" i="7"/>
  <c r="I204" i="7"/>
  <c r="J204" i="7"/>
  <c r="K204" i="7"/>
  <c r="R204" i="7" s="1"/>
  <c r="L204" i="7"/>
  <c r="O204" i="7"/>
  <c r="P204" i="7"/>
  <c r="Q204" i="7"/>
  <c r="I205" i="7"/>
  <c r="J205" i="7"/>
  <c r="K205" i="7"/>
  <c r="R205" i="7" s="1"/>
  <c r="L205" i="7"/>
  <c r="O205" i="7"/>
  <c r="P205" i="7"/>
  <c r="Q205" i="7"/>
  <c r="I206" i="7"/>
  <c r="J206" i="7"/>
  <c r="K206" i="7"/>
  <c r="R206" i="7" s="1"/>
  <c r="L206" i="7"/>
  <c r="O206" i="7"/>
  <c r="P206" i="7"/>
  <c r="Q206" i="7"/>
  <c r="I207" i="7"/>
  <c r="J207" i="7"/>
  <c r="K207" i="7"/>
  <c r="R207" i="7" s="1"/>
  <c r="L207" i="7"/>
  <c r="O207" i="7"/>
  <c r="P207" i="7"/>
  <c r="Q207" i="7"/>
  <c r="I208" i="7"/>
  <c r="J208" i="7"/>
  <c r="K208" i="7"/>
  <c r="R208" i="7" s="1"/>
  <c r="L208" i="7"/>
  <c r="O208" i="7"/>
  <c r="P208" i="7"/>
  <c r="Q208" i="7"/>
  <c r="I209" i="7"/>
  <c r="J209" i="7"/>
  <c r="K209" i="7"/>
  <c r="R209" i="7" s="1"/>
  <c r="L209" i="7"/>
  <c r="O209" i="7"/>
  <c r="P209" i="7"/>
  <c r="Q209" i="7"/>
  <c r="I210" i="7"/>
  <c r="J210" i="7"/>
  <c r="K210" i="7"/>
  <c r="L210" i="7"/>
  <c r="O210" i="7"/>
  <c r="P210" i="7"/>
  <c r="Q210" i="7"/>
  <c r="I211" i="7"/>
  <c r="J211" i="7"/>
  <c r="K211" i="7"/>
  <c r="R211" i="7" s="1"/>
  <c r="L211" i="7"/>
  <c r="O211" i="7"/>
  <c r="P211" i="7"/>
  <c r="Q211" i="7"/>
  <c r="I212" i="7"/>
  <c r="J212" i="7"/>
  <c r="K212" i="7"/>
  <c r="R212" i="7" s="1"/>
  <c r="L212" i="7"/>
  <c r="O212" i="7"/>
  <c r="P212" i="7"/>
  <c r="Q212" i="7"/>
  <c r="I213" i="7"/>
  <c r="J213" i="7"/>
  <c r="K213" i="7"/>
  <c r="R213" i="7" s="1"/>
  <c r="L213" i="7"/>
  <c r="O213" i="7"/>
  <c r="P213" i="7"/>
  <c r="Q213" i="7"/>
  <c r="I214" i="7"/>
  <c r="J214" i="7"/>
  <c r="K214" i="7"/>
  <c r="R214" i="7" s="1"/>
  <c r="L214" i="7"/>
  <c r="O214" i="7"/>
  <c r="P214" i="7"/>
  <c r="Q214" i="7"/>
  <c r="I215" i="7"/>
  <c r="J215" i="7"/>
  <c r="K215" i="7"/>
  <c r="R215" i="7" s="1"/>
  <c r="L215" i="7"/>
  <c r="O215" i="7"/>
  <c r="P215" i="7"/>
  <c r="Q215" i="7"/>
  <c r="I216" i="7"/>
  <c r="J216" i="7"/>
  <c r="K216" i="7"/>
  <c r="R216" i="7" s="1"/>
  <c r="L216" i="7"/>
  <c r="O216" i="7"/>
  <c r="P216" i="7"/>
  <c r="Q216" i="7"/>
  <c r="I217" i="7"/>
  <c r="J217" i="7"/>
  <c r="K217" i="7"/>
  <c r="R217" i="7" s="1"/>
  <c r="L217" i="7"/>
  <c r="O217" i="7"/>
  <c r="P217" i="7"/>
  <c r="Q217" i="7"/>
  <c r="I218" i="7"/>
  <c r="J218" i="7"/>
  <c r="K218" i="7"/>
  <c r="L218" i="7"/>
  <c r="O218" i="7"/>
  <c r="P218" i="7"/>
  <c r="Q218" i="7"/>
  <c r="I219" i="7"/>
  <c r="J219" i="7"/>
  <c r="K219" i="7"/>
  <c r="R219" i="7" s="1"/>
  <c r="L219" i="7"/>
  <c r="O219" i="7"/>
  <c r="P219" i="7"/>
  <c r="Q219" i="7"/>
  <c r="I220" i="7"/>
  <c r="J220" i="7"/>
  <c r="K220" i="7"/>
  <c r="R220" i="7" s="1"/>
  <c r="L220" i="7"/>
  <c r="O220" i="7"/>
  <c r="P220" i="7"/>
  <c r="Q220" i="7"/>
  <c r="I221" i="7"/>
  <c r="J221" i="7"/>
  <c r="K221" i="7"/>
  <c r="R221" i="7" s="1"/>
  <c r="L221" i="7"/>
  <c r="O221" i="7"/>
  <c r="P221" i="7"/>
  <c r="Q221" i="7"/>
  <c r="I222" i="7"/>
  <c r="J222" i="7"/>
  <c r="K222" i="7"/>
  <c r="R222" i="7" s="1"/>
  <c r="L222" i="7"/>
  <c r="O222" i="7"/>
  <c r="P222" i="7"/>
  <c r="Q222" i="7"/>
  <c r="I223" i="7"/>
  <c r="J223" i="7"/>
  <c r="K223" i="7"/>
  <c r="R223" i="7" s="1"/>
  <c r="L223" i="7"/>
  <c r="O223" i="7"/>
  <c r="P223" i="7"/>
  <c r="Q223" i="7"/>
  <c r="I224" i="7"/>
  <c r="J224" i="7"/>
  <c r="K224" i="7"/>
  <c r="R224" i="7" s="1"/>
  <c r="L224" i="7"/>
  <c r="O224" i="7"/>
  <c r="P224" i="7"/>
  <c r="Q224" i="7"/>
  <c r="I225" i="7"/>
  <c r="J225" i="7"/>
  <c r="K225" i="7"/>
  <c r="R225" i="7" s="1"/>
  <c r="L225" i="7"/>
  <c r="O225" i="7"/>
  <c r="P225" i="7"/>
  <c r="Q225" i="7"/>
  <c r="I226" i="7"/>
  <c r="J226" i="7"/>
  <c r="K226" i="7"/>
  <c r="L226" i="7"/>
  <c r="O226" i="7"/>
  <c r="P226" i="7"/>
  <c r="Q226" i="7"/>
  <c r="I227" i="7"/>
  <c r="J227" i="7"/>
  <c r="K227" i="7"/>
  <c r="R227" i="7" s="1"/>
  <c r="L227" i="7"/>
  <c r="O227" i="7"/>
  <c r="P227" i="7"/>
  <c r="Q227" i="7"/>
  <c r="I228" i="7"/>
  <c r="J228" i="7"/>
  <c r="K228" i="7"/>
  <c r="R228" i="7" s="1"/>
  <c r="L228" i="7"/>
  <c r="O228" i="7"/>
  <c r="P228" i="7"/>
  <c r="Q228" i="7"/>
  <c r="I229" i="7"/>
  <c r="J229" i="7"/>
  <c r="K229" i="7"/>
  <c r="R229" i="7" s="1"/>
  <c r="L229" i="7"/>
  <c r="O229" i="7"/>
  <c r="P229" i="7"/>
  <c r="Q229" i="7"/>
  <c r="I230" i="7"/>
  <c r="J230" i="7"/>
  <c r="K230" i="7"/>
  <c r="R230" i="7" s="1"/>
  <c r="L230" i="7"/>
  <c r="O230" i="7"/>
  <c r="P230" i="7"/>
  <c r="Q230" i="7"/>
  <c r="I231" i="7"/>
  <c r="J231" i="7"/>
  <c r="K231" i="7"/>
  <c r="R231" i="7" s="1"/>
  <c r="L231" i="7"/>
  <c r="O231" i="7"/>
  <c r="P231" i="7"/>
  <c r="Q231" i="7"/>
  <c r="I232" i="7"/>
  <c r="J232" i="7"/>
  <c r="K232" i="7"/>
  <c r="R232" i="7" s="1"/>
  <c r="L232" i="7"/>
  <c r="O232" i="7"/>
  <c r="P232" i="7"/>
  <c r="Q232" i="7"/>
  <c r="I233" i="7"/>
  <c r="J233" i="7"/>
  <c r="K233" i="7"/>
  <c r="R233" i="7" s="1"/>
  <c r="L233" i="7"/>
  <c r="O233" i="7"/>
  <c r="P233" i="7"/>
  <c r="Q233" i="7"/>
  <c r="I234" i="7"/>
  <c r="J234" i="7"/>
  <c r="K234" i="7"/>
  <c r="L234" i="7"/>
  <c r="O234" i="7"/>
  <c r="P234" i="7"/>
  <c r="Q234" i="7"/>
  <c r="I235" i="7"/>
  <c r="J235" i="7"/>
  <c r="K235" i="7"/>
  <c r="R235" i="7" s="1"/>
  <c r="L235" i="7"/>
  <c r="O235" i="7"/>
  <c r="P235" i="7"/>
  <c r="Q235" i="7"/>
  <c r="I236" i="7"/>
  <c r="J236" i="7"/>
  <c r="K236" i="7"/>
  <c r="R236" i="7" s="1"/>
  <c r="L236" i="7"/>
  <c r="O236" i="7"/>
  <c r="P236" i="7"/>
  <c r="Q236" i="7"/>
  <c r="I237" i="7"/>
  <c r="J237" i="7"/>
  <c r="K237" i="7"/>
  <c r="R237" i="7" s="1"/>
  <c r="L237" i="7"/>
  <c r="O237" i="7"/>
  <c r="P237" i="7"/>
  <c r="Q237" i="7"/>
  <c r="I238" i="7"/>
  <c r="J238" i="7"/>
  <c r="K238" i="7"/>
  <c r="R238" i="7" s="1"/>
  <c r="L238" i="7"/>
  <c r="O238" i="7"/>
  <c r="P238" i="7"/>
  <c r="Q238" i="7"/>
  <c r="I239" i="7"/>
  <c r="J239" i="7"/>
  <c r="K239" i="7"/>
  <c r="R239" i="7" s="1"/>
  <c r="L239" i="7"/>
  <c r="O239" i="7"/>
  <c r="P239" i="7"/>
  <c r="Q239" i="7"/>
  <c r="I240" i="7"/>
  <c r="J240" i="7"/>
  <c r="K240" i="7"/>
  <c r="R240" i="7" s="1"/>
  <c r="L240" i="7"/>
  <c r="O240" i="7"/>
  <c r="P240" i="7"/>
  <c r="Q240" i="7"/>
  <c r="I241" i="7"/>
  <c r="J241" i="7"/>
  <c r="K241" i="7"/>
  <c r="R241" i="7" s="1"/>
  <c r="L241" i="7"/>
  <c r="O241" i="7"/>
  <c r="P241" i="7"/>
  <c r="Q241" i="7"/>
  <c r="I242" i="7"/>
  <c r="J242" i="7"/>
  <c r="K242" i="7"/>
  <c r="L242" i="7"/>
  <c r="O242" i="7"/>
  <c r="P242" i="7"/>
  <c r="Q242" i="7"/>
  <c r="I243" i="7"/>
  <c r="J243" i="7"/>
  <c r="K243" i="7"/>
  <c r="R243" i="7" s="1"/>
  <c r="L243" i="7"/>
  <c r="O243" i="7"/>
  <c r="P243" i="7"/>
  <c r="Q243" i="7"/>
  <c r="I244" i="7"/>
  <c r="J244" i="7"/>
  <c r="K244" i="7"/>
  <c r="R244" i="7" s="1"/>
  <c r="L244" i="7"/>
  <c r="O244" i="7"/>
  <c r="P244" i="7"/>
  <c r="Q244" i="7"/>
  <c r="I245" i="7"/>
  <c r="J245" i="7"/>
  <c r="K245" i="7"/>
  <c r="R245" i="7" s="1"/>
  <c r="L245" i="7"/>
  <c r="O245" i="7"/>
  <c r="P245" i="7"/>
  <c r="Q245" i="7"/>
  <c r="I246" i="7"/>
  <c r="J246" i="7"/>
  <c r="K246" i="7"/>
  <c r="R246" i="7" s="1"/>
  <c r="L246" i="7"/>
  <c r="O246" i="7"/>
  <c r="P246" i="7"/>
  <c r="Q246" i="7"/>
  <c r="I247" i="7"/>
  <c r="J247" i="7"/>
  <c r="K247" i="7"/>
  <c r="R247" i="7" s="1"/>
  <c r="L247" i="7"/>
  <c r="O247" i="7"/>
  <c r="P247" i="7"/>
  <c r="Q247" i="7"/>
  <c r="I248" i="7"/>
  <c r="J248" i="7"/>
  <c r="K248" i="7"/>
  <c r="R248" i="7" s="1"/>
  <c r="L248" i="7"/>
  <c r="O248" i="7"/>
  <c r="P248" i="7"/>
  <c r="Q248" i="7"/>
  <c r="I249" i="7"/>
  <c r="J249" i="7"/>
  <c r="K249" i="7"/>
  <c r="R249" i="7" s="1"/>
  <c r="L249" i="7"/>
  <c r="O249" i="7"/>
  <c r="P249" i="7"/>
  <c r="Q249" i="7"/>
  <c r="I250" i="7"/>
  <c r="J250" i="7"/>
  <c r="K250" i="7"/>
  <c r="L250" i="7"/>
  <c r="O250" i="7"/>
  <c r="P250" i="7"/>
  <c r="Q250" i="7"/>
  <c r="I251" i="7"/>
  <c r="J251" i="7"/>
  <c r="K251" i="7"/>
  <c r="R251" i="7" s="1"/>
  <c r="L251" i="7"/>
  <c r="O251" i="7"/>
  <c r="P251" i="7"/>
  <c r="Q251" i="7"/>
  <c r="I252" i="7"/>
  <c r="J252" i="7"/>
  <c r="K252" i="7"/>
  <c r="R252" i="7" s="1"/>
  <c r="L252" i="7"/>
  <c r="O252" i="7"/>
  <c r="P252" i="7"/>
  <c r="Q252" i="7"/>
  <c r="I253" i="7"/>
  <c r="J253" i="7"/>
  <c r="K253" i="7"/>
  <c r="R253" i="7" s="1"/>
  <c r="L253" i="7"/>
  <c r="O253" i="7"/>
  <c r="P253" i="7"/>
  <c r="Q253" i="7"/>
  <c r="I254" i="7"/>
  <c r="J254" i="7"/>
  <c r="K254" i="7"/>
  <c r="R254" i="7" s="1"/>
  <c r="L254" i="7"/>
  <c r="O254" i="7"/>
  <c r="P254" i="7"/>
  <c r="Q254" i="7"/>
  <c r="I255" i="7"/>
  <c r="J255" i="7"/>
  <c r="K255" i="7"/>
  <c r="R255" i="7" s="1"/>
  <c r="L255" i="7"/>
  <c r="O255" i="7"/>
  <c r="P255" i="7"/>
  <c r="Q255" i="7"/>
  <c r="I256" i="7"/>
  <c r="J256" i="7"/>
  <c r="K256" i="7"/>
  <c r="R256" i="7" s="1"/>
  <c r="L256" i="7"/>
  <c r="O256" i="7"/>
  <c r="P256" i="7"/>
  <c r="Q256" i="7"/>
  <c r="I257" i="7"/>
  <c r="J257" i="7"/>
  <c r="K257" i="7"/>
  <c r="R257" i="7" s="1"/>
  <c r="L257" i="7"/>
  <c r="O257" i="7"/>
  <c r="P257" i="7"/>
  <c r="Q257" i="7"/>
  <c r="I258" i="7"/>
  <c r="J258" i="7"/>
  <c r="K258" i="7"/>
  <c r="L258" i="7"/>
  <c r="O258" i="7"/>
  <c r="P258" i="7"/>
  <c r="Q258" i="7"/>
  <c r="I259" i="7"/>
  <c r="J259" i="7"/>
  <c r="K259" i="7"/>
  <c r="R259" i="7" s="1"/>
  <c r="L259" i="7"/>
  <c r="O259" i="7"/>
  <c r="P259" i="7"/>
  <c r="Q259" i="7"/>
  <c r="I260" i="7"/>
  <c r="J260" i="7"/>
  <c r="K260" i="7"/>
  <c r="R260" i="7" s="1"/>
  <c r="L260" i="7"/>
  <c r="O260" i="7"/>
  <c r="P260" i="7"/>
  <c r="Q260" i="7"/>
  <c r="I261" i="7"/>
  <c r="J261" i="7"/>
  <c r="K261" i="7"/>
  <c r="R261" i="7" s="1"/>
  <c r="L261" i="7"/>
  <c r="O261" i="7"/>
  <c r="P261" i="7"/>
  <c r="Q261" i="7"/>
  <c r="I262" i="7"/>
  <c r="J262" i="7"/>
  <c r="K262" i="7"/>
  <c r="R262" i="7" s="1"/>
  <c r="L262" i="7"/>
  <c r="O262" i="7"/>
  <c r="P262" i="7"/>
  <c r="Q262" i="7"/>
  <c r="P5" i="7"/>
  <c r="V6" i="6"/>
  <c r="V7" i="6"/>
  <c r="V8" i="6"/>
  <c r="V9" i="6"/>
  <c r="V10" i="6"/>
  <c r="V11" i="6"/>
  <c r="V12" i="6"/>
  <c r="V13" i="6"/>
  <c r="V14" i="6"/>
  <c r="V15" i="6"/>
  <c r="V16" i="6"/>
  <c r="V17" i="6"/>
  <c r="V18" i="6"/>
  <c r="V19" i="6"/>
  <c r="V20" i="6"/>
  <c r="V21" i="6"/>
  <c r="V22" i="6"/>
  <c r="V23" i="6"/>
  <c r="V24" i="6"/>
  <c r="V25" i="6"/>
  <c r="V26" i="6"/>
  <c r="V27" i="6"/>
  <c r="V28" i="6"/>
  <c r="V29" i="6"/>
  <c r="V30" i="6"/>
  <c r="V31" i="6"/>
  <c r="V32" i="6"/>
  <c r="V33" i="6"/>
  <c r="V34" i="6"/>
  <c r="V35" i="6"/>
  <c r="V36" i="6"/>
  <c r="V37" i="6"/>
  <c r="V38" i="6"/>
  <c r="V39" i="6"/>
  <c r="V40" i="6"/>
  <c r="V41" i="6"/>
  <c r="V42" i="6"/>
  <c r="V43" i="6"/>
  <c r="V44" i="6"/>
  <c r="V45" i="6"/>
  <c r="V5" i="6"/>
  <c r="L5" i="7"/>
  <c r="J5" i="7"/>
  <c r="Q5" i="7"/>
  <c r="O5" i="7"/>
  <c r="K5" i="7"/>
  <c r="R5" i="7" s="1"/>
  <c r="O6" i="6"/>
  <c r="P6" i="6"/>
  <c r="Q6" i="6"/>
  <c r="R6" i="6"/>
  <c r="AG6" i="6" s="1"/>
  <c r="S6" i="6"/>
  <c r="W6" i="6"/>
  <c r="X6" i="6"/>
  <c r="Y6" i="6"/>
  <c r="Z6" i="6"/>
  <c r="AA6" i="6"/>
  <c r="AB6" i="6"/>
  <c r="AC6" i="6"/>
  <c r="AD6" i="6"/>
  <c r="O7" i="6"/>
  <c r="P7" i="6"/>
  <c r="Q7" i="6"/>
  <c r="R7" i="6"/>
  <c r="AG7" i="6" s="1"/>
  <c r="S7" i="6"/>
  <c r="W7" i="6"/>
  <c r="X7" i="6"/>
  <c r="Y7" i="6"/>
  <c r="Z7" i="6"/>
  <c r="AA7" i="6"/>
  <c r="AB7" i="6"/>
  <c r="AC7" i="6"/>
  <c r="AD7" i="6"/>
  <c r="O8" i="6"/>
  <c r="P8" i="6"/>
  <c r="Q8" i="6"/>
  <c r="R8" i="6"/>
  <c r="AG8" i="6" s="1"/>
  <c r="S8" i="6"/>
  <c r="W8" i="6"/>
  <c r="X8" i="6"/>
  <c r="Y8" i="6"/>
  <c r="Z8" i="6"/>
  <c r="AA8" i="6"/>
  <c r="AB8" i="6"/>
  <c r="AC8" i="6"/>
  <c r="AD8" i="6"/>
  <c r="O9" i="6"/>
  <c r="P9" i="6"/>
  <c r="Q9" i="6"/>
  <c r="R9" i="6"/>
  <c r="AG9" i="6" s="1"/>
  <c r="S9" i="6"/>
  <c r="W9" i="6"/>
  <c r="X9" i="6"/>
  <c r="Y9" i="6"/>
  <c r="Z9" i="6"/>
  <c r="AA9" i="6"/>
  <c r="AB9" i="6"/>
  <c r="AC9" i="6"/>
  <c r="AD9" i="6"/>
  <c r="O10" i="6"/>
  <c r="P10" i="6"/>
  <c r="Q10" i="6"/>
  <c r="R10" i="6"/>
  <c r="AG10" i="6" s="1"/>
  <c r="S10" i="6"/>
  <c r="W10" i="6"/>
  <c r="X10" i="6"/>
  <c r="Y10" i="6"/>
  <c r="Z10" i="6"/>
  <c r="AA10" i="6"/>
  <c r="AB10" i="6"/>
  <c r="AC10" i="6"/>
  <c r="AD10" i="6"/>
  <c r="O11" i="6"/>
  <c r="P11" i="6"/>
  <c r="Q11" i="6"/>
  <c r="R11" i="6"/>
  <c r="AG11" i="6" s="1"/>
  <c r="S11" i="6"/>
  <c r="W11" i="6"/>
  <c r="X11" i="6"/>
  <c r="Y11" i="6"/>
  <c r="Z11" i="6"/>
  <c r="AA11" i="6"/>
  <c r="AB11" i="6"/>
  <c r="AC11" i="6"/>
  <c r="AD11" i="6"/>
  <c r="O12" i="6"/>
  <c r="P12" i="6"/>
  <c r="Q12" i="6"/>
  <c r="R12" i="6"/>
  <c r="AG12" i="6" s="1"/>
  <c r="S12" i="6"/>
  <c r="W12" i="6"/>
  <c r="X12" i="6"/>
  <c r="Y12" i="6"/>
  <c r="Z12" i="6"/>
  <c r="AA12" i="6"/>
  <c r="AB12" i="6"/>
  <c r="AC12" i="6"/>
  <c r="AD12" i="6"/>
  <c r="O13" i="6"/>
  <c r="P13" i="6"/>
  <c r="Q13" i="6"/>
  <c r="R13" i="6"/>
  <c r="S13" i="6"/>
  <c r="W13" i="6"/>
  <c r="X13" i="6"/>
  <c r="Y13" i="6"/>
  <c r="Z13" i="6"/>
  <c r="AA13" i="6"/>
  <c r="AB13" i="6"/>
  <c r="AC13" i="6"/>
  <c r="AD13" i="6"/>
  <c r="O14" i="6"/>
  <c r="P14" i="6"/>
  <c r="Q14" i="6"/>
  <c r="R14" i="6"/>
  <c r="AG14" i="6" s="1"/>
  <c r="S14" i="6"/>
  <c r="W14" i="6"/>
  <c r="X14" i="6"/>
  <c r="Y14" i="6"/>
  <c r="Z14" i="6"/>
  <c r="AA14" i="6"/>
  <c r="AB14" i="6"/>
  <c r="AC14" i="6"/>
  <c r="AD14" i="6"/>
  <c r="O15" i="6"/>
  <c r="P15" i="6"/>
  <c r="Q15" i="6"/>
  <c r="R15" i="6"/>
  <c r="AG15" i="6" s="1"/>
  <c r="S15" i="6"/>
  <c r="W15" i="6"/>
  <c r="X15" i="6"/>
  <c r="Y15" i="6"/>
  <c r="Z15" i="6"/>
  <c r="AA15" i="6"/>
  <c r="AB15" i="6"/>
  <c r="AC15" i="6"/>
  <c r="AD15" i="6"/>
  <c r="O16" i="6"/>
  <c r="P16" i="6"/>
  <c r="Q16" i="6"/>
  <c r="R16" i="6"/>
  <c r="AG16" i="6" s="1"/>
  <c r="S16" i="6"/>
  <c r="W16" i="6"/>
  <c r="X16" i="6"/>
  <c r="Y16" i="6"/>
  <c r="Z16" i="6"/>
  <c r="AA16" i="6"/>
  <c r="AB16" i="6"/>
  <c r="AC16" i="6"/>
  <c r="AD16" i="6"/>
  <c r="O17" i="6"/>
  <c r="P17" i="6"/>
  <c r="Q17" i="6"/>
  <c r="R17" i="6"/>
  <c r="AG17" i="6" s="1"/>
  <c r="S17" i="6"/>
  <c r="W17" i="6"/>
  <c r="X17" i="6"/>
  <c r="Y17" i="6"/>
  <c r="Z17" i="6"/>
  <c r="AA17" i="6"/>
  <c r="AB17" i="6"/>
  <c r="AC17" i="6"/>
  <c r="AD17" i="6"/>
  <c r="O18" i="6"/>
  <c r="P18" i="6"/>
  <c r="Q18" i="6"/>
  <c r="R18" i="6"/>
  <c r="AG18" i="6" s="1"/>
  <c r="S18" i="6"/>
  <c r="W18" i="6"/>
  <c r="X18" i="6"/>
  <c r="Y18" i="6"/>
  <c r="Z18" i="6"/>
  <c r="AA18" i="6"/>
  <c r="AB18" i="6"/>
  <c r="AC18" i="6"/>
  <c r="AD18" i="6"/>
  <c r="O19" i="6"/>
  <c r="P19" i="6"/>
  <c r="Q19" i="6"/>
  <c r="R19" i="6"/>
  <c r="AG19" i="6" s="1"/>
  <c r="S19" i="6"/>
  <c r="W19" i="6"/>
  <c r="X19" i="6"/>
  <c r="Y19" i="6"/>
  <c r="Z19" i="6"/>
  <c r="AA19" i="6"/>
  <c r="AB19" i="6"/>
  <c r="AC19" i="6"/>
  <c r="AD19" i="6"/>
  <c r="O20" i="6"/>
  <c r="P20" i="6"/>
  <c r="Q20" i="6"/>
  <c r="R20" i="6"/>
  <c r="AG20" i="6" s="1"/>
  <c r="S20" i="6"/>
  <c r="W20" i="6"/>
  <c r="X20" i="6"/>
  <c r="Y20" i="6"/>
  <c r="Z20" i="6"/>
  <c r="AA20" i="6"/>
  <c r="AB20" i="6"/>
  <c r="AC20" i="6"/>
  <c r="AD20" i="6"/>
  <c r="O21" i="6"/>
  <c r="P21" i="6"/>
  <c r="Q21" i="6"/>
  <c r="R21" i="6"/>
  <c r="S21" i="6"/>
  <c r="W21" i="6"/>
  <c r="X21" i="6"/>
  <c r="Y21" i="6"/>
  <c r="Z21" i="6"/>
  <c r="AA21" i="6"/>
  <c r="AB21" i="6"/>
  <c r="AC21" i="6"/>
  <c r="AD21" i="6"/>
  <c r="O22" i="6"/>
  <c r="P22" i="6"/>
  <c r="Q22" i="6"/>
  <c r="R22" i="6"/>
  <c r="AG22" i="6" s="1"/>
  <c r="S22" i="6"/>
  <c r="W22" i="6"/>
  <c r="X22" i="6"/>
  <c r="Y22" i="6"/>
  <c r="Z22" i="6"/>
  <c r="AA22" i="6"/>
  <c r="AB22" i="6"/>
  <c r="AC22" i="6"/>
  <c r="AD22" i="6"/>
  <c r="O23" i="6"/>
  <c r="P23" i="6"/>
  <c r="Q23" i="6"/>
  <c r="R23" i="6"/>
  <c r="AG23" i="6" s="1"/>
  <c r="S23" i="6"/>
  <c r="W23" i="6"/>
  <c r="X23" i="6"/>
  <c r="Y23" i="6"/>
  <c r="Z23" i="6"/>
  <c r="AA23" i="6"/>
  <c r="AB23" i="6"/>
  <c r="AC23" i="6"/>
  <c r="AD23" i="6"/>
  <c r="O24" i="6"/>
  <c r="P24" i="6"/>
  <c r="Q24" i="6"/>
  <c r="R24" i="6"/>
  <c r="AG24" i="6" s="1"/>
  <c r="S24" i="6"/>
  <c r="W24" i="6"/>
  <c r="X24" i="6"/>
  <c r="Y24" i="6"/>
  <c r="Z24" i="6"/>
  <c r="AA24" i="6"/>
  <c r="AB24" i="6"/>
  <c r="AC24" i="6"/>
  <c r="AD24" i="6"/>
  <c r="O25" i="6"/>
  <c r="P25" i="6"/>
  <c r="Q25" i="6"/>
  <c r="R25" i="6"/>
  <c r="AG25" i="6" s="1"/>
  <c r="S25" i="6"/>
  <c r="W25" i="6"/>
  <c r="X25" i="6"/>
  <c r="Y25" i="6"/>
  <c r="Z25" i="6"/>
  <c r="AA25" i="6"/>
  <c r="AB25" i="6"/>
  <c r="AC25" i="6"/>
  <c r="AD25" i="6"/>
  <c r="O26" i="6"/>
  <c r="P26" i="6"/>
  <c r="Q26" i="6"/>
  <c r="R26" i="6"/>
  <c r="AG26" i="6" s="1"/>
  <c r="S26" i="6"/>
  <c r="W26" i="6"/>
  <c r="X26" i="6"/>
  <c r="Y26" i="6"/>
  <c r="Z26" i="6"/>
  <c r="AA26" i="6"/>
  <c r="AB26" i="6"/>
  <c r="AC26" i="6"/>
  <c r="AD26" i="6"/>
  <c r="O27" i="6"/>
  <c r="P27" i="6"/>
  <c r="Q27" i="6"/>
  <c r="R27" i="6"/>
  <c r="AG27" i="6" s="1"/>
  <c r="S27" i="6"/>
  <c r="W27" i="6"/>
  <c r="X27" i="6"/>
  <c r="Y27" i="6"/>
  <c r="Z27" i="6"/>
  <c r="AA27" i="6"/>
  <c r="AB27" i="6"/>
  <c r="AC27" i="6"/>
  <c r="AD27" i="6"/>
  <c r="O28" i="6"/>
  <c r="P28" i="6"/>
  <c r="Q28" i="6"/>
  <c r="R28" i="6"/>
  <c r="AG28" i="6" s="1"/>
  <c r="S28" i="6"/>
  <c r="W28" i="6"/>
  <c r="X28" i="6"/>
  <c r="Y28" i="6"/>
  <c r="Z28" i="6"/>
  <c r="AA28" i="6"/>
  <c r="AB28" i="6"/>
  <c r="AC28" i="6"/>
  <c r="AD28" i="6"/>
  <c r="O29" i="6"/>
  <c r="P29" i="6"/>
  <c r="Q29" i="6"/>
  <c r="R29" i="6"/>
  <c r="S29" i="6"/>
  <c r="W29" i="6"/>
  <c r="X29" i="6"/>
  <c r="Y29" i="6"/>
  <c r="Z29" i="6"/>
  <c r="AA29" i="6"/>
  <c r="AB29" i="6"/>
  <c r="AC29" i="6"/>
  <c r="AD29" i="6"/>
  <c r="O30" i="6"/>
  <c r="P30" i="6"/>
  <c r="Q30" i="6"/>
  <c r="R30" i="6"/>
  <c r="AG30" i="6" s="1"/>
  <c r="S30" i="6"/>
  <c r="W30" i="6"/>
  <c r="X30" i="6"/>
  <c r="Y30" i="6"/>
  <c r="Z30" i="6"/>
  <c r="AA30" i="6"/>
  <c r="AB30" i="6"/>
  <c r="AC30" i="6"/>
  <c r="AD30" i="6"/>
  <c r="O31" i="6"/>
  <c r="P31" i="6"/>
  <c r="Q31" i="6"/>
  <c r="R31" i="6"/>
  <c r="AG31" i="6" s="1"/>
  <c r="S31" i="6"/>
  <c r="W31" i="6"/>
  <c r="X31" i="6"/>
  <c r="Y31" i="6"/>
  <c r="Z31" i="6"/>
  <c r="AA31" i="6"/>
  <c r="AB31" i="6"/>
  <c r="AC31" i="6"/>
  <c r="AD31" i="6"/>
  <c r="O32" i="6"/>
  <c r="P32" i="6"/>
  <c r="Q32" i="6"/>
  <c r="R32" i="6"/>
  <c r="AG32" i="6" s="1"/>
  <c r="S32" i="6"/>
  <c r="W32" i="6"/>
  <c r="X32" i="6"/>
  <c r="Y32" i="6"/>
  <c r="Z32" i="6"/>
  <c r="AA32" i="6"/>
  <c r="AB32" i="6"/>
  <c r="AC32" i="6"/>
  <c r="AD32" i="6"/>
  <c r="O33" i="6"/>
  <c r="P33" i="6"/>
  <c r="Q33" i="6"/>
  <c r="R33" i="6"/>
  <c r="AG33" i="6" s="1"/>
  <c r="S33" i="6"/>
  <c r="W33" i="6"/>
  <c r="X33" i="6"/>
  <c r="Y33" i="6"/>
  <c r="Z33" i="6"/>
  <c r="AA33" i="6"/>
  <c r="AB33" i="6"/>
  <c r="AC33" i="6"/>
  <c r="AD33" i="6"/>
  <c r="O34" i="6"/>
  <c r="P34" i="6"/>
  <c r="Q34" i="6"/>
  <c r="R34" i="6"/>
  <c r="AG34" i="6" s="1"/>
  <c r="S34" i="6"/>
  <c r="W34" i="6"/>
  <c r="X34" i="6"/>
  <c r="Y34" i="6"/>
  <c r="Z34" i="6"/>
  <c r="AA34" i="6"/>
  <c r="AB34" i="6"/>
  <c r="AC34" i="6"/>
  <c r="AD34" i="6"/>
  <c r="O35" i="6"/>
  <c r="P35" i="6"/>
  <c r="Q35" i="6"/>
  <c r="R35" i="6"/>
  <c r="AG35" i="6" s="1"/>
  <c r="S35" i="6"/>
  <c r="W35" i="6"/>
  <c r="X35" i="6"/>
  <c r="Y35" i="6"/>
  <c r="Z35" i="6"/>
  <c r="AA35" i="6"/>
  <c r="AB35" i="6"/>
  <c r="AC35" i="6"/>
  <c r="AD35" i="6"/>
  <c r="O36" i="6"/>
  <c r="P36" i="6"/>
  <c r="Q36" i="6"/>
  <c r="R36" i="6"/>
  <c r="AG36" i="6" s="1"/>
  <c r="S36" i="6"/>
  <c r="W36" i="6"/>
  <c r="X36" i="6"/>
  <c r="Y36" i="6"/>
  <c r="Z36" i="6"/>
  <c r="AA36" i="6"/>
  <c r="AB36" i="6"/>
  <c r="AC36" i="6"/>
  <c r="AD36" i="6"/>
  <c r="O37" i="6"/>
  <c r="P37" i="6"/>
  <c r="Q37" i="6"/>
  <c r="R37" i="6"/>
  <c r="S37" i="6"/>
  <c r="W37" i="6"/>
  <c r="X37" i="6"/>
  <c r="Y37" i="6"/>
  <c r="Z37" i="6"/>
  <c r="AA37" i="6"/>
  <c r="AB37" i="6"/>
  <c r="AC37" i="6"/>
  <c r="AD37" i="6"/>
  <c r="O38" i="6"/>
  <c r="P38" i="6"/>
  <c r="Q38" i="6"/>
  <c r="R38" i="6"/>
  <c r="AG38" i="6" s="1"/>
  <c r="S38" i="6"/>
  <c r="W38" i="6"/>
  <c r="X38" i="6"/>
  <c r="Y38" i="6"/>
  <c r="Z38" i="6"/>
  <c r="AA38" i="6"/>
  <c r="AB38" i="6"/>
  <c r="AC38" i="6"/>
  <c r="AD38" i="6"/>
  <c r="O39" i="6"/>
  <c r="P39" i="6"/>
  <c r="Q39" i="6"/>
  <c r="R39" i="6"/>
  <c r="AG39" i="6" s="1"/>
  <c r="S39" i="6"/>
  <c r="W39" i="6"/>
  <c r="X39" i="6"/>
  <c r="Y39" i="6"/>
  <c r="Z39" i="6"/>
  <c r="AA39" i="6"/>
  <c r="AB39" i="6"/>
  <c r="AC39" i="6"/>
  <c r="AD39" i="6"/>
  <c r="O40" i="6"/>
  <c r="P40" i="6"/>
  <c r="Q40" i="6"/>
  <c r="R40" i="6"/>
  <c r="AG40" i="6" s="1"/>
  <c r="S40" i="6"/>
  <c r="W40" i="6"/>
  <c r="X40" i="6"/>
  <c r="Y40" i="6"/>
  <c r="Z40" i="6"/>
  <c r="AA40" i="6"/>
  <c r="AB40" i="6"/>
  <c r="AC40" i="6"/>
  <c r="AD40" i="6"/>
  <c r="O41" i="6"/>
  <c r="P41" i="6"/>
  <c r="Q41" i="6"/>
  <c r="R41" i="6"/>
  <c r="AG41" i="6" s="1"/>
  <c r="S41" i="6"/>
  <c r="W41" i="6"/>
  <c r="X41" i="6"/>
  <c r="Y41" i="6"/>
  <c r="Z41" i="6"/>
  <c r="AA41" i="6"/>
  <c r="AB41" i="6"/>
  <c r="AC41" i="6"/>
  <c r="AD41" i="6"/>
  <c r="O42" i="6"/>
  <c r="P42" i="6"/>
  <c r="Q42" i="6"/>
  <c r="R42" i="6"/>
  <c r="AG42" i="6" s="1"/>
  <c r="S42" i="6"/>
  <c r="W42" i="6"/>
  <c r="X42" i="6"/>
  <c r="Y42" i="6"/>
  <c r="Z42" i="6"/>
  <c r="AA42" i="6"/>
  <c r="AB42" i="6"/>
  <c r="AC42" i="6"/>
  <c r="AD42" i="6"/>
  <c r="O43" i="6"/>
  <c r="P43" i="6"/>
  <c r="Q43" i="6"/>
  <c r="R43" i="6"/>
  <c r="AG43" i="6" s="1"/>
  <c r="S43" i="6"/>
  <c r="W43" i="6"/>
  <c r="X43" i="6"/>
  <c r="Y43" i="6"/>
  <c r="Z43" i="6"/>
  <c r="AA43" i="6"/>
  <c r="AB43" i="6"/>
  <c r="AC43" i="6"/>
  <c r="AD43" i="6"/>
  <c r="O44" i="6"/>
  <c r="P44" i="6"/>
  <c r="Q44" i="6"/>
  <c r="R44" i="6"/>
  <c r="AG44" i="6" s="1"/>
  <c r="S44" i="6"/>
  <c r="W44" i="6"/>
  <c r="X44" i="6"/>
  <c r="Y44" i="6"/>
  <c r="Z44" i="6"/>
  <c r="AA44" i="6"/>
  <c r="AB44" i="6"/>
  <c r="AC44" i="6"/>
  <c r="AD44" i="6"/>
  <c r="O45" i="6"/>
  <c r="P45" i="6"/>
  <c r="Q45" i="6"/>
  <c r="R45" i="6"/>
  <c r="S45" i="6"/>
  <c r="W45" i="6"/>
  <c r="X45" i="6"/>
  <c r="Y45" i="6"/>
  <c r="Z45" i="6"/>
  <c r="AA45" i="6"/>
  <c r="AB45" i="6"/>
  <c r="AC45" i="6"/>
  <c r="AD45" i="6"/>
  <c r="AD5" i="6"/>
  <c r="AC5" i="6"/>
  <c r="AA5" i="6"/>
  <c r="AB5" i="6"/>
  <c r="Z5" i="6"/>
  <c r="Y5" i="6"/>
  <c r="X5" i="6"/>
  <c r="W5" i="6"/>
  <c r="S5" i="6"/>
  <c r="Q5" i="6"/>
  <c r="R5" i="6"/>
  <c r="AG5" i="6" s="1"/>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2" i="4"/>
  <c r="T123" i="4"/>
  <c r="T124"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Z6" i="4"/>
  <c r="Z7" i="4"/>
  <c r="Z8" i="4"/>
  <c r="Z9" i="4"/>
  <c r="Z10" i="4"/>
  <c r="Z11" i="4"/>
  <c r="Z12" i="4"/>
  <c r="Z13" i="4"/>
  <c r="Z14" i="4"/>
  <c r="Z15" i="4"/>
  <c r="Z16" i="4"/>
  <c r="Z17" i="4"/>
  <c r="Z18" i="4"/>
  <c r="Z19" i="4"/>
  <c r="Z20" i="4"/>
  <c r="Z21" i="4"/>
  <c r="Z22" i="4"/>
  <c r="Z23" i="4"/>
  <c r="Z24" i="4"/>
  <c r="Z25" i="4"/>
  <c r="Z26" i="4"/>
  <c r="Z27" i="4"/>
  <c r="Z28" i="4"/>
  <c r="Z29" i="4"/>
  <c r="Z30" i="4"/>
  <c r="Z31" i="4"/>
  <c r="Z32" i="4"/>
  <c r="Z33" i="4"/>
  <c r="Z34" i="4"/>
  <c r="Z35" i="4"/>
  <c r="Z36" i="4"/>
  <c r="Z37" i="4"/>
  <c r="Z38" i="4"/>
  <c r="Z39" i="4"/>
  <c r="Z40" i="4"/>
  <c r="Z41" i="4"/>
  <c r="Z42" i="4"/>
  <c r="Z43" i="4"/>
  <c r="Z44" i="4"/>
  <c r="Z45" i="4"/>
  <c r="Z46" i="4"/>
  <c r="Z47" i="4"/>
  <c r="Z48" i="4"/>
  <c r="Z49" i="4"/>
  <c r="Z50" i="4"/>
  <c r="Z51" i="4"/>
  <c r="Z52" i="4"/>
  <c r="Z53" i="4"/>
  <c r="Z54" i="4"/>
  <c r="Z55" i="4"/>
  <c r="Z56" i="4"/>
  <c r="Z57" i="4"/>
  <c r="Z58" i="4"/>
  <c r="Z59" i="4"/>
  <c r="Z60" i="4"/>
  <c r="Z61" i="4"/>
  <c r="Z62" i="4"/>
  <c r="Z63" i="4"/>
  <c r="Z64" i="4"/>
  <c r="Z65" i="4"/>
  <c r="Z66" i="4"/>
  <c r="Z67" i="4"/>
  <c r="Z68" i="4"/>
  <c r="Z69" i="4"/>
  <c r="Z70" i="4"/>
  <c r="Z71" i="4"/>
  <c r="Z72" i="4"/>
  <c r="Z73" i="4"/>
  <c r="Z74" i="4"/>
  <c r="Z75" i="4"/>
  <c r="Z76" i="4"/>
  <c r="Z77" i="4"/>
  <c r="Z78" i="4"/>
  <c r="Z79" i="4"/>
  <c r="Z80" i="4"/>
  <c r="Z81" i="4"/>
  <c r="Z82" i="4"/>
  <c r="Z83" i="4"/>
  <c r="Z84" i="4"/>
  <c r="Z85" i="4"/>
  <c r="Z86" i="4"/>
  <c r="Z87" i="4"/>
  <c r="Z88" i="4"/>
  <c r="Z89" i="4"/>
  <c r="Z90" i="4"/>
  <c r="Z91" i="4"/>
  <c r="Z92" i="4"/>
  <c r="Z93" i="4"/>
  <c r="Z94" i="4"/>
  <c r="Z95" i="4"/>
  <c r="Z96" i="4"/>
  <c r="Z97" i="4"/>
  <c r="Z98" i="4"/>
  <c r="Z99" i="4"/>
  <c r="Z100" i="4"/>
  <c r="Z101" i="4"/>
  <c r="Z102" i="4"/>
  <c r="Z103" i="4"/>
  <c r="Z104" i="4"/>
  <c r="Z105" i="4"/>
  <c r="Z106" i="4"/>
  <c r="Z107" i="4"/>
  <c r="Z108" i="4"/>
  <c r="Z109" i="4"/>
  <c r="Z110" i="4"/>
  <c r="Z111" i="4"/>
  <c r="Z112" i="4"/>
  <c r="Z113" i="4"/>
  <c r="Z114" i="4"/>
  <c r="Z115" i="4"/>
  <c r="Z116" i="4"/>
  <c r="Z117" i="4"/>
  <c r="Z118" i="4"/>
  <c r="Z119" i="4"/>
  <c r="Z120" i="4"/>
  <c r="Z121" i="4"/>
  <c r="Z122" i="4"/>
  <c r="Z123" i="4"/>
  <c r="Z124" i="4"/>
  <c r="Z125" i="4"/>
  <c r="Z126" i="4"/>
  <c r="Z127" i="4"/>
  <c r="Z128" i="4"/>
  <c r="Z129" i="4"/>
  <c r="Z130" i="4"/>
  <c r="Z131" i="4"/>
  <c r="Z132" i="4"/>
  <c r="Z133" i="4"/>
  <c r="Z134" i="4"/>
  <c r="Z135" i="4"/>
  <c r="Z136" i="4"/>
  <c r="Z137" i="4"/>
  <c r="Z138" i="4"/>
  <c r="Z139" i="4"/>
  <c r="Z140" i="4"/>
  <c r="Z141" i="4"/>
  <c r="Z142" i="4"/>
  <c r="Z143" i="4"/>
  <c r="Z144" i="4"/>
  <c r="Z145" i="4"/>
  <c r="Z146" i="4"/>
  <c r="Z147" i="4"/>
  <c r="Z148" i="4"/>
  <c r="Z149" i="4"/>
  <c r="Z150" i="4"/>
  <c r="Z151" i="4"/>
  <c r="Z152" i="4"/>
  <c r="Z153" i="4"/>
  <c r="Z154" i="4"/>
  <c r="Z155" i="4"/>
  <c r="Z156" i="4"/>
  <c r="Z157" i="4"/>
  <c r="Z158" i="4"/>
  <c r="Z159" i="4"/>
  <c r="Z160" i="4"/>
  <c r="Z161" i="4"/>
  <c r="Z162" i="4"/>
  <c r="Z163" i="4"/>
  <c r="Z164" i="4"/>
  <c r="Z165" i="4"/>
  <c r="Z166" i="4"/>
  <c r="Z167" i="4"/>
  <c r="Z168" i="4"/>
  <c r="Z169" i="4"/>
  <c r="Z170" i="4"/>
  <c r="Z171" i="4"/>
  <c r="Z172" i="4"/>
  <c r="Z173" i="4"/>
  <c r="Z174" i="4"/>
  <c r="Z175" i="4"/>
  <c r="Z176" i="4"/>
  <c r="Z177" i="4"/>
  <c r="Z178" i="4"/>
  <c r="Z179" i="4"/>
  <c r="Z180" i="4"/>
  <c r="Z181" i="4"/>
  <c r="Z182" i="4"/>
  <c r="Z5" i="4"/>
  <c r="U6" i="4"/>
  <c r="V6" i="4"/>
  <c r="AN6" i="4" s="1"/>
  <c r="W6" i="4"/>
  <c r="AA6" i="4"/>
  <c r="AB6" i="4"/>
  <c r="AC6" i="4"/>
  <c r="AD6" i="4"/>
  <c r="AE6" i="4"/>
  <c r="AF6" i="4"/>
  <c r="AG6" i="4"/>
  <c r="AH6" i="4"/>
  <c r="AI6" i="4"/>
  <c r="AJ6" i="4"/>
  <c r="AK6" i="4"/>
  <c r="AL6" i="4"/>
  <c r="U7" i="4"/>
  <c r="V7" i="4"/>
  <c r="AN7" i="4" s="1"/>
  <c r="W7" i="4"/>
  <c r="AA7" i="4"/>
  <c r="AB7" i="4"/>
  <c r="AC7" i="4"/>
  <c r="AD7" i="4"/>
  <c r="AE7" i="4"/>
  <c r="AF7" i="4"/>
  <c r="AG7" i="4"/>
  <c r="AH7" i="4"/>
  <c r="AI7" i="4"/>
  <c r="AJ7" i="4"/>
  <c r="AK7" i="4"/>
  <c r="AL7" i="4"/>
  <c r="U8" i="4"/>
  <c r="V8" i="4"/>
  <c r="AN8" i="4" s="1"/>
  <c r="W8" i="4"/>
  <c r="AA8" i="4"/>
  <c r="AB8" i="4"/>
  <c r="AC8" i="4"/>
  <c r="AD8" i="4"/>
  <c r="AE8" i="4"/>
  <c r="AF8" i="4"/>
  <c r="AG8" i="4"/>
  <c r="AH8" i="4"/>
  <c r="AI8" i="4"/>
  <c r="AJ8" i="4"/>
  <c r="AK8" i="4"/>
  <c r="AL8" i="4"/>
  <c r="U9" i="4"/>
  <c r="V9" i="4"/>
  <c r="AN9" i="4" s="1"/>
  <c r="W9" i="4"/>
  <c r="AA9" i="4"/>
  <c r="AB9" i="4"/>
  <c r="AC9" i="4"/>
  <c r="AD9" i="4"/>
  <c r="AE9" i="4"/>
  <c r="AF9" i="4"/>
  <c r="AG9" i="4"/>
  <c r="AH9" i="4"/>
  <c r="AI9" i="4"/>
  <c r="AJ9" i="4"/>
  <c r="AK9" i="4"/>
  <c r="AL9" i="4"/>
  <c r="U10" i="4"/>
  <c r="V10" i="4"/>
  <c r="AN10" i="4" s="1"/>
  <c r="W10" i="4"/>
  <c r="AA10" i="4"/>
  <c r="AB10" i="4"/>
  <c r="AC10" i="4"/>
  <c r="AD10" i="4"/>
  <c r="AE10" i="4"/>
  <c r="AF10" i="4"/>
  <c r="AG10" i="4"/>
  <c r="AH10" i="4"/>
  <c r="AI10" i="4"/>
  <c r="AJ10" i="4"/>
  <c r="AK10" i="4"/>
  <c r="AL10" i="4"/>
  <c r="U11" i="4"/>
  <c r="V11" i="4"/>
  <c r="AN11" i="4" s="1"/>
  <c r="W11" i="4"/>
  <c r="AA11" i="4"/>
  <c r="AB11" i="4"/>
  <c r="AC11" i="4"/>
  <c r="AD11" i="4"/>
  <c r="AE11" i="4"/>
  <c r="AF11" i="4"/>
  <c r="AG11" i="4"/>
  <c r="AH11" i="4"/>
  <c r="AI11" i="4"/>
  <c r="AJ11" i="4"/>
  <c r="AK11" i="4"/>
  <c r="AL11" i="4"/>
  <c r="U12" i="4"/>
  <c r="V12" i="4"/>
  <c r="W12" i="4"/>
  <c r="AA12" i="4"/>
  <c r="AB12" i="4"/>
  <c r="AC12" i="4"/>
  <c r="AD12" i="4"/>
  <c r="AE12" i="4"/>
  <c r="AF12" i="4"/>
  <c r="AG12" i="4"/>
  <c r="AH12" i="4"/>
  <c r="AI12" i="4"/>
  <c r="AJ12" i="4"/>
  <c r="AK12" i="4"/>
  <c r="AL12" i="4"/>
  <c r="U13" i="4"/>
  <c r="V13" i="4"/>
  <c r="W13" i="4"/>
  <c r="AA13" i="4"/>
  <c r="AB13" i="4"/>
  <c r="AC13" i="4"/>
  <c r="AD13" i="4"/>
  <c r="AE13" i="4"/>
  <c r="AF13" i="4"/>
  <c r="AG13" i="4"/>
  <c r="AH13" i="4"/>
  <c r="AI13" i="4"/>
  <c r="AJ13" i="4"/>
  <c r="AK13" i="4"/>
  <c r="AL13" i="4"/>
  <c r="U14" i="4"/>
  <c r="V14" i="4"/>
  <c r="AN14" i="4" s="1"/>
  <c r="W14" i="4"/>
  <c r="AA14" i="4"/>
  <c r="AB14" i="4"/>
  <c r="AC14" i="4"/>
  <c r="AD14" i="4"/>
  <c r="AE14" i="4"/>
  <c r="AF14" i="4"/>
  <c r="AG14" i="4"/>
  <c r="AH14" i="4"/>
  <c r="AI14" i="4"/>
  <c r="AJ14" i="4"/>
  <c r="AK14" i="4"/>
  <c r="AL14" i="4"/>
  <c r="U15" i="4"/>
  <c r="V15" i="4"/>
  <c r="AN15" i="4" s="1"/>
  <c r="W15" i="4"/>
  <c r="AA15" i="4"/>
  <c r="AB15" i="4"/>
  <c r="AC15" i="4"/>
  <c r="AD15" i="4"/>
  <c r="AE15" i="4"/>
  <c r="AF15" i="4"/>
  <c r="AG15" i="4"/>
  <c r="AH15" i="4"/>
  <c r="AI15" i="4"/>
  <c r="AJ15" i="4"/>
  <c r="AK15" i="4"/>
  <c r="AL15" i="4"/>
  <c r="U16" i="4"/>
  <c r="V16" i="4"/>
  <c r="AN16" i="4" s="1"/>
  <c r="W16" i="4"/>
  <c r="AA16" i="4"/>
  <c r="AB16" i="4"/>
  <c r="AC16" i="4"/>
  <c r="AD16" i="4"/>
  <c r="AE16" i="4"/>
  <c r="AF16" i="4"/>
  <c r="AG16" i="4"/>
  <c r="AH16" i="4"/>
  <c r="AI16" i="4"/>
  <c r="AJ16" i="4"/>
  <c r="AK16" i="4"/>
  <c r="AL16" i="4"/>
  <c r="U17" i="4"/>
  <c r="V17" i="4"/>
  <c r="AN17" i="4" s="1"/>
  <c r="W17" i="4"/>
  <c r="AA17" i="4"/>
  <c r="AB17" i="4"/>
  <c r="AC17" i="4"/>
  <c r="AD17" i="4"/>
  <c r="AE17" i="4"/>
  <c r="AF17" i="4"/>
  <c r="AG17" i="4"/>
  <c r="AH17" i="4"/>
  <c r="AI17" i="4"/>
  <c r="AJ17" i="4"/>
  <c r="AK17" i="4"/>
  <c r="AL17" i="4"/>
  <c r="U18" i="4"/>
  <c r="V18" i="4"/>
  <c r="AN18" i="4" s="1"/>
  <c r="W18" i="4"/>
  <c r="AA18" i="4"/>
  <c r="AB18" i="4"/>
  <c r="AC18" i="4"/>
  <c r="AD18" i="4"/>
  <c r="AE18" i="4"/>
  <c r="AF18" i="4"/>
  <c r="AG18" i="4"/>
  <c r="AH18" i="4"/>
  <c r="AI18" i="4"/>
  <c r="AJ18" i="4"/>
  <c r="AK18" i="4"/>
  <c r="AL18" i="4"/>
  <c r="U19" i="4"/>
  <c r="V19" i="4"/>
  <c r="AN19" i="4" s="1"/>
  <c r="W19" i="4"/>
  <c r="AA19" i="4"/>
  <c r="AB19" i="4"/>
  <c r="AC19" i="4"/>
  <c r="AD19" i="4"/>
  <c r="AE19" i="4"/>
  <c r="AF19" i="4"/>
  <c r="AG19" i="4"/>
  <c r="AH19" i="4"/>
  <c r="AI19" i="4"/>
  <c r="AJ19" i="4"/>
  <c r="AK19" i="4"/>
  <c r="AL19" i="4"/>
  <c r="U20" i="4"/>
  <c r="V20" i="4"/>
  <c r="W20" i="4"/>
  <c r="AA20" i="4"/>
  <c r="AB20" i="4"/>
  <c r="AC20" i="4"/>
  <c r="AD20" i="4"/>
  <c r="AE20" i="4"/>
  <c r="AF20" i="4"/>
  <c r="AG20" i="4"/>
  <c r="AH20" i="4"/>
  <c r="AI20" i="4"/>
  <c r="AJ20" i="4"/>
  <c r="AK20" i="4"/>
  <c r="AL20" i="4"/>
  <c r="U21" i="4"/>
  <c r="V21" i="4"/>
  <c r="W21" i="4"/>
  <c r="AA21" i="4"/>
  <c r="AB21" i="4"/>
  <c r="AC21" i="4"/>
  <c r="AD21" i="4"/>
  <c r="AE21" i="4"/>
  <c r="AF21" i="4"/>
  <c r="AG21" i="4"/>
  <c r="AH21" i="4"/>
  <c r="AI21" i="4"/>
  <c r="AJ21" i="4"/>
  <c r="AK21" i="4"/>
  <c r="AL21" i="4"/>
  <c r="U22" i="4"/>
  <c r="V22" i="4"/>
  <c r="AN22" i="4" s="1"/>
  <c r="W22" i="4"/>
  <c r="AA22" i="4"/>
  <c r="AB22" i="4"/>
  <c r="AC22" i="4"/>
  <c r="AD22" i="4"/>
  <c r="AE22" i="4"/>
  <c r="AF22" i="4"/>
  <c r="AG22" i="4"/>
  <c r="AH22" i="4"/>
  <c r="AI22" i="4"/>
  <c r="AJ22" i="4"/>
  <c r="AK22" i="4"/>
  <c r="AL22" i="4"/>
  <c r="U23" i="4"/>
  <c r="V23" i="4"/>
  <c r="AN23" i="4" s="1"/>
  <c r="W23" i="4"/>
  <c r="AA23" i="4"/>
  <c r="AB23" i="4"/>
  <c r="AC23" i="4"/>
  <c r="AD23" i="4"/>
  <c r="AE23" i="4"/>
  <c r="AF23" i="4"/>
  <c r="AG23" i="4"/>
  <c r="AH23" i="4"/>
  <c r="AI23" i="4"/>
  <c r="AJ23" i="4"/>
  <c r="AK23" i="4"/>
  <c r="AL23" i="4"/>
  <c r="U24" i="4"/>
  <c r="V24" i="4"/>
  <c r="AN24" i="4" s="1"/>
  <c r="W24" i="4"/>
  <c r="AA24" i="4"/>
  <c r="AB24" i="4"/>
  <c r="AC24" i="4"/>
  <c r="AD24" i="4"/>
  <c r="AE24" i="4"/>
  <c r="AF24" i="4"/>
  <c r="AG24" i="4"/>
  <c r="AH24" i="4"/>
  <c r="AI24" i="4"/>
  <c r="AJ24" i="4"/>
  <c r="AK24" i="4"/>
  <c r="AL24" i="4"/>
  <c r="U25" i="4"/>
  <c r="V25" i="4"/>
  <c r="AN25" i="4" s="1"/>
  <c r="W25" i="4"/>
  <c r="AA25" i="4"/>
  <c r="AB25" i="4"/>
  <c r="AC25" i="4"/>
  <c r="AD25" i="4"/>
  <c r="AE25" i="4"/>
  <c r="AF25" i="4"/>
  <c r="AG25" i="4"/>
  <c r="AH25" i="4"/>
  <c r="AI25" i="4"/>
  <c r="AJ25" i="4"/>
  <c r="AK25" i="4"/>
  <c r="AL25" i="4"/>
  <c r="U26" i="4"/>
  <c r="V26" i="4"/>
  <c r="AN26" i="4" s="1"/>
  <c r="W26" i="4"/>
  <c r="AA26" i="4"/>
  <c r="AB26" i="4"/>
  <c r="AC26" i="4"/>
  <c r="AD26" i="4"/>
  <c r="AE26" i="4"/>
  <c r="AF26" i="4"/>
  <c r="AG26" i="4"/>
  <c r="AH26" i="4"/>
  <c r="AI26" i="4"/>
  <c r="AJ26" i="4"/>
  <c r="AK26" i="4"/>
  <c r="AL26" i="4"/>
  <c r="U27" i="4"/>
  <c r="V27" i="4"/>
  <c r="AN27" i="4" s="1"/>
  <c r="W27" i="4"/>
  <c r="AA27" i="4"/>
  <c r="AB27" i="4"/>
  <c r="AC27" i="4"/>
  <c r="AD27" i="4"/>
  <c r="AE27" i="4"/>
  <c r="AF27" i="4"/>
  <c r="AG27" i="4"/>
  <c r="AH27" i="4"/>
  <c r="AI27" i="4"/>
  <c r="AJ27" i="4"/>
  <c r="AK27" i="4"/>
  <c r="AL27" i="4"/>
  <c r="U28" i="4"/>
  <c r="V28" i="4"/>
  <c r="W28" i="4"/>
  <c r="AA28" i="4"/>
  <c r="AB28" i="4"/>
  <c r="AC28" i="4"/>
  <c r="AD28" i="4"/>
  <c r="AE28" i="4"/>
  <c r="AF28" i="4"/>
  <c r="AG28" i="4"/>
  <c r="AH28" i="4"/>
  <c r="AI28" i="4"/>
  <c r="AJ28" i="4"/>
  <c r="AK28" i="4"/>
  <c r="AL28" i="4"/>
  <c r="U29" i="4"/>
  <c r="V29" i="4"/>
  <c r="W29" i="4"/>
  <c r="AA29" i="4"/>
  <c r="AB29" i="4"/>
  <c r="AC29" i="4"/>
  <c r="AD29" i="4"/>
  <c r="AE29" i="4"/>
  <c r="AF29" i="4"/>
  <c r="AG29" i="4"/>
  <c r="AH29" i="4"/>
  <c r="AI29" i="4"/>
  <c r="AJ29" i="4"/>
  <c r="AK29" i="4"/>
  <c r="AL29" i="4"/>
  <c r="U30" i="4"/>
  <c r="V30" i="4"/>
  <c r="AN30" i="4" s="1"/>
  <c r="W30" i="4"/>
  <c r="AA30" i="4"/>
  <c r="AB30" i="4"/>
  <c r="AC30" i="4"/>
  <c r="AD30" i="4"/>
  <c r="AE30" i="4"/>
  <c r="AF30" i="4"/>
  <c r="AG30" i="4"/>
  <c r="AH30" i="4"/>
  <c r="AI30" i="4"/>
  <c r="AJ30" i="4"/>
  <c r="AK30" i="4"/>
  <c r="AL30" i="4"/>
  <c r="U31" i="4"/>
  <c r="V31" i="4"/>
  <c r="AN31" i="4" s="1"/>
  <c r="W31" i="4"/>
  <c r="AA31" i="4"/>
  <c r="AB31" i="4"/>
  <c r="AC31" i="4"/>
  <c r="AD31" i="4"/>
  <c r="AE31" i="4"/>
  <c r="AF31" i="4"/>
  <c r="AG31" i="4"/>
  <c r="AH31" i="4"/>
  <c r="AI31" i="4"/>
  <c r="AJ31" i="4"/>
  <c r="AK31" i="4"/>
  <c r="AL31" i="4"/>
  <c r="U32" i="4"/>
  <c r="V32" i="4"/>
  <c r="AN32" i="4" s="1"/>
  <c r="W32" i="4"/>
  <c r="AA32" i="4"/>
  <c r="AB32" i="4"/>
  <c r="AC32" i="4"/>
  <c r="AD32" i="4"/>
  <c r="AE32" i="4"/>
  <c r="AF32" i="4"/>
  <c r="AG32" i="4"/>
  <c r="AH32" i="4"/>
  <c r="AI32" i="4"/>
  <c r="AJ32" i="4"/>
  <c r="AK32" i="4"/>
  <c r="AL32" i="4"/>
  <c r="U33" i="4"/>
  <c r="V33" i="4"/>
  <c r="AN33" i="4" s="1"/>
  <c r="W33" i="4"/>
  <c r="AA33" i="4"/>
  <c r="AB33" i="4"/>
  <c r="AC33" i="4"/>
  <c r="AD33" i="4"/>
  <c r="AE33" i="4"/>
  <c r="AF33" i="4"/>
  <c r="AG33" i="4"/>
  <c r="AH33" i="4"/>
  <c r="AI33" i="4"/>
  <c r="AJ33" i="4"/>
  <c r="AK33" i="4"/>
  <c r="AL33" i="4"/>
  <c r="U34" i="4"/>
  <c r="V34" i="4"/>
  <c r="AN34" i="4" s="1"/>
  <c r="W34" i="4"/>
  <c r="AA34" i="4"/>
  <c r="AB34" i="4"/>
  <c r="AC34" i="4"/>
  <c r="AD34" i="4"/>
  <c r="AE34" i="4"/>
  <c r="AF34" i="4"/>
  <c r="AG34" i="4"/>
  <c r="AH34" i="4"/>
  <c r="AI34" i="4"/>
  <c r="AJ34" i="4"/>
  <c r="AK34" i="4"/>
  <c r="AL34" i="4"/>
  <c r="U35" i="4"/>
  <c r="V35" i="4"/>
  <c r="AN35" i="4" s="1"/>
  <c r="W35" i="4"/>
  <c r="AA35" i="4"/>
  <c r="AB35" i="4"/>
  <c r="AC35" i="4"/>
  <c r="AD35" i="4"/>
  <c r="AE35" i="4"/>
  <c r="AF35" i="4"/>
  <c r="AG35" i="4"/>
  <c r="AH35" i="4"/>
  <c r="AI35" i="4"/>
  <c r="AJ35" i="4"/>
  <c r="AK35" i="4"/>
  <c r="AL35" i="4"/>
  <c r="U36" i="4"/>
  <c r="V36" i="4"/>
  <c r="W36" i="4"/>
  <c r="AA36" i="4"/>
  <c r="AB36" i="4"/>
  <c r="AC36" i="4"/>
  <c r="AD36" i="4"/>
  <c r="AE36" i="4"/>
  <c r="AF36" i="4"/>
  <c r="AG36" i="4"/>
  <c r="AH36" i="4"/>
  <c r="AI36" i="4"/>
  <c r="AJ36" i="4"/>
  <c r="AK36" i="4"/>
  <c r="AL36" i="4"/>
  <c r="U37" i="4"/>
  <c r="V37" i="4"/>
  <c r="W37" i="4"/>
  <c r="AA37" i="4"/>
  <c r="AB37" i="4"/>
  <c r="AC37" i="4"/>
  <c r="AD37" i="4"/>
  <c r="AE37" i="4"/>
  <c r="AF37" i="4"/>
  <c r="AG37" i="4"/>
  <c r="AH37" i="4"/>
  <c r="AI37" i="4"/>
  <c r="AJ37" i="4"/>
  <c r="AK37" i="4"/>
  <c r="AL37" i="4"/>
  <c r="U38" i="4"/>
  <c r="V38" i="4"/>
  <c r="AN38" i="4" s="1"/>
  <c r="W38" i="4"/>
  <c r="AA38" i="4"/>
  <c r="AB38" i="4"/>
  <c r="AC38" i="4"/>
  <c r="AD38" i="4"/>
  <c r="AE38" i="4"/>
  <c r="AF38" i="4"/>
  <c r="AG38" i="4"/>
  <c r="AH38" i="4"/>
  <c r="AI38" i="4"/>
  <c r="AJ38" i="4"/>
  <c r="AK38" i="4"/>
  <c r="AL38" i="4"/>
  <c r="U39" i="4"/>
  <c r="V39" i="4"/>
  <c r="AN39" i="4" s="1"/>
  <c r="W39" i="4"/>
  <c r="AA39" i="4"/>
  <c r="AB39" i="4"/>
  <c r="AC39" i="4"/>
  <c r="AD39" i="4"/>
  <c r="AE39" i="4"/>
  <c r="AF39" i="4"/>
  <c r="AG39" i="4"/>
  <c r="AH39" i="4"/>
  <c r="AI39" i="4"/>
  <c r="AJ39" i="4"/>
  <c r="AK39" i="4"/>
  <c r="AL39" i="4"/>
  <c r="U40" i="4"/>
  <c r="V40" i="4"/>
  <c r="AN40" i="4" s="1"/>
  <c r="W40" i="4"/>
  <c r="AA40" i="4"/>
  <c r="AB40" i="4"/>
  <c r="AC40" i="4"/>
  <c r="AD40" i="4"/>
  <c r="AE40" i="4"/>
  <c r="AF40" i="4"/>
  <c r="AG40" i="4"/>
  <c r="AH40" i="4"/>
  <c r="AI40" i="4"/>
  <c r="AJ40" i="4"/>
  <c r="AK40" i="4"/>
  <c r="AL40" i="4"/>
  <c r="U41" i="4"/>
  <c r="V41" i="4"/>
  <c r="AN41" i="4" s="1"/>
  <c r="W41" i="4"/>
  <c r="AA41" i="4"/>
  <c r="AB41" i="4"/>
  <c r="AC41" i="4"/>
  <c r="AD41" i="4"/>
  <c r="AE41" i="4"/>
  <c r="AF41" i="4"/>
  <c r="AG41" i="4"/>
  <c r="AH41" i="4"/>
  <c r="AI41" i="4"/>
  <c r="AJ41" i="4"/>
  <c r="AK41" i="4"/>
  <c r="AL41" i="4"/>
  <c r="U42" i="4"/>
  <c r="V42" i="4"/>
  <c r="AN42" i="4" s="1"/>
  <c r="W42" i="4"/>
  <c r="AA42" i="4"/>
  <c r="AB42" i="4"/>
  <c r="AC42" i="4"/>
  <c r="AD42" i="4"/>
  <c r="AE42" i="4"/>
  <c r="AF42" i="4"/>
  <c r="AG42" i="4"/>
  <c r="AH42" i="4"/>
  <c r="AI42" i="4"/>
  <c r="AJ42" i="4"/>
  <c r="AK42" i="4"/>
  <c r="AL42" i="4"/>
  <c r="U43" i="4"/>
  <c r="V43" i="4"/>
  <c r="AN43" i="4" s="1"/>
  <c r="W43" i="4"/>
  <c r="AA43" i="4"/>
  <c r="AB43" i="4"/>
  <c r="AC43" i="4"/>
  <c r="AD43" i="4"/>
  <c r="AE43" i="4"/>
  <c r="AF43" i="4"/>
  <c r="AG43" i="4"/>
  <c r="AH43" i="4"/>
  <c r="AI43" i="4"/>
  <c r="AJ43" i="4"/>
  <c r="AK43" i="4"/>
  <c r="AL43" i="4"/>
  <c r="U44" i="4"/>
  <c r="V44" i="4"/>
  <c r="W44" i="4"/>
  <c r="AA44" i="4"/>
  <c r="AB44" i="4"/>
  <c r="AC44" i="4"/>
  <c r="AD44" i="4"/>
  <c r="AE44" i="4"/>
  <c r="AF44" i="4"/>
  <c r="AG44" i="4"/>
  <c r="AH44" i="4"/>
  <c r="AI44" i="4"/>
  <c r="AJ44" i="4"/>
  <c r="AK44" i="4"/>
  <c r="AL44" i="4"/>
  <c r="U45" i="4"/>
  <c r="V45" i="4"/>
  <c r="W45" i="4"/>
  <c r="AA45" i="4"/>
  <c r="AB45" i="4"/>
  <c r="AC45" i="4"/>
  <c r="AD45" i="4"/>
  <c r="AE45" i="4"/>
  <c r="AF45" i="4"/>
  <c r="AG45" i="4"/>
  <c r="AH45" i="4"/>
  <c r="AI45" i="4"/>
  <c r="AJ45" i="4"/>
  <c r="AK45" i="4"/>
  <c r="AL45" i="4"/>
  <c r="U46" i="4"/>
  <c r="V46" i="4"/>
  <c r="AN46" i="4" s="1"/>
  <c r="W46" i="4"/>
  <c r="AA46" i="4"/>
  <c r="AB46" i="4"/>
  <c r="AC46" i="4"/>
  <c r="AD46" i="4"/>
  <c r="AE46" i="4"/>
  <c r="AF46" i="4"/>
  <c r="AG46" i="4"/>
  <c r="AH46" i="4"/>
  <c r="AI46" i="4"/>
  <c r="AJ46" i="4"/>
  <c r="AK46" i="4"/>
  <c r="AL46" i="4"/>
  <c r="U47" i="4"/>
  <c r="V47" i="4"/>
  <c r="AN47" i="4" s="1"/>
  <c r="W47" i="4"/>
  <c r="AA47" i="4"/>
  <c r="AB47" i="4"/>
  <c r="AC47" i="4"/>
  <c r="AD47" i="4"/>
  <c r="AE47" i="4"/>
  <c r="AF47" i="4"/>
  <c r="AG47" i="4"/>
  <c r="AH47" i="4"/>
  <c r="AI47" i="4"/>
  <c r="AJ47" i="4"/>
  <c r="AK47" i="4"/>
  <c r="AL47" i="4"/>
  <c r="U48" i="4"/>
  <c r="V48" i="4"/>
  <c r="AN48" i="4" s="1"/>
  <c r="W48" i="4"/>
  <c r="AA48" i="4"/>
  <c r="AB48" i="4"/>
  <c r="AC48" i="4"/>
  <c r="AD48" i="4"/>
  <c r="AE48" i="4"/>
  <c r="AF48" i="4"/>
  <c r="AG48" i="4"/>
  <c r="AH48" i="4"/>
  <c r="AI48" i="4"/>
  <c r="AJ48" i="4"/>
  <c r="AK48" i="4"/>
  <c r="AL48" i="4"/>
  <c r="U49" i="4"/>
  <c r="V49" i="4"/>
  <c r="AN49" i="4" s="1"/>
  <c r="W49" i="4"/>
  <c r="AA49" i="4"/>
  <c r="AB49" i="4"/>
  <c r="AC49" i="4"/>
  <c r="AD49" i="4"/>
  <c r="AE49" i="4"/>
  <c r="AF49" i="4"/>
  <c r="AG49" i="4"/>
  <c r="AH49" i="4"/>
  <c r="AI49" i="4"/>
  <c r="AJ49" i="4"/>
  <c r="AK49" i="4"/>
  <c r="AL49" i="4"/>
  <c r="U50" i="4"/>
  <c r="V50" i="4"/>
  <c r="AN50" i="4" s="1"/>
  <c r="W50" i="4"/>
  <c r="AA50" i="4"/>
  <c r="AB50" i="4"/>
  <c r="AC50" i="4"/>
  <c r="AD50" i="4"/>
  <c r="AE50" i="4"/>
  <c r="AF50" i="4"/>
  <c r="AG50" i="4"/>
  <c r="AH50" i="4"/>
  <c r="AI50" i="4"/>
  <c r="AJ50" i="4"/>
  <c r="AK50" i="4"/>
  <c r="AL50" i="4"/>
  <c r="U51" i="4"/>
  <c r="V51" i="4"/>
  <c r="AN51" i="4" s="1"/>
  <c r="W51" i="4"/>
  <c r="AA51" i="4"/>
  <c r="AB51" i="4"/>
  <c r="AC51" i="4"/>
  <c r="AD51" i="4"/>
  <c r="AE51" i="4"/>
  <c r="AF51" i="4"/>
  <c r="AG51" i="4"/>
  <c r="AH51" i="4"/>
  <c r="AI51" i="4"/>
  <c r="AJ51" i="4"/>
  <c r="AK51" i="4"/>
  <c r="AL51" i="4"/>
  <c r="U52" i="4"/>
  <c r="V52" i="4"/>
  <c r="W52" i="4"/>
  <c r="AA52" i="4"/>
  <c r="AB52" i="4"/>
  <c r="AC52" i="4"/>
  <c r="AD52" i="4"/>
  <c r="AE52" i="4"/>
  <c r="AF52" i="4"/>
  <c r="AG52" i="4"/>
  <c r="AH52" i="4"/>
  <c r="AI52" i="4"/>
  <c r="AJ52" i="4"/>
  <c r="AK52" i="4"/>
  <c r="AL52" i="4"/>
  <c r="U53" i="4"/>
  <c r="V53" i="4"/>
  <c r="W53" i="4"/>
  <c r="AA53" i="4"/>
  <c r="AB53" i="4"/>
  <c r="AC53" i="4"/>
  <c r="AD53" i="4"/>
  <c r="AE53" i="4"/>
  <c r="AF53" i="4"/>
  <c r="AG53" i="4"/>
  <c r="AH53" i="4"/>
  <c r="AI53" i="4"/>
  <c r="AJ53" i="4"/>
  <c r="AK53" i="4"/>
  <c r="AL53" i="4"/>
  <c r="U54" i="4"/>
  <c r="V54" i="4"/>
  <c r="AN54" i="4" s="1"/>
  <c r="W54" i="4"/>
  <c r="AA54" i="4"/>
  <c r="AB54" i="4"/>
  <c r="AC54" i="4"/>
  <c r="AD54" i="4"/>
  <c r="AE54" i="4"/>
  <c r="AF54" i="4"/>
  <c r="AG54" i="4"/>
  <c r="AH54" i="4"/>
  <c r="AI54" i="4"/>
  <c r="AJ54" i="4"/>
  <c r="AK54" i="4"/>
  <c r="AL54" i="4"/>
  <c r="U55" i="4"/>
  <c r="V55" i="4"/>
  <c r="AN55" i="4" s="1"/>
  <c r="W55" i="4"/>
  <c r="AA55" i="4"/>
  <c r="AB55" i="4"/>
  <c r="AC55" i="4"/>
  <c r="AD55" i="4"/>
  <c r="AE55" i="4"/>
  <c r="AF55" i="4"/>
  <c r="AG55" i="4"/>
  <c r="AH55" i="4"/>
  <c r="AI55" i="4"/>
  <c r="AJ55" i="4"/>
  <c r="AK55" i="4"/>
  <c r="AL55" i="4"/>
  <c r="U56" i="4"/>
  <c r="V56" i="4"/>
  <c r="AN56" i="4" s="1"/>
  <c r="W56" i="4"/>
  <c r="AA56" i="4"/>
  <c r="AB56" i="4"/>
  <c r="AC56" i="4"/>
  <c r="AD56" i="4"/>
  <c r="AE56" i="4"/>
  <c r="AF56" i="4"/>
  <c r="AG56" i="4"/>
  <c r="AH56" i="4"/>
  <c r="AI56" i="4"/>
  <c r="AJ56" i="4"/>
  <c r="AK56" i="4"/>
  <c r="AL56" i="4"/>
  <c r="U57" i="4"/>
  <c r="V57" i="4"/>
  <c r="AN57" i="4" s="1"/>
  <c r="W57" i="4"/>
  <c r="AA57" i="4"/>
  <c r="AB57" i="4"/>
  <c r="AC57" i="4"/>
  <c r="AD57" i="4"/>
  <c r="AE57" i="4"/>
  <c r="AF57" i="4"/>
  <c r="AG57" i="4"/>
  <c r="AH57" i="4"/>
  <c r="AI57" i="4"/>
  <c r="AJ57" i="4"/>
  <c r="AK57" i="4"/>
  <c r="AL57" i="4"/>
  <c r="U58" i="4"/>
  <c r="V58" i="4"/>
  <c r="AN58" i="4" s="1"/>
  <c r="W58" i="4"/>
  <c r="AA58" i="4"/>
  <c r="AB58" i="4"/>
  <c r="AC58" i="4"/>
  <c r="AD58" i="4"/>
  <c r="AE58" i="4"/>
  <c r="AF58" i="4"/>
  <c r="AG58" i="4"/>
  <c r="AH58" i="4"/>
  <c r="AI58" i="4"/>
  <c r="AJ58" i="4"/>
  <c r="AK58" i="4"/>
  <c r="AL58" i="4"/>
  <c r="U59" i="4"/>
  <c r="V59" i="4"/>
  <c r="AN59" i="4" s="1"/>
  <c r="W59" i="4"/>
  <c r="AA59" i="4"/>
  <c r="AB59" i="4"/>
  <c r="AC59" i="4"/>
  <c r="AD59" i="4"/>
  <c r="AE59" i="4"/>
  <c r="AF59" i="4"/>
  <c r="AG59" i="4"/>
  <c r="AH59" i="4"/>
  <c r="AI59" i="4"/>
  <c r="AJ59" i="4"/>
  <c r="AK59" i="4"/>
  <c r="AL59" i="4"/>
  <c r="U60" i="4"/>
  <c r="V60" i="4"/>
  <c r="W60" i="4"/>
  <c r="AA60" i="4"/>
  <c r="AB60" i="4"/>
  <c r="AC60" i="4"/>
  <c r="AD60" i="4"/>
  <c r="AE60" i="4"/>
  <c r="AF60" i="4"/>
  <c r="AG60" i="4"/>
  <c r="AH60" i="4"/>
  <c r="AI60" i="4"/>
  <c r="AJ60" i="4"/>
  <c r="AK60" i="4"/>
  <c r="AL60" i="4"/>
  <c r="U61" i="4"/>
  <c r="V61" i="4"/>
  <c r="W61" i="4"/>
  <c r="AA61" i="4"/>
  <c r="AB61" i="4"/>
  <c r="AC61" i="4"/>
  <c r="AD61" i="4"/>
  <c r="AE61" i="4"/>
  <c r="AF61" i="4"/>
  <c r="AG61" i="4"/>
  <c r="AH61" i="4"/>
  <c r="AI61" i="4"/>
  <c r="AJ61" i="4"/>
  <c r="AK61" i="4"/>
  <c r="AL61" i="4"/>
  <c r="U62" i="4"/>
  <c r="V62" i="4"/>
  <c r="AN62" i="4" s="1"/>
  <c r="W62" i="4"/>
  <c r="AA62" i="4"/>
  <c r="AB62" i="4"/>
  <c r="AC62" i="4"/>
  <c r="AD62" i="4"/>
  <c r="AE62" i="4"/>
  <c r="AF62" i="4"/>
  <c r="AG62" i="4"/>
  <c r="AH62" i="4"/>
  <c r="AI62" i="4"/>
  <c r="AJ62" i="4"/>
  <c r="AK62" i="4"/>
  <c r="AL62" i="4"/>
  <c r="U63" i="4"/>
  <c r="V63" i="4"/>
  <c r="AN63" i="4" s="1"/>
  <c r="W63" i="4"/>
  <c r="AA63" i="4"/>
  <c r="AB63" i="4"/>
  <c r="AC63" i="4"/>
  <c r="AD63" i="4"/>
  <c r="AE63" i="4"/>
  <c r="AF63" i="4"/>
  <c r="AG63" i="4"/>
  <c r="AH63" i="4"/>
  <c r="AI63" i="4"/>
  <c r="AJ63" i="4"/>
  <c r="AK63" i="4"/>
  <c r="AL63" i="4"/>
  <c r="U64" i="4"/>
  <c r="V64" i="4"/>
  <c r="AN64" i="4" s="1"/>
  <c r="W64" i="4"/>
  <c r="AA64" i="4"/>
  <c r="AB64" i="4"/>
  <c r="AC64" i="4"/>
  <c r="AD64" i="4"/>
  <c r="AE64" i="4"/>
  <c r="AF64" i="4"/>
  <c r="AG64" i="4"/>
  <c r="AH64" i="4"/>
  <c r="AI64" i="4"/>
  <c r="AJ64" i="4"/>
  <c r="AK64" i="4"/>
  <c r="AL64" i="4"/>
  <c r="U65" i="4"/>
  <c r="V65" i="4"/>
  <c r="AN65" i="4" s="1"/>
  <c r="W65" i="4"/>
  <c r="AA65" i="4"/>
  <c r="AB65" i="4"/>
  <c r="AC65" i="4"/>
  <c r="AD65" i="4"/>
  <c r="AE65" i="4"/>
  <c r="AF65" i="4"/>
  <c r="AG65" i="4"/>
  <c r="AH65" i="4"/>
  <c r="AI65" i="4"/>
  <c r="AJ65" i="4"/>
  <c r="AK65" i="4"/>
  <c r="AL65" i="4"/>
  <c r="U66" i="4"/>
  <c r="V66" i="4"/>
  <c r="AN66" i="4" s="1"/>
  <c r="W66" i="4"/>
  <c r="AA66" i="4"/>
  <c r="AB66" i="4"/>
  <c r="AC66" i="4"/>
  <c r="AD66" i="4"/>
  <c r="AE66" i="4"/>
  <c r="AF66" i="4"/>
  <c r="AG66" i="4"/>
  <c r="AH66" i="4"/>
  <c r="AI66" i="4"/>
  <c r="AJ66" i="4"/>
  <c r="AK66" i="4"/>
  <c r="AL66" i="4"/>
  <c r="U67" i="4"/>
  <c r="V67" i="4"/>
  <c r="AN67" i="4" s="1"/>
  <c r="W67" i="4"/>
  <c r="AA67" i="4"/>
  <c r="AB67" i="4"/>
  <c r="AC67" i="4"/>
  <c r="AD67" i="4"/>
  <c r="AE67" i="4"/>
  <c r="AF67" i="4"/>
  <c r="AG67" i="4"/>
  <c r="AH67" i="4"/>
  <c r="AI67" i="4"/>
  <c r="AJ67" i="4"/>
  <c r="AK67" i="4"/>
  <c r="AL67" i="4"/>
  <c r="U68" i="4"/>
  <c r="V68" i="4"/>
  <c r="W68" i="4"/>
  <c r="AA68" i="4"/>
  <c r="AB68" i="4"/>
  <c r="AC68" i="4"/>
  <c r="AD68" i="4"/>
  <c r="AE68" i="4"/>
  <c r="AF68" i="4"/>
  <c r="AG68" i="4"/>
  <c r="AH68" i="4"/>
  <c r="AI68" i="4"/>
  <c r="AJ68" i="4"/>
  <c r="AK68" i="4"/>
  <c r="AL68" i="4"/>
  <c r="U69" i="4"/>
  <c r="V69" i="4"/>
  <c r="W69" i="4"/>
  <c r="AA69" i="4"/>
  <c r="AB69" i="4"/>
  <c r="AC69" i="4"/>
  <c r="AD69" i="4"/>
  <c r="AE69" i="4"/>
  <c r="AF69" i="4"/>
  <c r="AG69" i="4"/>
  <c r="AH69" i="4"/>
  <c r="AI69" i="4"/>
  <c r="AJ69" i="4"/>
  <c r="AK69" i="4"/>
  <c r="AL69" i="4"/>
  <c r="U70" i="4"/>
  <c r="V70" i="4"/>
  <c r="AN70" i="4" s="1"/>
  <c r="W70" i="4"/>
  <c r="AA70" i="4"/>
  <c r="AB70" i="4"/>
  <c r="AC70" i="4"/>
  <c r="AD70" i="4"/>
  <c r="AE70" i="4"/>
  <c r="AF70" i="4"/>
  <c r="AG70" i="4"/>
  <c r="AH70" i="4"/>
  <c r="AI70" i="4"/>
  <c r="AJ70" i="4"/>
  <c r="AK70" i="4"/>
  <c r="AL70" i="4"/>
  <c r="U71" i="4"/>
  <c r="V71" i="4"/>
  <c r="AN71" i="4" s="1"/>
  <c r="W71" i="4"/>
  <c r="AA71" i="4"/>
  <c r="AB71" i="4"/>
  <c r="AC71" i="4"/>
  <c r="AD71" i="4"/>
  <c r="AE71" i="4"/>
  <c r="AF71" i="4"/>
  <c r="AG71" i="4"/>
  <c r="AH71" i="4"/>
  <c r="AI71" i="4"/>
  <c r="AJ71" i="4"/>
  <c r="AK71" i="4"/>
  <c r="AL71" i="4"/>
  <c r="U72" i="4"/>
  <c r="V72" i="4"/>
  <c r="AN72" i="4" s="1"/>
  <c r="W72" i="4"/>
  <c r="AA72" i="4"/>
  <c r="AB72" i="4"/>
  <c r="AC72" i="4"/>
  <c r="AD72" i="4"/>
  <c r="AE72" i="4"/>
  <c r="AF72" i="4"/>
  <c r="AG72" i="4"/>
  <c r="AH72" i="4"/>
  <c r="AI72" i="4"/>
  <c r="AJ72" i="4"/>
  <c r="AK72" i="4"/>
  <c r="AL72" i="4"/>
  <c r="U73" i="4"/>
  <c r="V73" i="4"/>
  <c r="AN73" i="4" s="1"/>
  <c r="W73" i="4"/>
  <c r="AA73" i="4"/>
  <c r="AB73" i="4"/>
  <c r="AC73" i="4"/>
  <c r="AD73" i="4"/>
  <c r="AE73" i="4"/>
  <c r="AF73" i="4"/>
  <c r="AG73" i="4"/>
  <c r="AH73" i="4"/>
  <c r="AI73" i="4"/>
  <c r="AJ73" i="4"/>
  <c r="AK73" i="4"/>
  <c r="AL73" i="4"/>
  <c r="U74" i="4"/>
  <c r="V74" i="4"/>
  <c r="AN74" i="4" s="1"/>
  <c r="W74" i="4"/>
  <c r="AA74" i="4"/>
  <c r="AB74" i="4"/>
  <c r="AC74" i="4"/>
  <c r="AD74" i="4"/>
  <c r="AE74" i="4"/>
  <c r="AF74" i="4"/>
  <c r="AG74" i="4"/>
  <c r="AH74" i="4"/>
  <c r="AI74" i="4"/>
  <c r="AJ74" i="4"/>
  <c r="AK74" i="4"/>
  <c r="AL74" i="4"/>
  <c r="U75" i="4"/>
  <c r="V75" i="4"/>
  <c r="AN75" i="4" s="1"/>
  <c r="W75" i="4"/>
  <c r="AA75" i="4"/>
  <c r="AB75" i="4"/>
  <c r="AC75" i="4"/>
  <c r="AD75" i="4"/>
  <c r="AE75" i="4"/>
  <c r="AF75" i="4"/>
  <c r="AG75" i="4"/>
  <c r="AH75" i="4"/>
  <c r="AI75" i="4"/>
  <c r="AJ75" i="4"/>
  <c r="AK75" i="4"/>
  <c r="AL75" i="4"/>
  <c r="U76" i="4"/>
  <c r="V76" i="4"/>
  <c r="W76" i="4"/>
  <c r="AA76" i="4"/>
  <c r="AB76" i="4"/>
  <c r="AC76" i="4"/>
  <c r="AD76" i="4"/>
  <c r="AE76" i="4"/>
  <c r="AF76" i="4"/>
  <c r="AG76" i="4"/>
  <c r="AH76" i="4"/>
  <c r="AI76" i="4"/>
  <c r="AJ76" i="4"/>
  <c r="AK76" i="4"/>
  <c r="AL76" i="4"/>
  <c r="U77" i="4"/>
  <c r="V77" i="4"/>
  <c r="W77" i="4"/>
  <c r="AA77" i="4"/>
  <c r="AB77" i="4"/>
  <c r="AC77" i="4"/>
  <c r="AD77" i="4"/>
  <c r="AE77" i="4"/>
  <c r="AF77" i="4"/>
  <c r="AG77" i="4"/>
  <c r="AH77" i="4"/>
  <c r="AI77" i="4"/>
  <c r="AJ77" i="4"/>
  <c r="AK77" i="4"/>
  <c r="AL77" i="4"/>
  <c r="U78" i="4"/>
  <c r="V78" i="4"/>
  <c r="AN78" i="4" s="1"/>
  <c r="W78" i="4"/>
  <c r="AA78" i="4"/>
  <c r="AB78" i="4"/>
  <c r="AC78" i="4"/>
  <c r="AD78" i="4"/>
  <c r="AE78" i="4"/>
  <c r="AF78" i="4"/>
  <c r="AG78" i="4"/>
  <c r="AH78" i="4"/>
  <c r="AI78" i="4"/>
  <c r="AJ78" i="4"/>
  <c r="AK78" i="4"/>
  <c r="AL78" i="4"/>
  <c r="U79" i="4"/>
  <c r="V79" i="4"/>
  <c r="AN79" i="4" s="1"/>
  <c r="W79" i="4"/>
  <c r="AA79" i="4"/>
  <c r="AB79" i="4"/>
  <c r="AC79" i="4"/>
  <c r="AD79" i="4"/>
  <c r="AE79" i="4"/>
  <c r="AF79" i="4"/>
  <c r="AG79" i="4"/>
  <c r="AH79" i="4"/>
  <c r="AI79" i="4"/>
  <c r="AJ79" i="4"/>
  <c r="AK79" i="4"/>
  <c r="AL79" i="4"/>
  <c r="U80" i="4"/>
  <c r="V80" i="4"/>
  <c r="AN80" i="4" s="1"/>
  <c r="W80" i="4"/>
  <c r="AA80" i="4"/>
  <c r="AB80" i="4"/>
  <c r="AC80" i="4"/>
  <c r="AD80" i="4"/>
  <c r="AE80" i="4"/>
  <c r="AF80" i="4"/>
  <c r="AG80" i="4"/>
  <c r="AH80" i="4"/>
  <c r="AI80" i="4"/>
  <c r="AJ80" i="4"/>
  <c r="AK80" i="4"/>
  <c r="AL80" i="4"/>
  <c r="U81" i="4"/>
  <c r="V81" i="4"/>
  <c r="AN81" i="4" s="1"/>
  <c r="W81" i="4"/>
  <c r="AA81" i="4"/>
  <c r="AB81" i="4"/>
  <c r="AC81" i="4"/>
  <c r="AD81" i="4"/>
  <c r="AE81" i="4"/>
  <c r="AF81" i="4"/>
  <c r="AG81" i="4"/>
  <c r="AH81" i="4"/>
  <c r="AI81" i="4"/>
  <c r="AJ81" i="4"/>
  <c r="AK81" i="4"/>
  <c r="AL81" i="4"/>
  <c r="U82" i="4"/>
  <c r="V82" i="4"/>
  <c r="AN82" i="4" s="1"/>
  <c r="W82" i="4"/>
  <c r="AA82" i="4"/>
  <c r="AB82" i="4"/>
  <c r="AC82" i="4"/>
  <c r="AD82" i="4"/>
  <c r="AE82" i="4"/>
  <c r="AF82" i="4"/>
  <c r="AG82" i="4"/>
  <c r="AH82" i="4"/>
  <c r="AI82" i="4"/>
  <c r="AJ82" i="4"/>
  <c r="AK82" i="4"/>
  <c r="AL82" i="4"/>
  <c r="U83" i="4"/>
  <c r="V83" i="4"/>
  <c r="AN83" i="4" s="1"/>
  <c r="W83" i="4"/>
  <c r="AA83" i="4"/>
  <c r="AB83" i="4"/>
  <c r="AC83" i="4"/>
  <c r="AD83" i="4"/>
  <c r="AE83" i="4"/>
  <c r="AF83" i="4"/>
  <c r="AG83" i="4"/>
  <c r="AH83" i="4"/>
  <c r="AI83" i="4"/>
  <c r="AJ83" i="4"/>
  <c r="AK83" i="4"/>
  <c r="AL83" i="4"/>
  <c r="U84" i="4"/>
  <c r="V84" i="4"/>
  <c r="W84" i="4"/>
  <c r="AA84" i="4"/>
  <c r="AB84" i="4"/>
  <c r="AC84" i="4"/>
  <c r="AD84" i="4"/>
  <c r="AE84" i="4"/>
  <c r="AF84" i="4"/>
  <c r="AG84" i="4"/>
  <c r="AH84" i="4"/>
  <c r="AI84" i="4"/>
  <c r="AJ84" i="4"/>
  <c r="AK84" i="4"/>
  <c r="AL84" i="4"/>
  <c r="U85" i="4"/>
  <c r="V85" i="4"/>
  <c r="W85" i="4"/>
  <c r="AA85" i="4"/>
  <c r="AB85" i="4"/>
  <c r="AC85" i="4"/>
  <c r="AD85" i="4"/>
  <c r="AE85" i="4"/>
  <c r="AF85" i="4"/>
  <c r="AG85" i="4"/>
  <c r="AH85" i="4"/>
  <c r="AI85" i="4"/>
  <c r="AJ85" i="4"/>
  <c r="AK85" i="4"/>
  <c r="AL85" i="4"/>
  <c r="U86" i="4"/>
  <c r="V86" i="4"/>
  <c r="AN86" i="4" s="1"/>
  <c r="W86" i="4"/>
  <c r="AA86" i="4"/>
  <c r="AB86" i="4"/>
  <c r="AC86" i="4"/>
  <c r="AD86" i="4"/>
  <c r="AE86" i="4"/>
  <c r="AF86" i="4"/>
  <c r="AG86" i="4"/>
  <c r="AH86" i="4"/>
  <c r="AI86" i="4"/>
  <c r="AJ86" i="4"/>
  <c r="AK86" i="4"/>
  <c r="AL86" i="4"/>
  <c r="U87" i="4"/>
  <c r="V87" i="4"/>
  <c r="AN87" i="4" s="1"/>
  <c r="W87" i="4"/>
  <c r="AA87" i="4"/>
  <c r="AB87" i="4"/>
  <c r="AC87" i="4"/>
  <c r="AD87" i="4"/>
  <c r="AE87" i="4"/>
  <c r="AF87" i="4"/>
  <c r="AG87" i="4"/>
  <c r="AH87" i="4"/>
  <c r="AI87" i="4"/>
  <c r="AJ87" i="4"/>
  <c r="AK87" i="4"/>
  <c r="AL87" i="4"/>
  <c r="U88" i="4"/>
  <c r="V88" i="4"/>
  <c r="AN88" i="4" s="1"/>
  <c r="W88" i="4"/>
  <c r="AA88" i="4"/>
  <c r="AB88" i="4"/>
  <c r="AC88" i="4"/>
  <c r="AD88" i="4"/>
  <c r="AE88" i="4"/>
  <c r="AF88" i="4"/>
  <c r="AG88" i="4"/>
  <c r="AH88" i="4"/>
  <c r="AI88" i="4"/>
  <c r="AJ88" i="4"/>
  <c r="AK88" i="4"/>
  <c r="AL88" i="4"/>
  <c r="U89" i="4"/>
  <c r="V89" i="4"/>
  <c r="AN89" i="4" s="1"/>
  <c r="W89" i="4"/>
  <c r="AA89" i="4"/>
  <c r="AB89" i="4"/>
  <c r="AC89" i="4"/>
  <c r="AD89" i="4"/>
  <c r="AE89" i="4"/>
  <c r="AF89" i="4"/>
  <c r="AG89" i="4"/>
  <c r="AH89" i="4"/>
  <c r="AI89" i="4"/>
  <c r="AJ89" i="4"/>
  <c r="AK89" i="4"/>
  <c r="AL89" i="4"/>
  <c r="U90" i="4"/>
  <c r="V90" i="4"/>
  <c r="AN90" i="4" s="1"/>
  <c r="W90" i="4"/>
  <c r="AA90" i="4"/>
  <c r="AB90" i="4"/>
  <c r="AC90" i="4"/>
  <c r="AD90" i="4"/>
  <c r="AE90" i="4"/>
  <c r="AF90" i="4"/>
  <c r="AG90" i="4"/>
  <c r="AH90" i="4"/>
  <c r="AI90" i="4"/>
  <c r="AJ90" i="4"/>
  <c r="AK90" i="4"/>
  <c r="AL90" i="4"/>
  <c r="U91" i="4"/>
  <c r="V91" i="4"/>
  <c r="AN91" i="4" s="1"/>
  <c r="W91" i="4"/>
  <c r="AA91" i="4"/>
  <c r="AB91" i="4"/>
  <c r="AC91" i="4"/>
  <c r="AD91" i="4"/>
  <c r="AE91" i="4"/>
  <c r="AF91" i="4"/>
  <c r="AG91" i="4"/>
  <c r="AH91" i="4"/>
  <c r="AI91" i="4"/>
  <c r="AJ91" i="4"/>
  <c r="AK91" i="4"/>
  <c r="AL91" i="4"/>
  <c r="U92" i="4"/>
  <c r="V92" i="4"/>
  <c r="W92" i="4"/>
  <c r="AA92" i="4"/>
  <c r="AB92" i="4"/>
  <c r="AC92" i="4"/>
  <c r="AD92" i="4"/>
  <c r="AE92" i="4"/>
  <c r="AF92" i="4"/>
  <c r="AG92" i="4"/>
  <c r="AH92" i="4"/>
  <c r="AI92" i="4"/>
  <c r="AJ92" i="4"/>
  <c r="AK92" i="4"/>
  <c r="AL92" i="4"/>
  <c r="U93" i="4"/>
  <c r="V93" i="4"/>
  <c r="W93" i="4"/>
  <c r="AA93" i="4"/>
  <c r="AB93" i="4"/>
  <c r="AC93" i="4"/>
  <c r="AD93" i="4"/>
  <c r="AE93" i="4"/>
  <c r="AF93" i="4"/>
  <c r="AG93" i="4"/>
  <c r="AH93" i="4"/>
  <c r="AI93" i="4"/>
  <c r="AJ93" i="4"/>
  <c r="AK93" i="4"/>
  <c r="AL93" i="4"/>
  <c r="U94" i="4"/>
  <c r="V94" i="4"/>
  <c r="AN94" i="4" s="1"/>
  <c r="W94" i="4"/>
  <c r="AA94" i="4"/>
  <c r="AB94" i="4"/>
  <c r="AC94" i="4"/>
  <c r="AD94" i="4"/>
  <c r="AE94" i="4"/>
  <c r="AF94" i="4"/>
  <c r="AG94" i="4"/>
  <c r="AH94" i="4"/>
  <c r="AI94" i="4"/>
  <c r="AJ94" i="4"/>
  <c r="AK94" i="4"/>
  <c r="AL94" i="4"/>
  <c r="U95" i="4"/>
  <c r="V95" i="4"/>
  <c r="AN95" i="4" s="1"/>
  <c r="W95" i="4"/>
  <c r="AA95" i="4"/>
  <c r="AB95" i="4"/>
  <c r="AC95" i="4"/>
  <c r="AD95" i="4"/>
  <c r="AE95" i="4"/>
  <c r="AF95" i="4"/>
  <c r="AG95" i="4"/>
  <c r="AH95" i="4"/>
  <c r="AI95" i="4"/>
  <c r="AJ95" i="4"/>
  <c r="AK95" i="4"/>
  <c r="AL95" i="4"/>
  <c r="U96" i="4"/>
  <c r="V96" i="4"/>
  <c r="AN96" i="4" s="1"/>
  <c r="W96" i="4"/>
  <c r="AA96" i="4"/>
  <c r="AB96" i="4"/>
  <c r="AC96" i="4"/>
  <c r="AD96" i="4"/>
  <c r="AE96" i="4"/>
  <c r="AF96" i="4"/>
  <c r="AG96" i="4"/>
  <c r="AH96" i="4"/>
  <c r="AI96" i="4"/>
  <c r="AJ96" i="4"/>
  <c r="AK96" i="4"/>
  <c r="AL96" i="4"/>
  <c r="U97" i="4"/>
  <c r="V97" i="4"/>
  <c r="AN97" i="4" s="1"/>
  <c r="W97" i="4"/>
  <c r="AA97" i="4"/>
  <c r="AB97" i="4"/>
  <c r="AC97" i="4"/>
  <c r="AD97" i="4"/>
  <c r="AE97" i="4"/>
  <c r="AF97" i="4"/>
  <c r="AG97" i="4"/>
  <c r="AH97" i="4"/>
  <c r="AI97" i="4"/>
  <c r="AJ97" i="4"/>
  <c r="AK97" i="4"/>
  <c r="AL97" i="4"/>
  <c r="U98" i="4"/>
  <c r="V98" i="4"/>
  <c r="AN98" i="4" s="1"/>
  <c r="W98" i="4"/>
  <c r="AA98" i="4"/>
  <c r="AB98" i="4"/>
  <c r="AC98" i="4"/>
  <c r="AD98" i="4"/>
  <c r="AE98" i="4"/>
  <c r="AF98" i="4"/>
  <c r="AG98" i="4"/>
  <c r="AH98" i="4"/>
  <c r="AI98" i="4"/>
  <c r="AJ98" i="4"/>
  <c r="AK98" i="4"/>
  <c r="AL98" i="4"/>
  <c r="U99" i="4"/>
  <c r="V99" i="4"/>
  <c r="AN99" i="4" s="1"/>
  <c r="W99" i="4"/>
  <c r="AA99" i="4"/>
  <c r="AB99" i="4"/>
  <c r="AC99" i="4"/>
  <c r="AD99" i="4"/>
  <c r="AE99" i="4"/>
  <c r="AF99" i="4"/>
  <c r="AG99" i="4"/>
  <c r="AH99" i="4"/>
  <c r="AI99" i="4"/>
  <c r="AJ99" i="4"/>
  <c r="AK99" i="4"/>
  <c r="AL99" i="4"/>
  <c r="U100" i="4"/>
  <c r="V100" i="4"/>
  <c r="W100" i="4"/>
  <c r="AA100" i="4"/>
  <c r="AB100" i="4"/>
  <c r="AC100" i="4"/>
  <c r="AD100" i="4"/>
  <c r="AE100" i="4"/>
  <c r="AF100" i="4"/>
  <c r="AG100" i="4"/>
  <c r="AH100" i="4"/>
  <c r="AI100" i="4"/>
  <c r="AJ100" i="4"/>
  <c r="AK100" i="4"/>
  <c r="AL100" i="4"/>
  <c r="U101" i="4"/>
  <c r="V101" i="4"/>
  <c r="W101" i="4"/>
  <c r="AA101" i="4"/>
  <c r="AB101" i="4"/>
  <c r="AC101" i="4"/>
  <c r="AD101" i="4"/>
  <c r="AE101" i="4"/>
  <c r="AF101" i="4"/>
  <c r="AG101" i="4"/>
  <c r="AH101" i="4"/>
  <c r="AI101" i="4"/>
  <c r="AJ101" i="4"/>
  <c r="AK101" i="4"/>
  <c r="AL101" i="4"/>
  <c r="U102" i="4"/>
  <c r="V102" i="4"/>
  <c r="AN102" i="4" s="1"/>
  <c r="W102" i="4"/>
  <c r="AA102" i="4"/>
  <c r="AB102" i="4"/>
  <c r="AC102" i="4"/>
  <c r="AD102" i="4"/>
  <c r="AE102" i="4"/>
  <c r="AF102" i="4"/>
  <c r="AG102" i="4"/>
  <c r="AH102" i="4"/>
  <c r="AI102" i="4"/>
  <c r="AJ102" i="4"/>
  <c r="AK102" i="4"/>
  <c r="AL102" i="4"/>
  <c r="U103" i="4"/>
  <c r="V103" i="4"/>
  <c r="AN103" i="4" s="1"/>
  <c r="W103" i="4"/>
  <c r="AA103" i="4"/>
  <c r="AB103" i="4"/>
  <c r="AC103" i="4"/>
  <c r="AD103" i="4"/>
  <c r="AE103" i="4"/>
  <c r="AF103" i="4"/>
  <c r="AG103" i="4"/>
  <c r="AH103" i="4"/>
  <c r="AI103" i="4"/>
  <c r="AJ103" i="4"/>
  <c r="AK103" i="4"/>
  <c r="AL103" i="4"/>
  <c r="U104" i="4"/>
  <c r="V104" i="4"/>
  <c r="AN104" i="4" s="1"/>
  <c r="W104" i="4"/>
  <c r="AA104" i="4"/>
  <c r="AB104" i="4"/>
  <c r="AC104" i="4"/>
  <c r="AD104" i="4"/>
  <c r="AE104" i="4"/>
  <c r="AF104" i="4"/>
  <c r="AG104" i="4"/>
  <c r="AH104" i="4"/>
  <c r="AI104" i="4"/>
  <c r="AJ104" i="4"/>
  <c r="AK104" i="4"/>
  <c r="AL104" i="4"/>
  <c r="U105" i="4"/>
  <c r="V105" i="4"/>
  <c r="AN105" i="4" s="1"/>
  <c r="W105" i="4"/>
  <c r="AA105" i="4"/>
  <c r="AB105" i="4"/>
  <c r="AC105" i="4"/>
  <c r="AD105" i="4"/>
  <c r="AE105" i="4"/>
  <c r="AF105" i="4"/>
  <c r="AG105" i="4"/>
  <c r="AH105" i="4"/>
  <c r="AI105" i="4"/>
  <c r="AJ105" i="4"/>
  <c r="AK105" i="4"/>
  <c r="AL105" i="4"/>
  <c r="U106" i="4"/>
  <c r="V106" i="4"/>
  <c r="AN106" i="4" s="1"/>
  <c r="W106" i="4"/>
  <c r="AA106" i="4"/>
  <c r="AB106" i="4"/>
  <c r="AC106" i="4"/>
  <c r="AD106" i="4"/>
  <c r="AE106" i="4"/>
  <c r="AF106" i="4"/>
  <c r="AG106" i="4"/>
  <c r="AH106" i="4"/>
  <c r="AI106" i="4"/>
  <c r="AJ106" i="4"/>
  <c r="AK106" i="4"/>
  <c r="AL106" i="4"/>
  <c r="U107" i="4"/>
  <c r="V107" i="4"/>
  <c r="AN107" i="4" s="1"/>
  <c r="W107" i="4"/>
  <c r="AA107" i="4"/>
  <c r="AB107" i="4"/>
  <c r="AC107" i="4"/>
  <c r="AD107" i="4"/>
  <c r="AE107" i="4"/>
  <c r="AF107" i="4"/>
  <c r="AG107" i="4"/>
  <c r="AH107" i="4"/>
  <c r="AI107" i="4"/>
  <c r="AJ107" i="4"/>
  <c r="AK107" i="4"/>
  <c r="AL107" i="4"/>
  <c r="U108" i="4"/>
  <c r="V108" i="4"/>
  <c r="W108" i="4"/>
  <c r="AA108" i="4"/>
  <c r="AB108" i="4"/>
  <c r="AC108" i="4"/>
  <c r="AD108" i="4"/>
  <c r="AE108" i="4"/>
  <c r="AF108" i="4"/>
  <c r="AG108" i="4"/>
  <c r="AH108" i="4"/>
  <c r="AI108" i="4"/>
  <c r="AJ108" i="4"/>
  <c r="AK108" i="4"/>
  <c r="AL108" i="4"/>
  <c r="U109" i="4"/>
  <c r="V109" i="4"/>
  <c r="W109" i="4"/>
  <c r="AA109" i="4"/>
  <c r="AB109" i="4"/>
  <c r="AC109" i="4"/>
  <c r="AD109" i="4"/>
  <c r="AE109" i="4"/>
  <c r="AF109" i="4"/>
  <c r="AG109" i="4"/>
  <c r="AH109" i="4"/>
  <c r="AI109" i="4"/>
  <c r="AJ109" i="4"/>
  <c r="AK109" i="4"/>
  <c r="AL109" i="4"/>
  <c r="U110" i="4"/>
  <c r="V110" i="4"/>
  <c r="AN110" i="4" s="1"/>
  <c r="W110" i="4"/>
  <c r="AA110" i="4"/>
  <c r="AB110" i="4"/>
  <c r="AC110" i="4"/>
  <c r="AD110" i="4"/>
  <c r="AE110" i="4"/>
  <c r="AF110" i="4"/>
  <c r="AG110" i="4"/>
  <c r="AH110" i="4"/>
  <c r="AI110" i="4"/>
  <c r="AJ110" i="4"/>
  <c r="AK110" i="4"/>
  <c r="AL110" i="4"/>
  <c r="U111" i="4"/>
  <c r="V111" i="4"/>
  <c r="AN111" i="4" s="1"/>
  <c r="W111" i="4"/>
  <c r="AA111" i="4"/>
  <c r="AB111" i="4"/>
  <c r="AC111" i="4"/>
  <c r="AD111" i="4"/>
  <c r="AE111" i="4"/>
  <c r="AF111" i="4"/>
  <c r="AG111" i="4"/>
  <c r="AH111" i="4"/>
  <c r="AI111" i="4"/>
  <c r="AJ111" i="4"/>
  <c r="AK111" i="4"/>
  <c r="AL111" i="4"/>
  <c r="U112" i="4"/>
  <c r="V112" i="4"/>
  <c r="AN112" i="4" s="1"/>
  <c r="W112" i="4"/>
  <c r="AA112" i="4"/>
  <c r="AB112" i="4"/>
  <c r="AC112" i="4"/>
  <c r="AD112" i="4"/>
  <c r="AE112" i="4"/>
  <c r="AF112" i="4"/>
  <c r="AG112" i="4"/>
  <c r="AH112" i="4"/>
  <c r="AI112" i="4"/>
  <c r="AJ112" i="4"/>
  <c r="AK112" i="4"/>
  <c r="AL112" i="4"/>
  <c r="U113" i="4"/>
  <c r="V113" i="4"/>
  <c r="AN113" i="4" s="1"/>
  <c r="W113" i="4"/>
  <c r="AA113" i="4"/>
  <c r="AB113" i="4"/>
  <c r="AC113" i="4"/>
  <c r="AD113" i="4"/>
  <c r="AE113" i="4"/>
  <c r="AF113" i="4"/>
  <c r="AG113" i="4"/>
  <c r="AH113" i="4"/>
  <c r="AI113" i="4"/>
  <c r="AJ113" i="4"/>
  <c r="AK113" i="4"/>
  <c r="AL113" i="4"/>
  <c r="U114" i="4"/>
  <c r="V114" i="4"/>
  <c r="AN114" i="4" s="1"/>
  <c r="W114" i="4"/>
  <c r="AA114" i="4"/>
  <c r="AB114" i="4"/>
  <c r="AC114" i="4"/>
  <c r="AD114" i="4"/>
  <c r="AE114" i="4"/>
  <c r="AF114" i="4"/>
  <c r="AG114" i="4"/>
  <c r="AH114" i="4"/>
  <c r="AI114" i="4"/>
  <c r="AJ114" i="4"/>
  <c r="AK114" i="4"/>
  <c r="AL114" i="4"/>
  <c r="U115" i="4"/>
  <c r="V115" i="4"/>
  <c r="AN115" i="4" s="1"/>
  <c r="W115" i="4"/>
  <c r="AA115" i="4"/>
  <c r="AB115" i="4"/>
  <c r="AC115" i="4"/>
  <c r="AD115" i="4"/>
  <c r="AE115" i="4"/>
  <c r="AF115" i="4"/>
  <c r="AG115" i="4"/>
  <c r="AH115" i="4"/>
  <c r="AI115" i="4"/>
  <c r="AJ115" i="4"/>
  <c r="AK115" i="4"/>
  <c r="AL115" i="4"/>
  <c r="U116" i="4"/>
  <c r="V116" i="4"/>
  <c r="W116" i="4"/>
  <c r="AA116" i="4"/>
  <c r="AB116" i="4"/>
  <c r="AC116" i="4"/>
  <c r="AD116" i="4"/>
  <c r="AE116" i="4"/>
  <c r="AF116" i="4"/>
  <c r="AG116" i="4"/>
  <c r="AH116" i="4"/>
  <c r="AI116" i="4"/>
  <c r="AJ116" i="4"/>
  <c r="AK116" i="4"/>
  <c r="AL116" i="4"/>
  <c r="U117" i="4"/>
  <c r="V117" i="4"/>
  <c r="W117" i="4"/>
  <c r="AA117" i="4"/>
  <c r="AB117" i="4"/>
  <c r="AC117" i="4"/>
  <c r="AD117" i="4"/>
  <c r="AE117" i="4"/>
  <c r="AF117" i="4"/>
  <c r="AG117" i="4"/>
  <c r="AH117" i="4"/>
  <c r="AI117" i="4"/>
  <c r="AJ117" i="4"/>
  <c r="AK117" i="4"/>
  <c r="AL117" i="4"/>
  <c r="U118" i="4"/>
  <c r="V118" i="4"/>
  <c r="AN118" i="4" s="1"/>
  <c r="W118" i="4"/>
  <c r="AA118" i="4"/>
  <c r="AB118" i="4"/>
  <c r="AC118" i="4"/>
  <c r="AD118" i="4"/>
  <c r="AE118" i="4"/>
  <c r="AF118" i="4"/>
  <c r="AG118" i="4"/>
  <c r="AH118" i="4"/>
  <c r="AI118" i="4"/>
  <c r="AJ118" i="4"/>
  <c r="AK118" i="4"/>
  <c r="AL118" i="4"/>
  <c r="U119" i="4"/>
  <c r="V119" i="4"/>
  <c r="AN119" i="4" s="1"/>
  <c r="W119" i="4"/>
  <c r="AA119" i="4"/>
  <c r="AB119" i="4"/>
  <c r="AC119" i="4"/>
  <c r="AD119" i="4"/>
  <c r="AE119" i="4"/>
  <c r="AF119" i="4"/>
  <c r="AG119" i="4"/>
  <c r="AH119" i="4"/>
  <c r="AI119" i="4"/>
  <c r="AJ119" i="4"/>
  <c r="AK119" i="4"/>
  <c r="AL119" i="4"/>
  <c r="U120" i="4"/>
  <c r="V120" i="4"/>
  <c r="AN120" i="4" s="1"/>
  <c r="W120" i="4"/>
  <c r="AA120" i="4"/>
  <c r="AB120" i="4"/>
  <c r="AC120" i="4"/>
  <c r="AD120" i="4"/>
  <c r="AE120" i="4"/>
  <c r="AF120" i="4"/>
  <c r="AG120" i="4"/>
  <c r="AH120" i="4"/>
  <c r="AI120" i="4"/>
  <c r="AJ120" i="4"/>
  <c r="AK120" i="4"/>
  <c r="AL120" i="4"/>
  <c r="U121" i="4"/>
  <c r="V121" i="4"/>
  <c r="AN121" i="4" s="1"/>
  <c r="W121" i="4"/>
  <c r="AA121" i="4"/>
  <c r="AB121" i="4"/>
  <c r="AC121" i="4"/>
  <c r="AD121" i="4"/>
  <c r="AE121" i="4"/>
  <c r="AF121" i="4"/>
  <c r="AG121" i="4"/>
  <c r="AH121" i="4"/>
  <c r="AI121" i="4"/>
  <c r="AJ121" i="4"/>
  <c r="AK121" i="4"/>
  <c r="AL121" i="4"/>
  <c r="U122" i="4"/>
  <c r="V122" i="4"/>
  <c r="AN122" i="4" s="1"/>
  <c r="W122" i="4"/>
  <c r="AA122" i="4"/>
  <c r="AB122" i="4"/>
  <c r="AC122" i="4"/>
  <c r="AD122" i="4"/>
  <c r="AE122" i="4"/>
  <c r="AF122" i="4"/>
  <c r="AG122" i="4"/>
  <c r="AH122" i="4"/>
  <c r="AI122" i="4"/>
  <c r="AJ122" i="4"/>
  <c r="AK122" i="4"/>
  <c r="AL122" i="4"/>
  <c r="U123" i="4"/>
  <c r="V123" i="4"/>
  <c r="AN123" i="4" s="1"/>
  <c r="W123" i="4"/>
  <c r="AA123" i="4"/>
  <c r="AB123" i="4"/>
  <c r="AC123" i="4"/>
  <c r="AD123" i="4"/>
  <c r="AE123" i="4"/>
  <c r="AF123" i="4"/>
  <c r="AG123" i="4"/>
  <c r="AH123" i="4"/>
  <c r="AI123" i="4"/>
  <c r="AJ123" i="4"/>
  <c r="AK123" i="4"/>
  <c r="AL123" i="4"/>
  <c r="U124" i="4"/>
  <c r="V124" i="4"/>
  <c r="W124" i="4"/>
  <c r="AA124" i="4"/>
  <c r="AB124" i="4"/>
  <c r="AC124" i="4"/>
  <c r="AD124" i="4"/>
  <c r="AE124" i="4"/>
  <c r="AF124" i="4"/>
  <c r="AG124" i="4"/>
  <c r="AH124" i="4"/>
  <c r="AI124" i="4"/>
  <c r="AJ124" i="4"/>
  <c r="AK124" i="4"/>
  <c r="AL124" i="4"/>
  <c r="U125" i="4"/>
  <c r="V125" i="4"/>
  <c r="W125" i="4"/>
  <c r="AA125" i="4"/>
  <c r="AB125" i="4"/>
  <c r="AC125" i="4"/>
  <c r="AD125" i="4"/>
  <c r="AE125" i="4"/>
  <c r="AF125" i="4"/>
  <c r="AG125" i="4"/>
  <c r="AH125" i="4"/>
  <c r="AI125" i="4"/>
  <c r="AJ125" i="4"/>
  <c r="AK125" i="4"/>
  <c r="AL125" i="4"/>
  <c r="U126" i="4"/>
  <c r="V126" i="4"/>
  <c r="AN126" i="4" s="1"/>
  <c r="W126" i="4"/>
  <c r="AA126" i="4"/>
  <c r="AB126" i="4"/>
  <c r="AC126" i="4"/>
  <c r="AD126" i="4"/>
  <c r="AE126" i="4"/>
  <c r="AF126" i="4"/>
  <c r="AG126" i="4"/>
  <c r="AH126" i="4"/>
  <c r="AI126" i="4"/>
  <c r="AJ126" i="4"/>
  <c r="AK126" i="4"/>
  <c r="AL126" i="4"/>
  <c r="U127" i="4"/>
  <c r="V127" i="4"/>
  <c r="AN127" i="4" s="1"/>
  <c r="W127" i="4"/>
  <c r="AA127" i="4"/>
  <c r="AB127" i="4"/>
  <c r="AC127" i="4"/>
  <c r="AD127" i="4"/>
  <c r="AE127" i="4"/>
  <c r="AF127" i="4"/>
  <c r="AG127" i="4"/>
  <c r="AH127" i="4"/>
  <c r="AI127" i="4"/>
  <c r="AJ127" i="4"/>
  <c r="AK127" i="4"/>
  <c r="AL127" i="4"/>
  <c r="U128" i="4"/>
  <c r="V128" i="4"/>
  <c r="AN128" i="4" s="1"/>
  <c r="W128" i="4"/>
  <c r="AA128" i="4"/>
  <c r="AB128" i="4"/>
  <c r="AC128" i="4"/>
  <c r="AD128" i="4"/>
  <c r="AE128" i="4"/>
  <c r="AF128" i="4"/>
  <c r="AG128" i="4"/>
  <c r="AH128" i="4"/>
  <c r="AI128" i="4"/>
  <c r="AJ128" i="4"/>
  <c r="AK128" i="4"/>
  <c r="AL128" i="4"/>
  <c r="U129" i="4"/>
  <c r="V129" i="4"/>
  <c r="AN129" i="4" s="1"/>
  <c r="W129" i="4"/>
  <c r="AA129" i="4"/>
  <c r="AB129" i="4"/>
  <c r="AC129" i="4"/>
  <c r="AD129" i="4"/>
  <c r="AE129" i="4"/>
  <c r="AF129" i="4"/>
  <c r="AG129" i="4"/>
  <c r="AH129" i="4"/>
  <c r="AI129" i="4"/>
  <c r="AJ129" i="4"/>
  <c r="AK129" i="4"/>
  <c r="AL129" i="4"/>
  <c r="U130" i="4"/>
  <c r="V130" i="4"/>
  <c r="AN130" i="4" s="1"/>
  <c r="W130" i="4"/>
  <c r="AA130" i="4"/>
  <c r="AB130" i="4"/>
  <c r="AC130" i="4"/>
  <c r="AD130" i="4"/>
  <c r="AE130" i="4"/>
  <c r="AF130" i="4"/>
  <c r="AG130" i="4"/>
  <c r="AH130" i="4"/>
  <c r="AI130" i="4"/>
  <c r="AJ130" i="4"/>
  <c r="AK130" i="4"/>
  <c r="AL130" i="4"/>
  <c r="U131" i="4"/>
  <c r="V131" i="4"/>
  <c r="AN131" i="4" s="1"/>
  <c r="W131" i="4"/>
  <c r="AA131" i="4"/>
  <c r="AB131" i="4"/>
  <c r="AC131" i="4"/>
  <c r="AD131" i="4"/>
  <c r="AE131" i="4"/>
  <c r="AF131" i="4"/>
  <c r="AG131" i="4"/>
  <c r="AH131" i="4"/>
  <c r="AI131" i="4"/>
  <c r="AJ131" i="4"/>
  <c r="AK131" i="4"/>
  <c r="AL131" i="4"/>
  <c r="U132" i="4"/>
  <c r="V132" i="4"/>
  <c r="W132" i="4"/>
  <c r="AA132" i="4"/>
  <c r="AB132" i="4"/>
  <c r="AC132" i="4"/>
  <c r="AD132" i="4"/>
  <c r="AE132" i="4"/>
  <c r="AF132" i="4"/>
  <c r="AG132" i="4"/>
  <c r="AH132" i="4"/>
  <c r="AI132" i="4"/>
  <c r="AJ132" i="4"/>
  <c r="AK132" i="4"/>
  <c r="AL132" i="4"/>
  <c r="U133" i="4"/>
  <c r="V133" i="4"/>
  <c r="W133" i="4"/>
  <c r="AA133" i="4"/>
  <c r="AB133" i="4"/>
  <c r="AC133" i="4"/>
  <c r="AD133" i="4"/>
  <c r="AE133" i="4"/>
  <c r="AF133" i="4"/>
  <c r="AG133" i="4"/>
  <c r="AH133" i="4"/>
  <c r="AI133" i="4"/>
  <c r="AJ133" i="4"/>
  <c r="AK133" i="4"/>
  <c r="AL133" i="4"/>
  <c r="U134" i="4"/>
  <c r="V134" i="4"/>
  <c r="AN134" i="4" s="1"/>
  <c r="W134" i="4"/>
  <c r="AA134" i="4"/>
  <c r="AB134" i="4"/>
  <c r="AC134" i="4"/>
  <c r="AD134" i="4"/>
  <c r="AE134" i="4"/>
  <c r="AF134" i="4"/>
  <c r="AG134" i="4"/>
  <c r="AH134" i="4"/>
  <c r="AI134" i="4"/>
  <c r="AJ134" i="4"/>
  <c r="AK134" i="4"/>
  <c r="AL134" i="4"/>
  <c r="U135" i="4"/>
  <c r="V135" i="4"/>
  <c r="AN135" i="4" s="1"/>
  <c r="W135" i="4"/>
  <c r="AA135" i="4"/>
  <c r="AB135" i="4"/>
  <c r="AC135" i="4"/>
  <c r="AD135" i="4"/>
  <c r="AE135" i="4"/>
  <c r="AF135" i="4"/>
  <c r="AG135" i="4"/>
  <c r="AH135" i="4"/>
  <c r="AI135" i="4"/>
  <c r="AJ135" i="4"/>
  <c r="AK135" i="4"/>
  <c r="AL135" i="4"/>
  <c r="U136" i="4"/>
  <c r="V136" i="4"/>
  <c r="AN136" i="4" s="1"/>
  <c r="W136" i="4"/>
  <c r="AA136" i="4"/>
  <c r="AB136" i="4"/>
  <c r="AC136" i="4"/>
  <c r="AD136" i="4"/>
  <c r="AE136" i="4"/>
  <c r="AF136" i="4"/>
  <c r="AG136" i="4"/>
  <c r="AH136" i="4"/>
  <c r="AI136" i="4"/>
  <c r="AJ136" i="4"/>
  <c r="AK136" i="4"/>
  <c r="AL136" i="4"/>
  <c r="U137" i="4"/>
  <c r="V137" i="4"/>
  <c r="AN137" i="4" s="1"/>
  <c r="W137" i="4"/>
  <c r="AA137" i="4"/>
  <c r="AB137" i="4"/>
  <c r="AC137" i="4"/>
  <c r="AD137" i="4"/>
  <c r="AE137" i="4"/>
  <c r="AF137" i="4"/>
  <c r="AG137" i="4"/>
  <c r="AH137" i="4"/>
  <c r="AI137" i="4"/>
  <c r="AJ137" i="4"/>
  <c r="AK137" i="4"/>
  <c r="AL137" i="4"/>
  <c r="U138" i="4"/>
  <c r="V138" i="4"/>
  <c r="AN138" i="4" s="1"/>
  <c r="W138" i="4"/>
  <c r="AA138" i="4"/>
  <c r="AB138" i="4"/>
  <c r="AC138" i="4"/>
  <c r="AD138" i="4"/>
  <c r="AE138" i="4"/>
  <c r="AF138" i="4"/>
  <c r="AG138" i="4"/>
  <c r="AH138" i="4"/>
  <c r="AI138" i="4"/>
  <c r="AJ138" i="4"/>
  <c r="AK138" i="4"/>
  <c r="AL138" i="4"/>
  <c r="U139" i="4"/>
  <c r="V139" i="4"/>
  <c r="AN139" i="4" s="1"/>
  <c r="W139" i="4"/>
  <c r="AA139" i="4"/>
  <c r="AB139" i="4"/>
  <c r="AC139" i="4"/>
  <c r="AD139" i="4"/>
  <c r="AE139" i="4"/>
  <c r="AF139" i="4"/>
  <c r="AG139" i="4"/>
  <c r="AH139" i="4"/>
  <c r="AI139" i="4"/>
  <c r="AJ139" i="4"/>
  <c r="AK139" i="4"/>
  <c r="AL139" i="4"/>
  <c r="U140" i="4"/>
  <c r="V140" i="4"/>
  <c r="W140" i="4"/>
  <c r="AA140" i="4"/>
  <c r="AB140" i="4"/>
  <c r="AC140" i="4"/>
  <c r="AD140" i="4"/>
  <c r="AE140" i="4"/>
  <c r="AF140" i="4"/>
  <c r="AG140" i="4"/>
  <c r="AH140" i="4"/>
  <c r="AI140" i="4"/>
  <c r="AJ140" i="4"/>
  <c r="AK140" i="4"/>
  <c r="AL140" i="4"/>
  <c r="U141" i="4"/>
  <c r="V141" i="4"/>
  <c r="W141" i="4"/>
  <c r="AA141" i="4"/>
  <c r="AB141" i="4"/>
  <c r="AC141" i="4"/>
  <c r="AD141" i="4"/>
  <c r="AE141" i="4"/>
  <c r="AF141" i="4"/>
  <c r="AG141" i="4"/>
  <c r="AH141" i="4"/>
  <c r="AI141" i="4"/>
  <c r="AJ141" i="4"/>
  <c r="AK141" i="4"/>
  <c r="AL141" i="4"/>
  <c r="U142" i="4"/>
  <c r="V142" i="4"/>
  <c r="AN142" i="4" s="1"/>
  <c r="W142" i="4"/>
  <c r="AA142" i="4"/>
  <c r="AB142" i="4"/>
  <c r="AC142" i="4"/>
  <c r="AD142" i="4"/>
  <c r="AE142" i="4"/>
  <c r="AF142" i="4"/>
  <c r="AG142" i="4"/>
  <c r="AH142" i="4"/>
  <c r="AI142" i="4"/>
  <c r="AJ142" i="4"/>
  <c r="AK142" i="4"/>
  <c r="AL142" i="4"/>
  <c r="U143" i="4"/>
  <c r="V143" i="4"/>
  <c r="AN143" i="4" s="1"/>
  <c r="W143" i="4"/>
  <c r="AA143" i="4"/>
  <c r="AB143" i="4"/>
  <c r="AC143" i="4"/>
  <c r="AD143" i="4"/>
  <c r="AE143" i="4"/>
  <c r="AF143" i="4"/>
  <c r="AG143" i="4"/>
  <c r="AH143" i="4"/>
  <c r="AI143" i="4"/>
  <c r="AJ143" i="4"/>
  <c r="AK143" i="4"/>
  <c r="AL143" i="4"/>
  <c r="U144" i="4"/>
  <c r="V144" i="4"/>
  <c r="AN144" i="4" s="1"/>
  <c r="W144" i="4"/>
  <c r="AA144" i="4"/>
  <c r="AB144" i="4"/>
  <c r="AC144" i="4"/>
  <c r="AD144" i="4"/>
  <c r="AE144" i="4"/>
  <c r="AF144" i="4"/>
  <c r="AG144" i="4"/>
  <c r="AH144" i="4"/>
  <c r="AI144" i="4"/>
  <c r="AJ144" i="4"/>
  <c r="AK144" i="4"/>
  <c r="AL144" i="4"/>
  <c r="U145" i="4"/>
  <c r="V145" i="4"/>
  <c r="AN145" i="4" s="1"/>
  <c r="W145" i="4"/>
  <c r="AA145" i="4"/>
  <c r="AB145" i="4"/>
  <c r="AC145" i="4"/>
  <c r="AD145" i="4"/>
  <c r="AE145" i="4"/>
  <c r="AF145" i="4"/>
  <c r="AG145" i="4"/>
  <c r="AH145" i="4"/>
  <c r="AI145" i="4"/>
  <c r="AJ145" i="4"/>
  <c r="AK145" i="4"/>
  <c r="AL145" i="4"/>
  <c r="U146" i="4"/>
  <c r="V146" i="4"/>
  <c r="AN146" i="4" s="1"/>
  <c r="W146" i="4"/>
  <c r="AA146" i="4"/>
  <c r="AB146" i="4"/>
  <c r="AC146" i="4"/>
  <c r="AD146" i="4"/>
  <c r="AE146" i="4"/>
  <c r="AF146" i="4"/>
  <c r="AG146" i="4"/>
  <c r="AH146" i="4"/>
  <c r="AI146" i="4"/>
  <c r="AJ146" i="4"/>
  <c r="AK146" i="4"/>
  <c r="AL146" i="4"/>
  <c r="U147" i="4"/>
  <c r="V147" i="4"/>
  <c r="AN147" i="4" s="1"/>
  <c r="W147" i="4"/>
  <c r="AA147" i="4"/>
  <c r="AB147" i="4"/>
  <c r="AC147" i="4"/>
  <c r="AD147" i="4"/>
  <c r="AE147" i="4"/>
  <c r="AF147" i="4"/>
  <c r="AG147" i="4"/>
  <c r="AH147" i="4"/>
  <c r="AI147" i="4"/>
  <c r="AJ147" i="4"/>
  <c r="AK147" i="4"/>
  <c r="AL147" i="4"/>
  <c r="U148" i="4"/>
  <c r="V148" i="4"/>
  <c r="W148" i="4"/>
  <c r="AA148" i="4"/>
  <c r="AB148" i="4"/>
  <c r="AC148" i="4"/>
  <c r="AD148" i="4"/>
  <c r="AE148" i="4"/>
  <c r="AF148" i="4"/>
  <c r="AG148" i="4"/>
  <c r="AH148" i="4"/>
  <c r="AI148" i="4"/>
  <c r="AJ148" i="4"/>
  <c r="AK148" i="4"/>
  <c r="AL148" i="4"/>
  <c r="U149" i="4"/>
  <c r="V149" i="4"/>
  <c r="W149" i="4"/>
  <c r="AA149" i="4"/>
  <c r="AB149" i="4"/>
  <c r="AC149" i="4"/>
  <c r="AD149" i="4"/>
  <c r="AE149" i="4"/>
  <c r="AF149" i="4"/>
  <c r="AG149" i="4"/>
  <c r="AH149" i="4"/>
  <c r="AI149" i="4"/>
  <c r="AJ149" i="4"/>
  <c r="AK149" i="4"/>
  <c r="AL149" i="4"/>
  <c r="U150" i="4"/>
  <c r="V150" i="4"/>
  <c r="AN150" i="4" s="1"/>
  <c r="W150" i="4"/>
  <c r="AA150" i="4"/>
  <c r="AB150" i="4"/>
  <c r="AC150" i="4"/>
  <c r="AD150" i="4"/>
  <c r="AE150" i="4"/>
  <c r="AF150" i="4"/>
  <c r="AG150" i="4"/>
  <c r="AH150" i="4"/>
  <c r="AI150" i="4"/>
  <c r="AJ150" i="4"/>
  <c r="AK150" i="4"/>
  <c r="AL150" i="4"/>
  <c r="U151" i="4"/>
  <c r="V151" i="4"/>
  <c r="AN151" i="4" s="1"/>
  <c r="W151" i="4"/>
  <c r="AA151" i="4"/>
  <c r="AB151" i="4"/>
  <c r="AC151" i="4"/>
  <c r="AD151" i="4"/>
  <c r="AE151" i="4"/>
  <c r="AF151" i="4"/>
  <c r="AG151" i="4"/>
  <c r="AH151" i="4"/>
  <c r="AI151" i="4"/>
  <c r="AJ151" i="4"/>
  <c r="AK151" i="4"/>
  <c r="AL151" i="4"/>
  <c r="U152" i="4"/>
  <c r="V152" i="4"/>
  <c r="AN152" i="4" s="1"/>
  <c r="W152" i="4"/>
  <c r="AA152" i="4"/>
  <c r="AB152" i="4"/>
  <c r="AC152" i="4"/>
  <c r="AD152" i="4"/>
  <c r="AE152" i="4"/>
  <c r="AF152" i="4"/>
  <c r="AG152" i="4"/>
  <c r="AH152" i="4"/>
  <c r="AI152" i="4"/>
  <c r="AJ152" i="4"/>
  <c r="AK152" i="4"/>
  <c r="AL152" i="4"/>
  <c r="U153" i="4"/>
  <c r="V153" i="4"/>
  <c r="AN153" i="4" s="1"/>
  <c r="W153" i="4"/>
  <c r="AA153" i="4"/>
  <c r="AB153" i="4"/>
  <c r="AC153" i="4"/>
  <c r="AD153" i="4"/>
  <c r="AE153" i="4"/>
  <c r="AF153" i="4"/>
  <c r="AG153" i="4"/>
  <c r="AH153" i="4"/>
  <c r="AI153" i="4"/>
  <c r="AJ153" i="4"/>
  <c r="AK153" i="4"/>
  <c r="AL153" i="4"/>
  <c r="U154" i="4"/>
  <c r="V154" i="4"/>
  <c r="AN154" i="4" s="1"/>
  <c r="W154" i="4"/>
  <c r="AA154" i="4"/>
  <c r="AB154" i="4"/>
  <c r="AC154" i="4"/>
  <c r="AD154" i="4"/>
  <c r="AE154" i="4"/>
  <c r="AF154" i="4"/>
  <c r="AG154" i="4"/>
  <c r="AH154" i="4"/>
  <c r="AI154" i="4"/>
  <c r="AJ154" i="4"/>
  <c r="AK154" i="4"/>
  <c r="AL154" i="4"/>
  <c r="U155" i="4"/>
  <c r="V155" i="4"/>
  <c r="AN155" i="4" s="1"/>
  <c r="W155" i="4"/>
  <c r="AA155" i="4"/>
  <c r="AB155" i="4"/>
  <c r="AC155" i="4"/>
  <c r="AD155" i="4"/>
  <c r="AE155" i="4"/>
  <c r="AF155" i="4"/>
  <c r="AG155" i="4"/>
  <c r="AH155" i="4"/>
  <c r="AI155" i="4"/>
  <c r="AJ155" i="4"/>
  <c r="AK155" i="4"/>
  <c r="AL155" i="4"/>
  <c r="U156" i="4"/>
  <c r="V156" i="4"/>
  <c r="W156" i="4"/>
  <c r="AA156" i="4"/>
  <c r="AB156" i="4"/>
  <c r="AC156" i="4"/>
  <c r="AD156" i="4"/>
  <c r="AE156" i="4"/>
  <c r="AF156" i="4"/>
  <c r="AG156" i="4"/>
  <c r="AH156" i="4"/>
  <c r="AI156" i="4"/>
  <c r="AJ156" i="4"/>
  <c r="AK156" i="4"/>
  <c r="AL156" i="4"/>
  <c r="U157" i="4"/>
  <c r="V157" i="4"/>
  <c r="W157" i="4"/>
  <c r="AA157" i="4"/>
  <c r="AB157" i="4"/>
  <c r="AC157" i="4"/>
  <c r="AD157" i="4"/>
  <c r="AE157" i="4"/>
  <c r="AF157" i="4"/>
  <c r="AG157" i="4"/>
  <c r="AH157" i="4"/>
  <c r="AI157" i="4"/>
  <c r="AJ157" i="4"/>
  <c r="AK157" i="4"/>
  <c r="AL157" i="4"/>
  <c r="U158" i="4"/>
  <c r="V158" i="4"/>
  <c r="AN158" i="4" s="1"/>
  <c r="W158" i="4"/>
  <c r="AA158" i="4"/>
  <c r="AB158" i="4"/>
  <c r="AC158" i="4"/>
  <c r="AD158" i="4"/>
  <c r="AE158" i="4"/>
  <c r="AF158" i="4"/>
  <c r="AG158" i="4"/>
  <c r="AH158" i="4"/>
  <c r="AI158" i="4"/>
  <c r="AJ158" i="4"/>
  <c r="AK158" i="4"/>
  <c r="AL158" i="4"/>
  <c r="U159" i="4"/>
  <c r="V159" i="4"/>
  <c r="AN159" i="4" s="1"/>
  <c r="W159" i="4"/>
  <c r="AA159" i="4"/>
  <c r="AB159" i="4"/>
  <c r="AC159" i="4"/>
  <c r="AD159" i="4"/>
  <c r="AE159" i="4"/>
  <c r="AF159" i="4"/>
  <c r="AG159" i="4"/>
  <c r="AH159" i="4"/>
  <c r="AI159" i="4"/>
  <c r="AJ159" i="4"/>
  <c r="AK159" i="4"/>
  <c r="AL159" i="4"/>
  <c r="U160" i="4"/>
  <c r="V160" i="4"/>
  <c r="AN160" i="4" s="1"/>
  <c r="W160" i="4"/>
  <c r="AA160" i="4"/>
  <c r="AB160" i="4"/>
  <c r="AC160" i="4"/>
  <c r="AD160" i="4"/>
  <c r="AE160" i="4"/>
  <c r="AF160" i="4"/>
  <c r="AG160" i="4"/>
  <c r="AH160" i="4"/>
  <c r="AI160" i="4"/>
  <c r="AJ160" i="4"/>
  <c r="AK160" i="4"/>
  <c r="AL160" i="4"/>
  <c r="U161" i="4"/>
  <c r="V161" i="4"/>
  <c r="AN161" i="4" s="1"/>
  <c r="W161" i="4"/>
  <c r="AA161" i="4"/>
  <c r="AB161" i="4"/>
  <c r="AC161" i="4"/>
  <c r="AD161" i="4"/>
  <c r="AE161" i="4"/>
  <c r="AF161" i="4"/>
  <c r="AG161" i="4"/>
  <c r="AH161" i="4"/>
  <c r="AI161" i="4"/>
  <c r="AJ161" i="4"/>
  <c r="AK161" i="4"/>
  <c r="AL161" i="4"/>
  <c r="U162" i="4"/>
  <c r="V162" i="4"/>
  <c r="AN162" i="4" s="1"/>
  <c r="W162" i="4"/>
  <c r="AA162" i="4"/>
  <c r="AB162" i="4"/>
  <c r="AC162" i="4"/>
  <c r="AD162" i="4"/>
  <c r="AE162" i="4"/>
  <c r="AF162" i="4"/>
  <c r="AG162" i="4"/>
  <c r="AH162" i="4"/>
  <c r="AI162" i="4"/>
  <c r="AJ162" i="4"/>
  <c r="AK162" i="4"/>
  <c r="AL162" i="4"/>
  <c r="U163" i="4"/>
  <c r="V163" i="4"/>
  <c r="AN163" i="4" s="1"/>
  <c r="W163" i="4"/>
  <c r="AA163" i="4"/>
  <c r="AB163" i="4"/>
  <c r="AC163" i="4"/>
  <c r="AD163" i="4"/>
  <c r="AE163" i="4"/>
  <c r="AF163" i="4"/>
  <c r="AG163" i="4"/>
  <c r="AH163" i="4"/>
  <c r="AI163" i="4"/>
  <c r="AJ163" i="4"/>
  <c r="AK163" i="4"/>
  <c r="AL163" i="4"/>
  <c r="U164" i="4"/>
  <c r="V164" i="4"/>
  <c r="W164" i="4"/>
  <c r="AA164" i="4"/>
  <c r="AB164" i="4"/>
  <c r="AC164" i="4"/>
  <c r="AD164" i="4"/>
  <c r="AE164" i="4"/>
  <c r="AF164" i="4"/>
  <c r="AG164" i="4"/>
  <c r="AH164" i="4"/>
  <c r="AI164" i="4"/>
  <c r="AJ164" i="4"/>
  <c r="AK164" i="4"/>
  <c r="AL164" i="4"/>
  <c r="U165" i="4"/>
  <c r="V165" i="4"/>
  <c r="W165" i="4"/>
  <c r="AA165" i="4"/>
  <c r="AB165" i="4"/>
  <c r="AC165" i="4"/>
  <c r="AD165" i="4"/>
  <c r="AE165" i="4"/>
  <c r="AF165" i="4"/>
  <c r="AG165" i="4"/>
  <c r="AH165" i="4"/>
  <c r="AI165" i="4"/>
  <c r="AJ165" i="4"/>
  <c r="AK165" i="4"/>
  <c r="AL165" i="4"/>
  <c r="U166" i="4"/>
  <c r="V166" i="4"/>
  <c r="AN166" i="4" s="1"/>
  <c r="W166" i="4"/>
  <c r="AA166" i="4"/>
  <c r="AB166" i="4"/>
  <c r="AC166" i="4"/>
  <c r="AD166" i="4"/>
  <c r="AE166" i="4"/>
  <c r="AF166" i="4"/>
  <c r="AG166" i="4"/>
  <c r="AH166" i="4"/>
  <c r="AI166" i="4"/>
  <c r="AJ166" i="4"/>
  <c r="AK166" i="4"/>
  <c r="AL166" i="4"/>
  <c r="U167" i="4"/>
  <c r="V167" i="4"/>
  <c r="AN167" i="4" s="1"/>
  <c r="W167" i="4"/>
  <c r="AA167" i="4"/>
  <c r="AB167" i="4"/>
  <c r="AC167" i="4"/>
  <c r="AD167" i="4"/>
  <c r="AE167" i="4"/>
  <c r="AF167" i="4"/>
  <c r="AG167" i="4"/>
  <c r="AH167" i="4"/>
  <c r="AI167" i="4"/>
  <c r="AJ167" i="4"/>
  <c r="AK167" i="4"/>
  <c r="AL167" i="4"/>
  <c r="U168" i="4"/>
  <c r="V168" i="4"/>
  <c r="AN168" i="4" s="1"/>
  <c r="W168" i="4"/>
  <c r="AA168" i="4"/>
  <c r="AB168" i="4"/>
  <c r="AC168" i="4"/>
  <c r="AD168" i="4"/>
  <c r="AE168" i="4"/>
  <c r="AF168" i="4"/>
  <c r="AG168" i="4"/>
  <c r="AH168" i="4"/>
  <c r="AI168" i="4"/>
  <c r="AJ168" i="4"/>
  <c r="AK168" i="4"/>
  <c r="AL168" i="4"/>
  <c r="U169" i="4"/>
  <c r="V169" i="4"/>
  <c r="AN169" i="4" s="1"/>
  <c r="W169" i="4"/>
  <c r="AA169" i="4"/>
  <c r="AB169" i="4"/>
  <c r="AC169" i="4"/>
  <c r="AD169" i="4"/>
  <c r="AE169" i="4"/>
  <c r="AF169" i="4"/>
  <c r="AG169" i="4"/>
  <c r="AH169" i="4"/>
  <c r="AI169" i="4"/>
  <c r="AJ169" i="4"/>
  <c r="AK169" i="4"/>
  <c r="AL169" i="4"/>
  <c r="U170" i="4"/>
  <c r="V170" i="4"/>
  <c r="AN170" i="4" s="1"/>
  <c r="W170" i="4"/>
  <c r="AA170" i="4"/>
  <c r="AB170" i="4"/>
  <c r="AC170" i="4"/>
  <c r="AD170" i="4"/>
  <c r="AE170" i="4"/>
  <c r="AF170" i="4"/>
  <c r="AG170" i="4"/>
  <c r="AH170" i="4"/>
  <c r="AI170" i="4"/>
  <c r="AJ170" i="4"/>
  <c r="AK170" i="4"/>
  <c r="AL170" i="4"/>
  <c r="U171" i="4"/>
  <c r="V171" i="4"/>
  <c r="AN171" i="4" s="1"/>
  <c r="W171" i="4"/>
  <c r="AA171" i="4"/>
  <c r="AB171" i="4"/>
  <c r="AC171" i="4"/>
  <c r="AD171" i="4"/>
  <c r="AE171" i="4"/>
  <c r="AF171" i="4"/>
  <c r="AG171" i="4"/>
  <c r="AH171" i="4"/>
  <c r="AI171" i="4"/>
  <c r="AJ171" i="4"/>
  <c r="AK171" i="4"/>
  <c r="AL171" i="4"/>
  <c r="U172" i="4"/>
  <c r="V172" i="4"/>
  <c r="W172" i="4"/>
  <c r="AA172" i="4"/>
  <c r="AB172" i="4"/>
  <c r="AC172" i="4"/>
  <c r="AD172" i="4"/>
  <c r="AE172" i="4"/>
  <c r="AF172" i="4"/>
  <c r="AG172" i="4"/>
  <c r="AH172" i="4"/>
  <c r="AI172" i="4"/>
  <c r="AJ172" i="4"/>
  <c r="AK172" i="4"/>
  <c r="AL172" i="4"/>
  <c r="U173" i="4"/>
  <c r="V173" i="4"/>
  <c r="W173" i="4"/>
  <c r="AA173" i="4"/>
  <c r="AB173" i="4"/>
  <c r="AC173" i="4"/>
  <c r="AD173" i="4"/>
  <c r="AE173" i="4"/>
  <c r="AF173" i="4"/>
  <c r="AG173" i="4"/>
  <c r="AH173" i="4"/>
  <c r="AI173" i="4"/>
  <c r="AJ173" i="4"/>
  <c r="AK173" i="4"/>
  <c r="AL173" i="4"/>
  <c r="U174" i="4"/>
  <c r="V174" i="4"/>
  <c r="AN174" i="4" s="1"/>
  <c r="W174" i="4"/>
  <c r="AA174" i="4"/>
  <c r="AB174" i="4"/>
  <c r="AC174" i="4"/>
  <c r="AD174" i="4"/>
  <c r="AE174" i="4"/>
  <c r="AF174" i="4"/>
  <c r="AG174" i="4"/>
  <c r="AH174" i="4"/>
  <c r="AI174" i="4"/>
  <c r="AJ174" i="4"/>
  <c r="AK174" i="4"/>
  <c r="AL174" i="4"/>
  <c r="U175" i="4"/>
  <c r="V175" i="4"/>
  <c r="AN175" i="4" s="1"/>
  <c r="W175" i="4"/>
  <c r="AA175" i="4"/>
  <c r="AB175" i="4"/>
  <c r="AC175" i="4"/>
  <c r="AD175" i="4"/>
  <c r="AE175" i="4"/>
  <c r="AF175" i="4"/>
  <c r="AG175" i="4"/>
  <c r="AH175" i="4"/>
  <c r="AI175" i="4"/>
  <c r="AJ175" i="4"/>
  <c r="AK175" i="4"/>
  <c r="AL175" i="4"/>
  <c r="U176" i="4"/>
  <c r="V176" i="4"/>
  <c r="AN176" i="4" s="1"/>
  <c r="W176" i="4"/>
  <c r="AA176" i="4"/>
  <c r="AB176" i="4"/>
  <c r="AC176" i="4"/>
  <c r="AD176" i="4"/>
  <c r="AE176" i="4"/>
  <c r="AF176" i="4"/>
  <c r="AG176" i="4"/>
  <c r="AH176" i="4"/>
  <c r="AI176" i="4"/>
  <c r="AJ176" i="4"/>
  <c r="AK176" i="4"/>
  <c r="AL176" i="4"/>
  <c r="U177" i="4"/>
  <c r="V177" i="4"/>
  <c r="AN177" i="4" s="1"/>
  <c r="W177" i="4"/>
  <c r="AA177" i="4"/>
  <c r="AB177" i="4"/>
  <c r="AC177" i="4"/>
  <c r="AD177" i="4"/>
  <c r="AE177" i="4"/>
  <c r="AF177" i="4"/>
  <c r="AG177" i="4"/>
  <c r="AH177" i="4"/>
  <c r="AI177" i="4"/>
  <c r="AJ177" i="4"/>
  <c r="AK177" i="4"/>
  <c r="AL177" i="4"/>
  <c r="U178" i="4"/>
  <c r="V178" i="4"/>
  <c r="AN178" i="4" s="1"/>
  <c r="W178" i="4"/>
  <c r="AA178" i="4"/>
  <c r="AB178" i="4"/>
  <c r="AC178" i="4"/>
  <c r="AD178" i="4"/>
  <c r="AE178" i="4"/>
  <c r="AF178" i="4"/>
  <c r="AG178" i="4"/>
  <c r="AH178" i="4"/>
  <c r="AI178" i="4"/>
  <c r="AJ178" i="4"/>
  <c r="AK178" i="4"/>
  <c r="AL178" i="4"/>
  <c r="U179" i="4"/>
  <c r="V179" i="4"/>
  <c r="AN179" i="4" s="1"/>
  <c r="W179" i="4"/>
  <c r="AA179" i="4"/>
  <c r="AB179" i="4"/>
  <c r="AC179" i="4"/>
  <c r="AD179" i="4"/>
  <c r="AE179" i="4"/>
  <c r="AF179" i="4"/>
  <c r="AG179" i="4"/>
  <c r="AH179" i="4"/>
  <c r="AI179" i="4"/>
  <c r="AJ179" i="4"/>
  <c r="AK179" i="4"/>
  <c r="AL179" i="4"/>
  <c r="U180" i="4"/>
  <c r="V180" i="4"/>
  <c r="W180" i="4"/>
  <c r="AA180" i="4"/>
  <c r="AB180" i="4"/>
  <c r="AC180" i="4"/>
  <c r="AD180" i="4"/>
  <c r="AE180" i="4"/>
  <c r="AF180" i="4"/>
  <c r="AG180" i="4"/>
  <c r="AH180" i="4"/>
  <c r="AI180" i="4"/>
  <c r="AJ180" i="4"/>
  <c r="AK180" i="4"/>
  <c r="AL180" i="4"/>
  <c r="U181" i="4"/>
  <c r="V181" i="4"/>
  <c r="W181" i="4"/>
  <c r="AA181" i="4"/>
  <c r="AB181" i="4"/>
  <c r="AC181" i="4"/>
  <c r="AD181" i="4"/>
  <c r="AE181" i="4"/>
  <c r="AF181" i="4"/>
  <c r="AG181" i="4"/>
  <c r="AH181" i="4"/>
  <c r="AI181" i="4"/>
  <c r="AJ181" i="4"/>
  <c r="AK181" i="4"/>
  <c r="AL181" i="4"/>
  <c r="U182" i="4"/>
  <c r="V182" i="4"/>
  <c r="AN182" i="4" s="1"/>
  <c r="W182" i="4"/>
  <c r="AA182" i="4"/>
  <c r="AB182" i="4"/>
  <c r="AC182" i="4"/>
  <c r="AD182" i="4"/>
  <c r="AE182" i="4"/>
  <c r="AF182" i="4"/>
  <c r="AG182" i="4"/>
  <c r="AH182" i="4"/>
  <c r="AI182" i="4"/>
  <c r="AJ182" i="4"/>
  <c r="AK182" i="4"/>
  <c r="AL182" i="4"/>
  <c r="AL5" i="4"/>
  <c r="AK5" i="4"/>
  <c r="AJ5" i="4"/>
  <c r="AI5" i="4"/>
  <c r="AG5" i="4"/>
  <c r="AF5" i="4"/>
  <c r="AB5" i="4"/>
  <c r="AC5" i="4"/>
  <c r="AD5" i="4"/>
  <c r="AE5" i="4"/>
  <c r="AH5" i="4"/>
  <c r="AA5" i="4"/>
  <c r="U5" i="4"/>
  <c r="W5" i="4"/>
  <c r="V5" i="4"/>
  <c r="C2" i="9"/>
  <c r="C3" i="9"/>
  <c r="C4" i="9"/>
  <c r="C5" i="9"/>
  <c r="C6" i="9"/>
  <c r="C7" i="9"/>
  <c r="C8" i="9"/>
  <c r="C1" i="9"/>
  <c r="C85" i="7"/>
  <c r="L85" i="7" s="1"/>
  <c r="C84" i="7"/>
  <c r="L84" i="7" s="1"/>
  <c r="C83" i="7"/>
  <c r="L83" i="7" s="1"/>
  <c r="C82" i="7"/>
  <c r="L82" i="7" s="1"/>
  <c r="B3" i="6"/>
  <c r="C3" i="6"/>
  <c r="D3" i="6"/>
  <c r="E3" i="6"/>
  <c r="F3" i="6"/>
  <c r="G3" i="6"/>
  <c r="H3" i="6"/>
  <c r="I3" i="6"/>
  <c r="J3" i="6"/>
  <c r="K3" i="6"/>
  <c r="L3" i="6"/>
  <c r="A3" i="6"/>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5" i="2"/>
  <c r="C192" i="4"/>
  <c r="H134" i="3"/>
  <c r="H133" i="3"/>
  <c r="H132" i="3"/>
  <c r="H131" i="3"/>
  <c r="D46" i="3"/>
  <c r="E46" i="3" s="1"/>
  <c r="D45" i="3"/>
  <c r="E45" i="3" s="1"/>
  <c r="D44" i="3"/>
  <c r="E44" i="3" s="1"/>
  <c r="D43" i="3"/>
  <c r="E43" i="3" s="1"/>
  <c r="D42" i="3"/>
  <c r="E42" i="3" s="1"/>
  <c r="E41" i="3"/>
  <c r="D41" i="3"/>
  <c r="D39" i="3"/>
  <c r="E39" i="3" s="1"/>
  <c r="E37" i="3"/>
  <c r="D37" i="3"/>
  <c r="D36" i="3"/>
  <c r="E36" i="3" s="1"/>
  <c r="D35" i="3"/>
  <c r="E35" i="3" s="1"/>
  <c r="D34" i="3"/>
  <c r="E34" i="3" s="1"/>
  <c r="E33" i="3"/>
  <c r="D33" i="3"/>
  <c r="E32" i="3"/>
  <c r="D32" i="3"/>
  <c r="D27" i="3"/>
  <c r="E27" i="3" s="1"/>
  <c r="D26" i="3"/>
  <c r="E26" i="3" s="1"/>
  <c r="E25" i="3"/>
  <c r="D25" i="3"/>
  <c r="E24" i="3"/>
  <c r="D24" i="3"/>
  <c r="D23" i="3"/>
  <c r="E23" i="3" s="1"/>
  <c r="E22" i="3"/>
  <c r="D22" i="3"/>
  <c r="E21" i="3"/>
  <c r="D21" i="3"/>
  <c r="D20" i="3"/>
  <c r="E20" i="3" s="1"/>
  <c r="D19" i="3"/>
  <c r="E19" i="3" s="1"/>
  <c r="D18" i="3"/>
  <c r="E18" i="3" s="1"/>
  <c r="D15" i="3"/>
  <c r="E15" i="3" s="1"/>
  <c r="E13" i="3"/>
  <c r="D13" i="3"/>
  <c r="D12" i="3"/>
  <c r="E12" i="3" s="1"/>
  <c r="E5" i="3"/>
  <c r="D5" i="3"/>
  <c r="D4" i="3"/>
  <c r="F71" i="2"/>
  <c r="G71" i="2" s="1"/>
  <c r="H71" i="2" s="1"/>
  <c r="I71" i="2" s="1"/>
  <c r="J71" i="2" s="1"/>
  <c r="B71" i="2"/>
  <c r="C71" i="2" s="1"/>
  <c r="D71" i="2" s="1"/>
  <c r="C254" i="1"/>
  <c r="AG45" i="6" l="1"/>
  <c r="AG37" i="6"/>
  <c r="AG29" i="6"/>
  <c r="AG21" i="6"/>
  <c r="AG13" i="6"/>
  <c r="AN181" i="4"/>
  <c r="AN157" i="4"/>
  <c r="AN149" i="4"/>
  <c r="AN45" i="4"/>
  <c r="AN29" i="4"/>
  <c r="AN164" i="4"/>
  <c r="AN156" i="4"/>
  <c r="AN132" i="4"/>
  <c r="AN124" i="4"/>
  <c r="AN108" i="4"/>
  <c r="AN84" i="4"/>
  <c r="AN68" i="4"/>
  <c r="AN52" i="4"/>
  <c r="AN44" i="4"/>
  <c r="AN28" i="4"/>
  <c r="AN20" i="4"/>
  <c r="AN12" i="4"/>
  <c r="AN173" i="4"/>
  <c r="AN165" i="4"/>
  <c r="AN77" i="4"/>
  <c r="AN69" i="4"/>
  <c r="AN61" i="4"/>
  <c r="AN21" i="4"/>
  <c r="AN13" i="4"/>
  <c r="AN180" i="4"/>
  <c r="AN172" i="4"/>
  <c r="AN148" i="4"/>
  <c r="AN140" i="4"/>
  <c r="AN116" i="4"/>
  <c r="AN100" i="4"/>
  <c r="AN92" i="4"/>
  <c r="AN76" i="4"/>
  <c r="AN60" i="4"/>
  <c r="AN36" i="4"/>
  <c r="AN141" i="4"/>
  <c r="AN133" i="4"/>
  <c r="AN101" i="4"/>
  <c r="AN93" i="4"/>
  <c r="AN53" i="4"/>
  <c r="AN37" i="4"/>
  <c r="AN125" i="4"/>
  <c r="AN117" i="4"/>
  <c r="AN109" i="4"/>
  <c r="AN85" i="4"/>
  <c r="AN5" i="4"/>
  <c r="R258" i="7"/>
  <c r="R250" i="7"/>
  <c r="R242" i="7"/>
  <c r="R234" i="7"/>
  <c r="R226" i="7"/>
  <c r="R218" i="7"/>
  <c r="R210" i="7"/>
  <c r="R202" i="7"/>
  <c r="R194" i="7"/>
  <c r="R186" i="7"/>
  <c r="R178" i="7"/>
  <c r="R170" i="7"/>
  <c r="R162" i="7"/>
  <c r="R154" i="7"/>
  <c r="R146" i="7"/>
  <c r="R138" i="7"/>
  <c r="R130" i="7"/>
  <c r="R122" i="7"/>
  <c r="R114" i="7"/>
  <c r="R106" i="7"/>
  <c r="R98" i="7"/>
  <c r="R90" i="7"/>
  <c r="D6" i="3"/>
  <c r="D7" i="3"/>
  <c r="E7" i="3" s="1"/>
  <c r="E4" i="3"/>
  <c r="D8" i="3" l="1"/>
  <c r="G6" i="3"/>
  <c r="E6" i="3"/>
  <c r="G5" i="3"/>
  <c r="E8" i="3" l="1"/>
  <c r="G7" i="3"/>
  <c r="D9" i="3"/>
  <c r="E9" i="3" l="1"/>
  <c r="D10" i="3"/>
  <c r="G8" i="3"/>
  <c r="D11" i="3" l="1"/>
  <c r="E10" i="3"/>
  <c r="G9" i="3" s="1"/>
  <c r="E11" i="3" l="1"/>
  <c r="G10" i="3" s="1"/>
  <c r="D16" i="3"/>
  <c r="E16" i="3" s="1"/>
  <c r="D14" i="3"/>
  <c r="G12" i="3" l="1"/>
  <c r="E14" i="3"/>
  <c r="D17" i="3"/>
  <c r="E17" i="3" l="1"/>
  <c r="D28" i="3"/>
  <c r="E28" i="3" l="1"/>
  <c r="D29" i="3"/>
  <c r="E29" i="3" l="1"/>
  <c r="D30" i="3"/>
  <c r="E30" i="3" l="1"/>
  <c r="D31" i="3"/>
  <c r="E31" i="3" l="1"/>
  <c r="D38" i="3"/>
  <c r="E38" i="3" l="1"/>
  <c r="D40" i="3"/>
  <c r="E40" i="3" s="1"/>
  <c r="G42" i="3" l="1"/>
  <c r="G16" i="3"/>
  <c r="G24" i="3"/>
  <c r="G40" i="3"/>
  <c r="G30" i="3"/>
  <c r="G44" i="3"/>
  <c r="G35" i="3"/>
  <c r="G46" i="3"/>
  <c r="G15" i="3"/>
  <c r="G28" i="3"/>
  <c r="G26" i="3"/>
  <c r="G19" i="3"/>
  <c r="G25" i="3"/>
  <c r="G11" i="3"/>
  <c r="G33" i="3"/>
  <c r="G45" i="3"/>
  <c r="G37" i="3"/>
  <c r="G32" i="3"/>
  <c r="G13" i="3"/>
  <c r="G21" i="3"/>
  <c r="G14" i="3"/>
  <c r="G17" i="3"/>
  <c r="G41" i="3"/>
  <c r="G22" i="3"/>
  <c r="G43" i="3"/>
  <c r="G39" i="3"/>
  <c r="G38" i="3"/>
  <c r="G34" i="3"/>
  <c r="G18" i="3"/>
  <c r="G27" i="3"/>
  <c r="G23" i="3"/>
  <c r="G36" i="3"/>
  <c r="G20" i="3"/>
  <c r="G31" i="3"/>
  <c r="G2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LORTOMI</author>
  </authors>
  <commentList>
    <comment ref="L117" authorId="0" shapeId="0" xr:uid="{1895291C-0896-4727-BC3A-7A9DAC9CDB85}">
      <text>
        <r>
          <rPr>
            <sz val="8"/>
            <color indexed="81"/>
            <rFont val="Tahoma"/>
            <family val="2"/>
          </rPr>
          <t xml:space="preserve">0 - None
1 - Light
2 - Medium
3 - Heavy
</t>
        </r>
      </text>
    </comment>
    <comment ref="L136" authorId="0" shapeId="0" xr:uid="{545F2F56-B2AB-4CC1-84D2-0FB1D0C0BBFB}">
      <text>
        <r>
          <rPr>
            <sz val="8"/>
            <color indexed="81"/>
            <rFont val="Tahoma"/>
            <family val="2"/>
          </rPr>
          <t xml:space="preserve">0 - None
1 - Light
2 - Medium
3 - Heavy
</t>
        </r>
      </text>
    </comment>
    <comment ref="L157" authorId="0" shapeId="0" xr:uid="{7804C8B3-134D-465F-94DD-33A492CF76E5}">
      <text>
        <r>
          <rPr>
            <sz val="8"/>
            <color indexed="81"/>
            <rFont val="Tahoma"/>
            <family val="2"/>
          </rPr>
          <t xml:space="preserve">0 - None
1 - Light
2 - Medium
3 - Heavy
</t>
        </r>
      </text>
    </comment>
  </commentList>
</comments>
</file>

<file path=xl/sharedStrings.xml><?xml version="1.0" encoding="utf-8"?>
<sst xmlns="http://schemas.openxmlformats.org/spreadsheetml/2006/main" count="5817" uniqueCount="1476">
  <si>
    <t>WeaponList</t>
  </si>
  <si>
    <t>|------</t>
  </si>
  <si>
    <t>Reference</t>
  </si>
  <si>
    <t>------|</t>
  </si>
  <si>
    <t>Base</t>
  </si>
  <si>
    <t>Weapon</t>
  </si>
  <si>
    <t>UA Weapon</t>
  </si>
  <si>
    <t>Primary</t>
  </si>
  <si>
    <t>Secondary</t>
  </si>
  <si>
    <t>Special</t>
  </si>
  <si>
    <t>Standard Crits</t>
  </si>
  <si>
    <t>Range</t>
  </si>
  <si>
    <t>Name</t>
  </si>
  <si>
    <t>description short</t>
  </si>
  <si>
    <t>description</t>
  </si>
  <si>
    <t>publisher</t>
  </si>
  <si>
    <t>book</t>
  </si>
  <si>
    <t>page</t>
  </si>
  <si>
    <t>Weight</t>
  </si>
  <si>
    <t>Size</t>
  </si>
  <si>
    <t>Cost</t>
  </si>
  <si>
    <t>Type</t>
  </si>
  <si>
    <t>Group</t>
  </si>
  <si>
    <t>Race</t>
  </si>
  <si>
    <t>Monk Weapon</t>
  </si>
  <si>
    <t># Dice</t>
  </si>
  <si>
    <t>Die Type</t>
  </si>
  <si>
    <t>Dmg Type</t>
  </si>
  <si>
    <t>Damage</t>
  </si>
  <si>
    <t>Max Str Bns</t>
  </si>
  <si>
    <t>Multiplier</t>
  </si>
  <si>
    <t>Delivery</t>
  </si>
  <si>
    <t>Incriment</t>
  </si>
  <si>
    <t>Melee Penalty</t>
  </si>
  <si>
    <t>Reach</t>
  </si>
  <si>
    <t>Finessable</t>
  </si>
  <si>
    <t>Acid</t>
  </si>
  <si>
    <t>WotC</t>
  </si>
  <si>
    <t>PHB</t>
  </si>
  <si>
    <t>Grenade</t>
  </si>
  <si>
    <t>Alchemical</t>
  </si>
  <si>
    <t>thrown</t>
  </si>
  <si>
    <t>Aiguchi</t>
  </si>
  <si>
    <t>AEG</t>
  </si>
  <si>
    <t>Rokugan</t>
  </si>
  <si>
    <t>Simple</t>
  </si>
  <si>
    <t>Asian</t>
  </si>
  <si>
    <t>Piercing</t>
  </si>
  <si>
    <t>Alchemical Sleep Gas</t>
  </si>
  <si>
    <t>FRCS</t>
  </si>
  <si>
    <t>Sleep</t>
  </si>
  <si>
    <t>Fortitude DC (15)</t>
  </si>
  <si>
    <t>Alchemist's Fire</t>
  </si>
  <si>
    <t>Fire</t>
  </si>
  <si>
    <t>Armor, Spiked</t>
  </si>
  <si>
    <t>You can outfit your armor with spikes, which can deal damage in a grapple or as a separate attack. See Armor for details.</t>
  </si>
  <si>
    <t>3.5e SRD</t>
  </si>
  <si>
    <t>Martial</t>
  </si>
  <si>
    <t>Armor</t>
  </si>
  <si>
    <t>Arrow</t>
  </si>
  <si>
    <t>An arrow used as a melee weapon is treated as a light improvised weapon (–4 penalty on attack rolls) and deals damage as a dagger of its size (critical multiplier x2). Arrows come in a leather quiver that holds 20 arrows. An arrow that hits its target is destroyed; one that misses has a 50% chance of being destroyed or lost.</t>
  </si>
  <si>
    <t>Improvised</t>
  </si>
  <si>
    <t>Axe, Battle</t>
  </si>
  <si>
    <t>Axe</t>
  </si>
  <si>
    <t>Slashing</t>
  </si>
  <si>
    <t>Axe, Dwarven Buckler</t>
  </si>
  <si>
    <t>Piazo</t>
  </si>
  <si>
    <t>Dragon 275</t>
  </si>
  <si>
    <t>Exotic</t>
  </si>
  <si>
    <t>Shield</t>
  </si>
  <si>
    <t>Dwarf</t>
  </si>
  <si>
    <t>Axe, Dwarven War</t>
  </si>
  <si>
    <t>A dwarven waraxe is too large to use in one hand without special training; thus, it is an exotic weapon. A Medium character can use a dwarven waraxe two-handed as a martial weapon, or a Large creature can use it one-handed in the same way. A dwarf treats a dwarven waraxe as a martial weapon even when using it in one hand.</t>
  </si>
  <si>
    <t>Axe, Great</t>
  </si>
  <si>
    <t>Axe, Hand</t>
  </si>
  <si>
    <t>Axe, Orc Double</t>
  </si>
  <si>
    <t xml:space="preserve">An orc double axe is a double weapon. You can fight with it as if fighting with two weapons, but if you do, you incur all the normal attack penalties associated with fighting with two weapons, just as if you were using a one-handed weapon and a light weapon.
A creature wielding an orc double axe in one hand can’t use it as a double weapon—only one end of the weapon can be used in any given round.
</t>
  </si>
  <si>
    <t>Orc</t>
  </si>
  <si>
    <t>Axe, Throwing</t>
  </si>
  <si>
    <t>Battlepick, Gnome</t>
  </si>
  <si>
    <t>SnF</t>
  </si>
  <si>
    <t>Gnome</t>
  </si>
  <si>
    <t>Bite</t>
  </si>
  <si>
    <t>MM</t>
  </si>
  <si>
    <t>Natural</t>
  </si>
  <si>
    <t>Bludgeoning, Slashing, or Piercing</t>
  </si>
  <si>
    <t>Blade Boot</t>
  </si>
  <si>
    <t>Dagger</t>
  </si>
  <si>
    <t>Blowgun</t>
  </si>
  <si>
    <t>DMG</t>
  </si>
  <si>
    <t>Other</t>
  </si>
  <si>
    <t>shot</t>
  </si>
  <si>
    <t>Blowgun, Greater</t>
  </si>
  <si>
    <t>OA</t>
  </si>
  <si>
    <t>Bo</t>
  </si>
  <si>
    <t>Bludgeoning</t>
  </si>
  <si>
    <t>Bolas</t>
  </si>
  <si>
    <t>Subdual</t>
  </si>
  <si>
    <t>Bolas, Barbed</t>
  </si>
  <si>
    <t>Bolas, Two-ball</t>
  </si>
  <si>
    <t>You can use this weapon to make a ranged trip attack against an opponent. You can’t be tripped during your own trip attempt when using a set of bolas.</t>
  </si>
  <si>
    <t>Bolt, Normal</t>
  </si>
  <si>
    <t>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t>
  </si>
  <si>
    <t>Bolt, Repeating</t>
  </si>
  <si>
    <t>Boomerang</t>
  </si>
  <si>
    <t>Bottle</t>
  </si>
  <si>
    <t>Bludgeoning or Slashing</t>
  </si>
  <si>
    <t>Bow, Composite Long</t>
  </si>
  <si>
    <t>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t>
  </si>
  <si>
    <t>Bow</t>
  </si>
  <si>
    <t>Bow, Composite Short</t>
  </si>
  <si>
    <t>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t>
  </si>
  <si>
    <t>Bow, Long</t>
  </si>
  <si>
    <t>You need at least two hands to use a bow, regardless of its size. A longbow is too unwieldy to use while you are mounted. If you have a penalty for low Strength, apply it to damage rolls when you use a longbow. If you have a bonus for high Strength, you can apply it to damage rolls when you use a composite longbow (see below) but not a regular longbow.</t>
  </si>
  <si>
    <t>Bow, Mighty Composite Long (+1)</t>
  </si>
  <si>
    <t>Bow, Mighty Composite Long (+2)</t>
  </si>
  <si>
    <t>Bow, Mighty Composite Long (+3)</t>
  </si>
  <si>
    <t>Bow, Mighty Composite Long (+4)</t>
  </si>
  <si>
    <t>Bow, Mighty Composite Short (+1)</t>
  </si>
  <si>
    <t>Bow, Mighty Composite Short (+2)</t>
  </si>
  <si>
    <t>Bow, Short</t>
  </si>
  <si>
    <t>You need at least two hands to use a bow, regardless of its size. You can use a shortbow while mounted. If you have a penalty for low Strength, apply it to damage rolls when you use a shortbow. If you have a bonus for high Strength, you can apply it to damage rolls when you use a composite shortbow (see below) but not a regular shortbow.</t>
  </si>
  <si>
    <t>Chain</t>
  </si>
  <si>
    <t>Whip</t>
  </si>
  <si>
    <t>Chain, Spiked</t>
  </si>
  <si>
    <t>A spiked chain has reach, so you can strike opponents 10 feet away with it. In addition, unlike most other weapons with reach, it can be used against an adjacent foe.
You can make trip attacks with the chain. If you are tripped during your own trip attempt, you can drop the chain to avoid being tripped.
When using a spiked chain, you get a +2 bonus on opposed attack rolls made to disarm an opponent (including the roll to avoid being disarmed if such an attempt fails).
You can use the Weapon Finesse feat to apply your Dexterity modifier instead of your Strength modifier to attack rolls with a spiked chain sized for you, even though it isn’t a light weapon for you.</t>
  </si>
  <si>
    <t>Chain-and-Dagger</t>
  </si>
  <si>
    <t>Chakram</t>
  </si>
  <si>
    <t>Chatkcha</t>
  </si>
  <si>
    <t>Chijiriki</t>
  </si>
  <si>
    <t>Claw Bracer</t>
  </si>
  <si>
    <t>Claw or Rake</t>
  </si>
  <si>
    <t>Slashing and Piercing</t>
  </si>
  <si>
    <t>Claw, Panther</t>
  </si>
  <si>
    <t>Dragon 281</t>
  </si>
  <si>
    <t>Slashing or Piercing</t>
  </si>
  <si>
    <t>Club</t>
  </si>
  <si>
    <t>Impact</t>
  </si>
  <si>
    <t>Club, Great</t>
  </si>
  <si>
    <t>Crossbow, Great</t>
  </si>
  <si>
    <t>Crossbow</t>
  </si>
  <si>
    <t>Crossbow, Hand</t>
  </si>
  <si>
    <t>You can draw a hand crossbow back by hand. Loading a hand crossbow is a move action that provokes attacks of opportunity.
You can shoot, but not load, a hand crossbow with one hand at no penalty. You can shoot a hand crossbow with each hand, but you take a penalty on attack rolls as if attacking with two light weapons.</t>
  </si>
  <si>
    <t>Crossbow, Heavy</t>
  </si>
  <si>
    <t>You draw a heavy crossbow back by turning a small winch. Loading a heavy crossbow is a full-round action that provokes attacks of opportunity.
Normally, operating a heavy crossbow requires two hands. However, you can shoot, but not load, a heavy crossbow with one hand at a –4 penalty on attack rolls. You can shoot a heavy crossbow with each hand, but you take a penalty on attack rolls as if attacking with two one-handed weapons. This penalty is cumulative with the penalty for one-handed firing.</t>
  </si>
  <si>
    <t>Crossbow, Light</t>
  </si>
  <si>
    <t>You draw a light crossbow back by pulling a lever. Loading a light crossbow is a move action that provokes attacks of opportunity.
Normally, operating a light crossbow requires two hands. However, you can shoot, but not load, a light crossbow with one hand at a –2 penalty on attack rolls. You can shoot a light crossbow with each hand, but you take a penalty on attack rolls as if attacking with two light weapons. This penalty is cumulative with the penalty for one-handed firing.</t>
  </si>
  <si>
    <t>Crossbow, Repeating Heavy</t>
  </si>
  <si>
    <t>The repeating crossbow (whether heavy or light) holds 5 crossbow bolts. As long as it holds bolts, you can reload it by pulling the reloading lever (a free action). Loading a new case of 5 bolts is a full-round action that provokes attacks of opportunity.
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t>
  </si>
  <si>
    <t>Crossbow, Repeating Light</t>
  </si>
  <si>
    <t>Crusher, Orc</t>
  </si>
  <si>
    <t>Cutlass</t>
  </si>
  <si>
    <t>Sword</t>
  </si>
  <si>
    <t>You get a +2 bonus on Sleight of Hand checks made to conceal a dagger on your body (see the Sleight of Hand skill).</t>
  </si>
  <si>
    <t>Dagger, Punching</t>
  </si>
  <si>
    <t>Dagger, Triple</t>
  </si>
  <si>
    <t>Dai-kyu</t>
  </si>
  <si>
    <t>Dart</t>
  </si>
  <si>
    <t>Die Tsuchi</t>
  </si>
  <si>
    <t>Duom</t>
  </si>
  <si>
    <t>Falchion</t>
  </si>
  <si>
    <t>Fan, War</t>
  </si>
  <si>
    <t>Flail, Dire</t>
  </si>
  <si>
    <t>A dire flail is a double weapon. You can fight with it as if fighting with two weapons, but if you do, you incur all the normal attack penalties associated with fighting with two weapons, just as if you were using a one-handed weapon and a light weapon. A creature wielding a dire flail in one hand can’t use it as a double weapon— only one end of the weapon can be used in any given round.
When using a dire flail, you get a +2 bonus on opposed attack rolls made to disarm an enemy (including the opposed attack roll to avoid being disarmed if such an attempt fails).
You can also use this weapon to make trip attacks. If you are tripped during your own trip attempt, you can drop the dire flail to avoid being tripped.</t>
  </si>
  <si>
    <t>Flail, Heavy</t>
  </si>
  <si>
    <t>With a flail, you get a +2 bonus on opposed attack rolls made to disarm an enemy (including the roll to avoid being disarmed if such an attempt fails).
You can also use this weapon to make trip attacks. If you are tripped during your own trip attempt, you can drop the flail to avoid being tripped.</t>
  </si>
  <si>
    <t>Flail, Light</t>
  </si>
  <si>
    <t>Fukimi-Bari (Mouth Darts)</t>
  </si>
  <si>
    <t>Fullblade</t>
  </si>
  <si>
    <t>Gauntlet</t>
  </si>
  <si>
    <t>This metal glove lets you deal lethal damage rather than nonlethal damage with unarmed strikes. A strike with a gauntlet is otherwise considered an unarmed attack. The cost and weight given are for a single gauntlet. Medium and heavy armors (except breastplate) come with gauntlets.</t>
  </si>
  <si>
    <t>Gauntlet, Bladed</t>
  </si>
  <si>
    <t>Gauntlet, Spiked</t>
  </si>
  <si>
    <t>Your opponent cannot use a disarm action to disarm you of spiked gauntlets. The cost and weight given are for a single gauntlet. An attack with a spiked gauntlet is considered an armed attack.</t>
  </si>
  <si>
    <t>Gauntlet, Spring-Loaded</t>
  </si>
  <si>
    <t>Glaive</t>
  </si>
  <si>
    <t>A glaive has reach. You can strike opponents 10 feet away with it, but you can’t use it against an adjacent foe.</t>
  </si>
  <si>
    <t>Polearm</t>
  </si>
  <si>
    <t>Gore</t>
  </si>
  <si>
    <t>Guisarme</t>
  </si>
  <si>
    <t>A guisarme has reach. You can strike opponents 10 feet away with it, but you can’t use it against an adjacent foe.
You can also use it to make trip attacks. If you are tripped during your own trip attempt, you can drop the guisarme to avoid being tripped.</t>
  </si>
  <si>
    <t>Gyrspike</t>
  </si>
  <si>
    <t>Slaching</t>
  </si>
  <si>
    <t>Gythka</t>
  </si>
  <si>
    <t>Halberd</t>
  </si>
  <si>
    <t>If you use a ready action to set a halberd against a charge, you deal double damage on a successful hit against a charging character.
You can use a halberd to make trip attacks. If you are tripped during your own trip attempt, you can drop the halberd to avoid being tripped.</t>
  </si>
  <si>
    <t>Hammer, Gnome Hooked</t>
  </si>
  <si>
    <t>A gnome hooked hammer is a double weapon. You can fight with it as if fighting with two weapons, but if you do, you incur all the normal attack penalties associated with fighting with two weapons, just as if you were using a one-handed weapon and a light weapon. The hammer’s blunt head is a bludgeoning weapon that deals 1d6 points of damage (crit x3). Its hook is a piercing weapon that deals 1d4 points of damage (crit x4). You can use either head as the primary weapon. The other head is the offhand weapon. A creature wielding a gnome hooked hammer in one hand can’t use it as a double weapon—only one end of the weapon can be used in any given round.
You can use a gnome hooked hammer to make trip attacks. If you are tripped during your own trip attempt, you can drop the gnome hooked hammer to avoid being tripped.
Gnomes treat gnome hooked hammers as martial weapons.</t>
  </si>
  <si>
    <t>Hammer, Light</t>
  </si>
  <si>
    <t>Hammer, War</t>
  </si>
  <si>
    <t>Harpoon</t>
  </si>
  <si>
    <t>Holy Water</t>
  </si>
  <si>
    <t>Javelin</t>
  </si>
  <si>
    <t>Since it is not designed for melee, you are treated as nonproficient with it and take a –4 penalty on attack rolls if you use a javelin as a melee weapon.</t>
  </si>
  <si>
    <t>Javelin, Spinning</t>
  </si>
  <si>
    <t>Jitte</t>
  </si>
  <si>
    <t>Jo</t>
  </si>
  <si>
    <t>Kama</t>
  </si>
  <si>
    <t>The kama is a special monk weapon. This designation gives a monk wielding a kama special options.
You can use a kama to make trip attacks. If you are tripped during your own trip attempt, you can drop the kama to avoid being tripped.</t>
  </si>
  <si>
    <t>Sword, Light</t>
  </si>
  <si>
    <t>Katana</t>
  </si>
  <si>
    <t>Kau Sin Ke</t>
  </si>
  <si>
    <t>Kawanaga</t>
  </si>
  <si>
    <t>Khopesh</t>
  </si>
  <si>
    <t>Knife, Crescent</t>
  </si>
  <si>
    <t>Knife, Stump</t>
  </si>
  <si>
    <t>Kukri</t>
  </si>
  <si>
    <t>Kusari-gama</t>
  </si>
  <si>
    <t>Lajatang</t>
  </si>
  <si>
    <t>Lance, Heavy</t>
  </si>
  <si>
    <t>A lance deals double damage when used from the back of a charging mount. It has reach, so you can strike opponents 10 feet away with it, but you can’t use it against an adjacent foe.
While mounted, you can wield a lance with one hand.</t>
  </si>
  <si>
    <t>Lance, Light</t>
  </si>
  <si>
    <t>Mace, Heavy</t>
  </si>
  <si>
    <t>Mace, Light</t>
  </si>
  <si>
    <t>Mancatcher</t>
  </si>
  <si>
    <t>Manti</t>
  </si>
  <si>
    <t>Masa-kari</t>
  </si>
  <si>
    <t>Maul</t>
  </si>
  <si>
    <t>Morningstar</t>
  </si>
  <si>
    <t>Naga Blade</t>
  </si>
  <si>
    <t>Nagamaki</t>
  </si>
  <si>
    <t>Nage-yari</t>
  </si>
  <si>
    <t>Naginata</t>
  </si>
  <si>
    <t>Nekode</t>
  </si>
  <si>
    <t>Net</t>
  </si>
  <si>
    <t>A net is used to entangle enemies. When you throw a net, you make a ranged touch attack against your target. A net’s maximum range is 10 feet. If you hit, the target is entangled. An entangled creature takes a –2 penalty on attack rolls and a –4 penalty on Dexterity, can move at only half speed, and cannot charge or run. If you control the trailing rope by succeeding on an opposed Strength check while holding it, the entangled creature can move only within the limits that the rope allows. If the entangled creature attempts to cast a spell, it must make a DC 15 Concentration check or be unable to cast the spell.
An entangled creature can escape with a DC 20 Escape Artist check (a full-round action). The net has 5 hit points and can be burst with a DC 25 Strength check (also a full-round action).
A net is useful only against creatures within one size category of you.
A net must be folded to be thrown effectively. The first time you throw your net in a fight, you make a normal ranged touch attack roll. After the net is unfolded, you take a –4 penalty on attack rolls with it. It takes 2 rounds for a proficient user to fold a net and twice that long for a nonproficient one to do so.</t>
  </si>
  <si>
    <t>Ninja-to</t>
  </si>
  <si>
    <t>No-dachi</t>
  </si>
  <si>
    <t>Nunchaku</t>
  </si>
  <si>
    <t>The nunchaku is a special monk weapon. This designation gives a monk wielding a nunchaku special options. With a nunchaku, you get a +2 bonus on opposed attack rolls made to disarm an enemy (including the roll to avoid being disarmed if such an attempt fails).</t>
  </si>
  <si>
    <t>Ono</t>
  </si>
  <si>
    <t>Pick, Heavy</t>
  </si>
  <si>
    <t>Pick, Light</t>
  </si>
  <si>
    <t>Pipe, Machi-kanshisha</t>
  </si>
  <si>
    <t>Ranseur</t>
  </si>
  <si>
    <t>A ranseur has reach. You can strike opponents 10 feet away with it, but you can’t use it against an adjacent foe.
With a ranseur, you get a +2 bonus on opposed attack rolls made to disarm an opponent (including the roll to avoid being disarmed if such an attempt fails).</t>
  </si>
  <si>
    <t>Rapier</t>
  </si>
  <si>
    <t>You can use the Weapon Finesse feat to apply your Dexterity modifier instead of your Strength modifier to attack rolls with a rapier sized for you, even though it isn’t a light weapon for you. You can’t wield a rapier in two hands in order to apply 1-1/2 times your Strength bonus to damage.</t>
  </si>
  <si>
    <t>Rock</t>
  </si>
  <si>
    <t>Saber</t>
  </si>
  <si>
    <t>Sai</t>
  </si>
  <si>
    <t>With a sai, you get a +4 bonus on opposed attack rolls made to disarm an enemy (including the roll to avoid being disarmed if such an attempt fails).
The sai is a special monk weapon. This designation gives a monk wielding a sai special options.</t>
  </si>
  <si>
    <t>Sang Kauw</t>
  </si>
  <si>
    <t>Sap</t>
  </si>
  <si>
    <t>Sasumata</t>
  </si>
  <si>
    <t>Scimitar</t>
  </si>
  <si>
    <t>Scimitar, Double</t>
  </si>
  <si>
    <t>Scourge</t>
  </si>
  <si>
    <t>Scythe</t>
  </si>
  <si>
    <t>A scythe can be used to make trip attacks. If you are tripped during your own trip attempt, you can drop the scythe to avoid being tripped.</t>
  </si>
  <si>
    <t>Shield, Heavy</t>
  </si>
  <si>
    <t>You can bash with a shield instead of using it for defense. See Armor for details.</t>
  </si>
  <si>
    <t>Shield, Light</t>
  </si>
  <si>
    <t>Shield, Spiked Heavy</t>
  </si>
  <si>
    <t>Shield, Spiked Light</t>
  </si>
  <si>
    <t>Shikomi-zue</t>
  </si>
  <si>
    <t>Shotput, Orc</t>
  </si>
  <si>
    <t>Shuriken</t>
  </si>
  <si>
    <t>A shuriken is a special monk weapon. This designation gives a monk wielding shuriken special options. A shuriken can’t be used as a melee weapon.
Although they are thrown weapons, shuriken are treated as ammunition for the purposes of drawing them, crafting masterwork or otherwise special versions of them and what happens to them after they are thrown.</t>
  </si>
  <si>
    <t>Siangham</t>
  </si>
  <si>
    <t>The siangham is a special monk weapon. This designation gives a monk wielding a siangham special options.</t>
  </si>
  <si>
    <t>Sickle</t>
  </si>
  <si>
    <t>A sickle can be used to make trip attacks. If you are tripped during your own trip attempt, you can drop the sickle to avoid being tripped.</t>
  </si>
  <si>
    <t>Skiprock, Halfling</t>
  </si>
  <si>
    <t>Halfling</t>
  </si>
  <si>
    <t>Slam</t>
  </si>
  <si>
    <t>Slap</t>
  </si>
  <si>
    <t>Sling</t>
  </si>
  <si>
    <t>Bullets come in a leather pouch that holds 10 bullets. A bullet that hits its target is destroyed; one that misses has a 50% chance of being destroyed or lost.
Your Strength modifier applies to damage rolls when you use a sling, just as it does for thrown weapons. You can fire, but not load, a sling with one hand. Loading a sling is a move action that requires two hands and provokes attacks of opportunity.
You can hurl ordinary stones with a sling, but stones are not as dense or as round as bullets. Thus, such an attack deals damage as if the weapon were designed for a creature one size category smaller than you and you take a –1 penalty on attack rolls.</t>
  </si>
  <si>
    <t>Sodegarami</t>
  </si>
  <si>
    <t>Spear</t>
  </si>
  <si>
    <t>A spear can be thrown. If you use a ready action to set a spear against a charge, you deal double damage on a successful hit against a charging character.</t>
  </si>
  <si>
    <t>Spear, Long</t>
  </si>
  <si>
    <t>A longspear has reach. You can strike opponents 10 feet away with it, but you can’t use it against an adjacent foe. If you use a ready action to set a longspear against a charge, you deal double damage on a successful hit against a charging character.</t>
  </si>
  <si>
    <t>Spear, Short</t>
  </si>
  <si>
    <t>A shortspear is small enough to wield one-handed. It may also be thrown.</t>
  </si>
  <si>
    <t>Spike, Manticore Tail</t>
  </si>
  <si>
    <t>Spikes, Ratling Tail</t>
  </si>
  <si>
    <t>Ratling</t>
  </si>
  <si>
    <t>Staff, Bladed</t>
  </si>
  <si>
    <t>Staff, Quarter</t>
  </si>
  <si>
    <t>A quarterstaff is a double weapon. You can fight with it as if fighting with two weapons, but if you do, you incur all the normal attack penalties associated with fighting with two weapons, just as if you were using a one-handed weapon and a light weapon. A creature wielding a quarterstaff in one hand can’t use it as a double weapon—only one end of the weapon can be used in any given round.
The quarterstaff is a special monk weapon. This designation gives a monk wielding a quarterstaff special options.</t>
  </si>
  <si>
    <t>Staff, Three-Section</t>
  </si>
  <si>
    <t>Standard Unarmed</t>
  </si>
  <si>
    <t>Striking for damage with punches, kicks, and head butts is much like attacking with a melee weapon, except for the following:
Attacks of Opportunity: Attacking unarmed provokes an attack of opportunity from the character you attack, provided she is armed. The attack of opportunity comes before your attack. An unarmed attack does not provoke attacks of opportunity from other foes nor does it provoke an attack of opportunity from an unarmed foe.
An unarmed character can't take attacks of opportunity (but see 'Armed' Unarmed Attacks, below).
'Armed' Unarmed Attacks: Sometimes a character's or creature's unarmed attack counts as an armed attack. A monk, a character with the Improved Unarmed Strike feat, a spellcaster delivering a touch attack spell, and a creature with natural physical weapons all count as being armed.
Note that being armed counts for both offense and defense (the character can make attacks of opportunity)
Unarmed Strike Damage: An unarmed strike from a Medium character deals 1d3 points of damage (plus your Strength modifier, as normal). A Small character's unarmed strike deals 1d2 points of damage, while a Large character's unarmed strike deals 1d4 points of damage. All damage from unarmed strikes is nonlethal damage. Unarmed strikes count as light weapons (for purposes of two-weapon attack penalties and so on).
Dealing Lethal Damage: You can specify that your unarmed strike will deal lethal damage before you make your attack roll, but you take a -4 penalty on your attack roll. If you have the Improved Unarmed Strike feat, you can deal lethal damage with an unarmed strike without taking a penalty on the attack roll.</t>
  </si>
  <si>
    <t>Sting</t>
  </si>
  <si>
    <t>Strike, Unarmed</t>
  </si>
  <si>
    <t>A Medium character deals 1d3 points of nonlethal damage with an unarmed strike. A Small character deals 1d2 points of nonlethal damage. A monk or any character with the Improved Unarmed Strike feat can deal lethal or nonlethal damage with unarmed strikes, at her option. The damage from an unarmed strike is considered weapon damage for the purposes of effects that give you a bonus on weapon damage rolls.
An unarmed strike is always considered a light weapon. Therefore, you can use the Weapon Finesse feat to apply your Dexterity modifier instead of your Strength modifier to attack rolls with an unarmed strike.</t>
  </si>
  <si>
    <t>Sword, Bastard</t>
  </si>
  <si>
    <t>A bastard sword is too large to use in one hand without special training; thus, it is an exotic weapon. A character can use a bastard sword two-handed as a martial weapon.</t>
  </si>
  <si>
    <t>Sword, Butterfly</t>
  </si>
  <si>
    <t>Sword, Great</t>
  </si>
  <si>
    <t>Sword, Long</t>
  </si>
  <si>
    <t>Sword, Short</t>
  </si>
  <si>
    <t>Sword, Two-Bladed</t>
  </si>
  <si>
    <t>A two-bladed sword is a double weapon. You can fight with it as if fighting with two weapons, but if you do, you incur all the normal attack penalties associated with fighting with two weapons, just as if you were using a one-handed weapon and a light weapon. A creature wielding a two-bladed sword in one hand can’t use it as a double weapon—only one end of the weapon can be used in any given round.</t>
  </si>
  <si>
    <t>Tanglefoot Bag</t>
  </si>
  <si>
    <t>Entangle</t>
  </si>
  <si>
    <t>Reflex DC (15)</t>
  </si>
  <si>
    <t>Tankard</t>
  </si>
  <si>
    <t>Tanto</t>
  </si>
  <si>
    <t>Tetsubo</t>
  </si>
  <si>
    <t>Thinblade, Elvin</t>
  </si>
  <si>
    <t>Elf</t>
  </si>
  <si>
    <t>Thunderstone</t>
  </si>
  <si>
    <t>Deafen</t>
  </si>
  <si>
    <t>Tonfa</t>
  </si>
  <si>
    <t>Tortoise Blade, Gnome</t>
  </si>
  <si>
    <t>Trident</t>
  </si>
  <si>
    <t>This weapon can be thrown. If you use a ready action to set a trident against a charge, you deal double damage on a successful hit against a charging character.</t>
  </si>
  <si>
    <t xml:space="preserve">Urgrosh, Dwarven </t>
  </si>
  <si>
    <t>A dwarven urgrosh is a double weapon. You can fight with it as if fighting with two weapons, but if you do, you incur all the normal attack penalties associated with fighting with two weapons, just as if you were using a one-handed weapon and a light weapon. The urgrosh’s axe head is a slashing weapon that deals 1d8 points of damage. Its spear head is a piercing weapon that deals 1d6 points of damage. You can use either head as the primary weapon. The other is the off-hand weapon. A creature wielding a dwarven urgrosh in one hand can’t use it as a double weapon—only one end of the weapon can be used in any given round.
If you use a ready action to set an urgrosh against a charge, you deal double damage if you score a hit against a charging character. If you use an urgrosh against a charging character, the spear head is the part of the weapon that deals damage.
Dwarves treat dwarven urgroshes as martial weapons.</t>
  </si>
  <si>
    <t>Vajra</t>
  </si>
  <si>
    <t>Wakizashi</t>
  </si>
  <si>
    <t>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t>
  </si>
  <si>
    <t>Whip Dagger</t>
  </si>
  <si>
    <t>Whip Dagger, Mighty (+1)</t>
  </si>
  <si>
    <t>Whip Dagger, Mighty (+2)</t>
  </si>
  <si>
    <t>Whip Dagger, Mighty (+3)</t>
  </si>
  <si>
    <t>Whip Dagger, Mighty (+4)</t>
  </si>
  <si>
    <t>Whip, Mighty (+1)</t>
  </si>
  <si>
    <t>Whip, Mighty (+2)</t>
  </si>
  <si>
    <t>Whip, Mighty (+3)</t>
  </si>
  <si>
    <t>Whip, Mighty (+4)</t>
  </si>
  <si>
    <t>Wing Buffet</t>
  </si>
  <si>
    <t>Yari</t>
  </si>
  <si>
    <t>Yumi, Long</t>
  </si>
  <si>
    <t>Yumi, Short</t>
  </si>
  <si>
    <t>WeaponListsByType</t>
  </si>
  <si>
    <t>Assassin</t>
  </si>
  <si>
    <t>Bard</t>
  </si>
  <si>
    <t>Double</t>
  </si>
  <si>
    <t>Druid</t>
  </si>
  <si>
    <t>Missile</t>
  </si>
  <si>
    <t>Monk</t>
  </si>
  <si>
    <t>Racial</t>
  </si>
  <si>
    <t>Rogue</t>
  </si>
  <si>
    <t>Thrown</t>
  </si>
  <si>
    <t>Wizard</t>
  </si>
  <si>
    <t>Long Bow</t>
  </si>
  <si>
    <t>Blowgun (DMG)</t>
  </si>
  <si>
    <t>Long Bow, Comp.</t>
  </si>
  <si>
    <t>Blowgun (Dragon)</t>
  </si>
  <si>
    <t>Butterfly Sword</t>
  </si>
  <si>
    <t>Claw</t>
  </si>
  <si>
    <t>Alchemists' Fire</t>
  </si>
  <si>
    <t>Long Bow, Mighty Comp. (+1)</t>
  </si>
  <si>
    <t>Halfling Kama</t>
  </si>
  <si>
    <t>Bard (WotC)</t>
  </si>
  <si>
    <t>Long Bow, Mighty Comp. (+2)</t>
  </si>
  <si>
    <t>Blowgun, Halfling</t>
  </si>
  <si>
    <t>Halfling Lajatang</t>
  </si>
  <si>
    <t>Displacer Beast Tentacle</t>
  </si>
  <si>
    <t>Heavy Crossbow</t>
  </si>
  <si>
    <t>Long Bow, Mighty Comp. (+3)</t>
  </si>
  <si>
    <t>Dire Flail</t>
  </si>
  <si>
    <t>Comp. Long Bow</t>
  </si>
  <si>
    <t>Halfling Nunchaku</t>
  </si>
  <si>
    <t>Long Spear</t>
  </si>
  <si>
    <t>Light Crossbow</t>
  </si>
  <si>
    <t>Long Bow, Mighty Comp. (+4)</t>
  </si>
  <si>
    <t>Dwarven Urgrosh</t>
  </si>
  <si>
    <t>Comp. Short Bow</t>
  </si>
  <si>
    <t>Halfling Siangham</t>
  </si>
  <si>
    <t>Manticore Tail Spike</t>
  </si>
  <si>
    <t>Bolas, 2-ball</t>
  </si>
  <si>
    <t>Long Sword</t>
  </si>
  <si>
    <t>Mind Flayer Tentacle</t>
  </si>
  <si>
    <t>Heavy Mace</t>
  </si>
  <si>
    <t>Quarterstaff</t>
  </si>
  <si>
    <t>List_Validation</t>
  </si>
  <si>
    <t>Longbow, Comp.</t>
  </si>
  <si>
    <t>Gnome Hooked Hammer</t>
  </si>
  <si>
    <t>Minotaur Horn</t>
  </si>
  <si>
    <t>Short Bow</t>
  </si>
  <si>
    <t>Longsword</t>
  </si>
  <si>
    <t>Rake</t>
  </si>
  <si>
    <t>Light Mace</t>
  </si>
  <si>
    <t>Short Bow, Comp.</t>
  </si>
  <si>
    <t>Kama, Halfling</t>
  </si>
  <si>
    <t>Short Bow, Mighty Comp. (+1)</t>
  </si>
  <si>
    <t>Crossbow, Repeat</t>
  </si>
  <si>
    <t>Short Bow, Mighty Comp. (+2)</t>
  </si>
  <si>
    <t>Short Sword</t>
  </si>
  <si>
    <t>Shortbow, Comp.</t>
  </si>
  <si>
    <t>Halfling Blowgun</t>
  </si>
  <si>
    <t>Halfspear</t>
  </si>
  <si>
    <t>Hand Crossbow</t>
  </si>
  <si>
    <t>Lajatang, Halfling</t>
  </si>
  <si>
    <t>Lajatang, Korobokuru</t>
  </si>
  <si>
    <t>Orc Double Axe</t>
  </si>
  <si>
    <t>Nunchaku, Halfling</t>
  </si>
  <si>
    <t>Light Hammer</t>
  </si>
  <si>
    <t>Siangham, Halfling</t>
  </si>
  <si>
    <t>Two-Bladed Sword</t>
  </si>
  <si>
    <t>Repeating Crossbow</t>
  </si>
  <si>
    <t>Short Spear</t>
  </si>
  <si>
    <t>Urgrosh, Dwarven</t>
  </si>
  <si>
    <t>Shortspear</t>
  </si>
  <si>
    <t>Spinning Javelin</t>
  </si>
  <si>
    <t>Spring-Loaded Gauntlet</t>
  </si>
  <si>
    <t>Yumi (long)</t>
  </si>
  <si>
    <t>Throwing Axe</t>
  </si>
  <si>
    <t>Yumi (short)</t>
  </si>
  <si>
    <t>SpecialAttacks</t>
  </si>
  <si>
    <t>Bull Rush</t>
  </si>
  <si>
    <t>Disarm</t>
  </si>
  <si>
    <t>Grapple</t>
  </si>
  <si>
    <t>Overrun</t>
  </si>
  <si>
    <t>d3</t>
  </si>
  <si>
    <t>x2</t>
  </si>
  <si>
    <t>--</t>
  </si>
  <si>
    <t>Blunt</t>
  </si>
  <si>
    <t>Trip</t>
  </si>
  <si>
    <t>AmmunitionList</t>
  </si>
  <si>
    <t>WeaponUse</t>
  </si>
  <si>
    <t>UnarmedUse</t>
  </si>
  <si>
    <t>Weight Per</t>
  </si>
  <si>
    <t>Cost Per</t>
  </si>
  <si>
    <t>Single</t>
  </si>
  <si>
    <t>Two-handed</t>
  </si>
  <si>
    <t>Flurry</t>
  </si>
  <si>
    <t>Alchemist's Arrow</t>
  </si>
  <si>
    <t>Multiattack</t>
  </si>
  <si>
    <t>Arrows</t>
  </si>
  <si>
    <t>Blowgun Darts</t>
  </si>
  <si>
    <t>Blowgun Needles</t>
  </si>
  <si>
    <t>Bolt, Tumbling</t>
  </si>
  <si>
    <t>Bomb</t>
  </si>
  <si>
    <t>Bullets</t>
  </si>
  <si>
    <t>Crossbow Bolts</t>
  </si>
  <si>
    <t>Dynamite</t>
  </si>
  <si>
    <t>Energy Pack</t>
  </si>
  <si>
    <t>Fuel Pack</t>
  </si>
  <si>
    <t>Grenade, Fragmentation</t>
  </si>
  <si>
    <t>Grenade, Smoke</t>
  </si>
  <si>
    <t>Metal Cartridge, Pistol</t>
  </si>
  <si>
    <t>Metal Cartridge, Rifle</t>
  </si>
  <si>
    <t>Repeating Crossbow Bolts</t>
  </si>
  <si>
    <t>Scattergun Shells</t>
  </si>
  <si>
    <t>Smokebomb</t>
  </si>
  <si>
    <t>WeaponEnchantments</t>
  </si>
  <si>
    <t>WeaponEnhancements</t>
  </si>
  <si>
    <t>WeaponSize</t>
  </si>
  <si>
    <t>WeaponBonus</t>
  </si>
  <si>
    <t>WeaponDamage</t>
  </si>
  <si>
    <t>HeavyWeapons</t>
  </si>
  <si>
    <t>Enchantment</t>
  </si>
  <si>
    <t>Eff. Bonus</t>
  </si>
  <si>
    <t>Combat Notes</t>
  </si>
  <si>
    <t>Enhancement</t>
  </si>
  <si>
    <t>Size Diff</t>
  </si>
  <si>
    <t>Considered</t>
  </si>
  <si>
    <t>#</t>
  </si>
  <si>
    <t>die</t>
  </si>
  <si>
    <t>Acidic Burst</t>
  </si>
  <si>
    <t>Crit: +d10 Acid Dmg</t>
  </si>
  <si>
    <t>-5 Sizes</t>
  </si>
  <si>
    <t>Undersized</t>
  </si>
  <si>
    <t>Bane</t>
  </si>
  <si>
    <t>+2 Hit, +2d6 Dmg vs. specific foe</t>
  </si>
  <si>
    <t>-4 Sizes</t>
  </si>
  <si>
    <t>Body Feeder</t>
  </si>
  <si>
    <t>Crit: Wielder gets dmg as HP</t>
  </si>
  <si>
    <t>-3 Sizes</t>
  </si>
  <si>
    <t>Brilliant Energy</t>
  </si>
  <si>
    <t>Glow 20'; ignore non-living matter</t>
  </si>
  <si>
    <t>-2 Sizes</t>
  </si>
  <si>
    <t>Chaotic</t>
  </si>
  <si>
    <t>+2d6 Dmg vs. Lawful</t>
  </si>
  <si>
    <t>-1 Size</t>
  </si>
  <si>
    <t>Charged</t>
  </si>
  <si>
    <t>when charged:+1d4 dmg; glows</t>
  </si>
  <si>
    <t>Normal Size</t>
  </si>
  <si>
    <t>Coup de Grace</t>
  </si>
  <si>
    <t>1/day, full round: Coup de Grace</t>
  </si>
  <si>
    <t>+1 Size</t>
  </si>
  <si>
    <t>Light</t>
  </si>
  <si>
    <t>Dancing</t>
  </si>
  <si>
    <t>Std Action; 'dances' 4 rnds</t>
  </si>
  <si>
    <t>+2 Sizes</t>
  </si>
  <si>
    <t>One-handed</t>
  </si>
  <si>
    <t>Defending</t>
  </si>
  <si>
    <t>Swords Enh bonus to attack or AC</t>
  </si>
  <si>
    <t>+3 Sizes</t>
  </si>
  <si>
    <t>Dislocator</t>
  </si>
  <si>
    <t>3/day, Will DC 17, foe 1-100 miles</t>
  </si>
  <si>
    <t>+4 Sizes</t>
  </si>
  <si>
    <t>Oversized</t>
  </si>
  <si>
    <t>Disruption</t>
  </si>
  <si>
    <t>Undead: Fort DC 14 or be destroyed</t>
  </si>
  <si>
    <t>+5 Sizes</t>
  </si>
  <si>
    <t>Dissipater</t>
  </si>
  <si>
    <t>vs. Ectoplasmic: ignore DR</t>
  </si>
  <si>
    <t>Flaming</t>
  </si>
  <si>
    <t>+1d6 Fire damage</t>
  </si>
  <si>
    <t>Flaming Burst</t>
  </si>
  <si>
    <t>Crit: +d10 Flame Dmg</t>
  </si>
  <si>
    <t>Frost</t>
  </si>
  <si>
    <t>+1d6 Cold damage</t>
  </si>
  <si>
    <t>Ghost Touch</t>
  </si>
  <si>
    <t>Dmgs incorporal</t>
  </si>
  <si>
    <t>Great Dislocator</t>
  </si>
  <si>
    <t>3/day, Will DC 20, foe to another plane</t>
  </si>
  <si>
    <t>Holy</t>
  </si>
  <si>
    <t>+2d6 Dmg vs. Evil</t>
  </si>
  <si>
    <t>Icy Burst</t>
  </si>
  <si>
    <t>Crit: +d10 Cold Dmg</t>
  </si>
  <si>
    <t>+2 damage</t>
  </si>
  <si>
    <t>Keen</t>
  </si>
  <si>
    <t>Crit threat range doubled</t>
  </si>
  <si>
    <t>Lawful</t>
  </si>
  <si>
    <t>+2d6 Dmg vs. Chaotic</t>
  </si>
  <si>
    <t>Lucky</t>
  </si>
  <si>
    <t>1/day, reroll failed attack</t>
  </si>
  <si>
    <t>Manifester</t>
  </si>
  <si>
    <t>Add'l uses of special powers</t>
  </si>
  <si>
    <t>Mighty Cleaving</t>
  </si>
  <si>
    <t>Addl Cleave attempt</t>
  </si>
  <si>
    <t>Mind Feeder</t>
  </si>
  <si>
    <t>Crit: Wielder gets dmg as PSP</t>
  </si>
  <si>
    <t>Mindcrusher</t>
  </si>
  <si>
    <t>foe with PSPs loses dmg PSP</t>
  </si>
  <si>
    <t>Parrying</t>
  </si>
  <si>
    <t>+1 Insight bonus AC</t>
  </si>
  <si>
    <t>Power Storing</t>
  </si>
  <si>
    <t>Holds up to 3rd lvl power</t>
  </si>
  <si>
    <t>Psibane</t>
  </si>
  <si>
    <t>+2d6 Dmg vs. Psionic-users</t>
  </si>
  <si>
    <t>Psychic</t>
  </si>
  <si>
    <t>Effect based on PSP reserve</t>
  </si>
  <si>
    <t>Psychic Weapon-PSPs: 1-4 (+1 enh), 5-14 (+1 enh), 15-29 (one +1 ability),  30-49 (one +1 ability), 50-79 (+1 enh), 80-129 (one +2 ability), 130+ (+1 enh)</t>
  </si>
  <si>
    <t>Psychokinetic Burst</t>
  </si>
  <si>
    <t>Crit: +d10 Psionic Dmg</t>
  </si>
  <si>
    <t>Returning</t>
  </si>
  <si>
    <t>Thrown weapon returns to wielder</t>
  </si>
  <si>
    <t>Shock</t>
  </si>
  <si>
    <t>+1d6 Electricity damage</t>
  </si>
  <si>
    <t>Shocking Burst</t>
  </si>
  <si>
    <t>Crit: +d10 Electricity Dmg</t>
  </si>
  <si>
    <t>Smoking</t>
  </si>
  <si>
    <t>5'x5' Stinking Cloud; 1/2 concealment</t>
  </si>
  <si>
    <t>Soul Feeder</t>
  </si>
  <si>
    <t>Crit: negative level; Fort 18</t>
  </si>
  <si>
    <t>Speed</t>
  </si>
  <si>
    <t>One extra attack / rnd</t>
  </si>
  <si>
    <t>Spell Storing</t>
  </si>
  <si>
    <t>Holds up to 3rd lvl spell</t>
  </si>
  <si>
    <t>Sundering</t>
  </si>
  <si>
    <t>Wielder gets Great Sunder feat; 1/rnd</t>
  </si>
  <si>
    <t>Suppression</t>
  </si>
  <si>
    <t>Foe affected by Negate Psionics</t>
  </si>
  <si>
    <t>Teleporting</t>
  </si>
  <si>
    <t>Throwing</t>
  </si>
  <si>
    <t>Throw weapon 10' range</t>
  </si>
  <si>
    <t>Thundering</t>
  </si>
  <si>
    <t>Crit: +d8 Sonic Dmg</t>
  </si>
  <si>
    <t>Unholy</t>
  </si>
  <si>
    <t>+2d6 Dmg vs. Good</t>
  </si>
  <si>
    <t>Vorpal</t>
  </si>
  <si>
    <t>Severs head on Crit</t>
  </si>
  <si>
    <t>Wounding</t>
  </si>
  <si>
    <t>Bleed; 1 dmg per strike</t>
  </si>
  <si>
    <t>WeaponMaterials</t>
  </si>
  <si>
    <t>AB</t>
  </si>
  <si>
    <t>Damage Die</t>
  </si>
  <si>
    <t>Crit Range</t>
  </si>
  <si>
    <t>|---</t>
  </si>
  <si>
    <t>Weapon Cost</t>
  </si>
  <si>
    <t>---|</t>
  </si>
  <si>
    <t>Material</t>
  </si>
  <si>
    <t>6&gt;=</t>
  </si>
  <si>
    <t>8&lt;=</t>
  </si>
  <si>
    <t>Change</t>
  </si>
  <si>
    <t>Basis</t>
  </si>
  <si>
    <t>&lt;=3</t>
  </si>
  <si>
    <t>&gt;3&lt;8</t>
  </si>
  <si>
    <t>Notes</t>
  </si>
  <si>
    <t>Adamantine</t>
  </si>
  <si>
    <t>Add</t>
  </si>
  <si>
    <t>Arandur</t>
  </si>
  <si>
    <t>Bronze</t>
  </si>
  <si>
    <t>Copper (Magical)</t>
  </si>
  <si>
    <t>Darksteel</t>
  </si>
  <si>
    <t>+1 electricity</t>
  </si>
  <si>
    <t>Darkwood</t>
  </si>
  <si>
    <t>Wgt</t>
  </si>
  <si>
    <t>Dlarun</t>
  </si>
  <si>
    <t>+1 frost</t>
  </si>
  <si>
    <t>Cannot be enchanted with fire</t>
  </si>
  <si>
    <t>Duskwood</t>
  </si>
  <si>
    <t>Ferroplasm</t>
  </si>
  <si>
    <t>Only holds its shape in the handsof a psionic creature</t>
  </si>
  <si>
    <t>Fever Iron</t>
  </si>
  <si>
    <t>+1 fire</t>
  </si>
  <si>
    <t>Cannot be enchanted with cold</t>
  </si>
  <si>
    <t>Gold (Magical)</t>
  </si>
  <si>
    <t>Hizagkuur</t>
  </si>
  <si>
    <t>+1 electricity/+1 fire</t>
  </si>
  <si>
    <t>Living Metal</t>
  </si>
  <si>
    <t>Masterwork</t>
  </si>
  <si>
    <t>Mithral</t>
  </si>
  <si>
    <t>Nephelium</t>
  </si>
  <si>
    <t>Transparent</t>
  </si>
  <si>
    <t>Normal</t>
  </si>
  <si>
    <t>Platinum  (Magical)</t>
  </si>
  <si>
    <t>Silver (Magical)</t>
  </si>
  <si>
    <t>+1 dmg to silver weak creatures</t>
  </si>
  <si>
    <t>Steel</t>
  </si>
  <si>
    <t>Zalantar</t>
  </si>
  <si>
    <t>ArmorList</t>
  </si>
  <si>
    <t>Max Dex</t>
  </si>
  <si>
    <t>Check</t>
  </si>
  <si>
    <t>Spell</t>
  </si>
  <si>
    <t>AC</t>
  </si>
  <si>
    <t>Bonus</t>
  </si>
  <si>
    <t>Penalty</t>
  </si>
  <si>
    <t>Failure</t>
  </si>
  <si>
    <t>Can Run?</t>
  </si>
  <si>
    <t>Gauntlets?</t>
  </si>
  <si>
    <t>Ashigaru</t>
  </si>
  <si>
    <t>Banded Mail</t>
  </si>
  <si>
    <t>The suit includes gauntlets.</t>
  </si>
  <si>
    <t>Bark</t>
  </si>
  <si>
    <t>Bone</t>
  </si>
  <si>
    <t>Bracers</t>
  </si>
  <si>
    <t>Breastplate</t>
  </si>
  <si>
    <t>It comes with a helmet and greaves.</t>
  </si>
  <si>
    <t>Brigandine</t>
  </si>
  <si>
    <t>Chain Shirt</t>
  </si>
  <si>
    <t>A chain shirt comes with a steel cap.</t>
  </si>
  <si>
    <t>Chainmail</t>
  </si>
  <si>
    <t>Cord</t>
  </si>
  <si>
    <t>Dhenuka</t>
  </si>
  <si>
    <t>Full Plate</t>
  </si>
  <si>
    <t>The suit includes gauntlets, heavy leather boots, a visored helmet, and a thick layer of padding that is worn underneath the armor. Each suit of full plate must be individually fitted to its owner by a master armorsmith, although a captured suit can be resized to fit a new owner at a cost of 200 to 800 (2d4x100) gold pieces.</t>
  </si>
  <si>
    <t>Great</t>
  </si>
  <si>
    <t>Half-Plate</t>
  </si>
  <si>
    <t>Hard Leather</t>
  </si>
  <si>
    <t>Heavy Chain Mail</t>
  </si>
  <si>
    <t>Heavy Clothing</t>
  </si>
  <si>
    <t>Hide</t>
  </si>
  <si>
    <t>Lamellar</t>
  </si>
  <si>
    <t>Leather</t>
  </si>
  <si>
    <t>Soft Leather</t>
  </si>
  <si>
    <t>Leather Scale</t>
  </si>
  <si>
    <t>Light Hide</t>
  </si>
  <si>
    <t>Mage Armor</t>
  </si>
  <si>
    <t>Naga</t>
  </si>
  <si>
    <t>None</t>
  </si>
  <si>
    <t>Padded</t>
  </si>
  <si>
    <t>Partial</t>
  </si>
  <si>
    <t>Scale Mail</t>
  </si>
  <si>
    <t>Splint Mail</t>
  </si>
  <si>
    <t>Studded Leather</t>
  </si>
  <si>
    <t>Studded Leather (Soft)</t>
  </si>
  <si>
    <t>Wicker</t>
  </si>
  <si>
    <t>Wood</t>
  </si>
  <si>
    <t>ShieldList</t>
  </si>
  <si>
    <t>Cover</t>
  </si>
  <si>
    <t>Buckler</t>
  </si>
  <si>
    <t>This small metal shield is worn strapped to your forearm. You can use a bow or crossbow without penalty while carrying it. You can also use your shield arm to wield a weapon (whether you are using an off-hand weapon or using your off hand to help wield a two-handed weapon), but you take a -1 penalty on attack rolls while doing so. This penalty stacks with those that may apply for fighting with your off hand and for fighting with two weapons. In any case, if you use a weapon in your off hand, you don't get the buckler's AC bonus for the rest of the round.
You can't bash someone with a buckler.</t>
  </si>
  <si>
    <t>Grasping Shield</t>
  </si>
  <si>
    <t>Kappa Shell</t>
  </si>
  <si>
    <t>Shield, Heavy Steel</t>
  </si>
  <si>
    <t>You strap a shield to your forearm and grip it with your hand. A heavy shield is so heavy that you can't use your shield hand for anything else.
Wooden or Steel: Wooden and steel shields offer the same basic protection, though they respond differently to special attacks.
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t>
  </si>
  <si>
    <t>Shield, Heavy Wooden</t>
  </si>
  <si>
    <t>Shield, Light Steel</t>
  </si>
  <si>
    <t>You strap a shield to your forearm and grip it with your hand. A light shield's weight lets you carry other items in that hand, although you cannot use weapons with it.
Wooden or Steel: Wooden and steel shields offer the same basic protection, though they respond differently to special attacks.
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t>
  </si>
  <si>
    <t>Shield, Light Wooden</t>
  </si>
  <si>
    <t>Shield, Tower</t>
  </si>
  <si>
    <t>This massive wooden shield is nearly as tall as you are. In most situations, it provides the indicated shield bonus to your AC. However, you can instead use it as total cover, though you must give up your attacks to do so. The shield does not, however, provide cover against targeted spells; a spellcaster can cast a spell on you by targeting the shield you are holding. You cannot bash with a tower shield, nor can you use your shield hand for anything else.
When employing a tower shield in combat, you take a -2 penalty on attack rolls because of the shield's encumbrance.</t>
  </si>
  <si>
    <t>Tessen</t>
  </si>
  <si>
    <t>ArmorListsByType</t>
  </si>
  <si>
    <t>Heavy</t>
  </si>
  <si>
    <t>Medium</t>
  </si>
  <si>
    <t>ArmorEnchantments</t>
  </si>
  <si>
    <t>ShieldEnchantments</t>
  </si>
  <si>
    <t>Description</t>
  </si>
  <si>
    <t>Abr</t>
  </si>
  <si>
    <t>Acid Resistance</t>
  </si>
  <si>
    <t>Acid Resist: 10</t>
  </si>
  <si>
    <t>Acd Rst</t>
  </si>
  <si>
    <t>Aporter</t>
  </si>
  <si>
    <t>Dimension Door 800' 2/day</t>
  </si>
  <si>
    <t>Animated</t>
  </si>
  <si>
    <t>Animtd</t>
  </si>
  <si>
    <t>Floats 2' around character</t>
  </si>
  <si>
    <t>Cold Resistance</t>
  </si>
  <si>
    <t>Cold Resist: 10</t>
  </si>
  <si>
    <t>Aprtr</t>
  </si>
  <si>
    <t>Crystalline</t>
  </si>
  <si>
    <t>20% miss chance</t>
  </si>
  <si>
    <t>Arrow Deflection</t>
  </si>
  <si>
    <t>Arw Def</t>
  </si>
  <si>
    <t>Deflect Arrows (as feat)</t>
  </si>
  <si>
    <t>Ectoplasmic</t>
  </si>
  <si>
    <t>Ectoplasmic Form 15 min/day (5 min incr.)</t>
  </si>
  <si>
    <t>Averter</t>
  </si>
  <si>
    <t>Avrtr</t>
  </si>
  <si>
    <t>Aversion (DC 13) 3/day</t>
  </si>
  <si>
    <t>Etherealness</t>
  </si>
  <si>
    <t>Ethereal 1/day</t>
  </si>
  <si>
    <t>Bashing</t>
  </si>
  <si>
    <t>Bsh</t>
  </si>
  <si>
    <t>+1 to hit/dmg when bashing (S=d6, L=d8)</t>
  </si>
  <si>
    <t>Fire Resistance</t>
  </si>
  <si>
    <t>Fire Resist: 10</t>
  </si>
  <si>
    <t>Blinding</t>
  </si>
  <si>
    <t>Blnd</t>
  </si>
  <si>
    <t>Light 2/day (20' Ref (14)-blinded d4 rds)</t>
  </si>
  <si>
    <t>Floating</t>
  </si>
  <si>
    <t>No armor swim pemalty, +4 circ. to swim</t>
  </si>
  <si>
    <t>Cld Rst</t>
  </si>
  <si>
    <t>Fortification-Heavy</t>
  </si>
  <si>
    <t>Crit/Sneak Attack is ignored</t>
  </si>
  <si>
    <t>Fr Rst</t>
  </si>
  <si>
    <t>Fortification-Light</t>
  </si>
  <si>
    <t>25% Crit/Sneak Attack is ignored</t>
  </si>
  <si>
    <t>Frt-Hy</t>
  </si>
  <si>
    <t>Crit or Sneak Attack is ignored</t>
  </si>
  <si>
    <t>Fortification-Moderate</t>
  </si>
  <si>
    <t>75% Crit/Sneak Attack is ignored</t>
  </si>
  <si>
    <t>Frt-Lt</t>
  </si>
  <si>
    <t>25% Crit or Sneak Attack is ignored</t>
  </si>
  <si>
    <t>Armor &amp; Enh. Bonus count against incorporeal</t>
  </si>
  <si>
    <t>Frt-Md</t>
  </si>
  <si>
    <t>75% Crit or Sneak Attack is ignored</t>
  </si>
  <si>
    <t>Glamered</t>
  </si>
  <si>
    <t>Assumes appearance of clothing</t>
  </si>
  <si>
    <t>Ghst Tch</t>
  </si>
  <si>
    <t>Invulnerability</t>
  </si>
  <si>
    <t>Damage Reduction 5/+1</t>
  </si>
  <si>
    <t>Hearten</t>
  </si>
  <si>
    <t>Hrtn</t>
  </si>
  <si>
    <t>Free action 5 temp hp/day (lasts 5 min)</t>
  </si>
  <si>
    <t>Landing</t>
  </si>
  <si>
    <t>Ingnore 1st 20', Land on feet</t>
  </si>
  <si>
    <t>Lightning Resistance</t>
  </si>
  <si>
    <t>Ltng Rst</t>
  </si>
  <si>
    <t>Lightning Resist: 10</t>
  </si>
  <si>
    <t>Linked</t>
  </si>
  <si>
    <t>Lnkd</t>
  </si>
  <si>
    <t>Telepathic link with other linked (10 m.)</t>
  </si>
  <si>
    <t>Mnfst</t>
  </si>
  <si>
    <t>Standard action, use other abilities at 5 PP</t>
  </si>
  <si>
    <t>Mindarmor</t>
  </si>
  <si>
    <t>+4 vs. mind-affecting/compulsion</t>
  </si>
  <si>
    <t>MndArm</t>
  </si>
  <si>
    <t>Phasing</t>
  </si>
  <si>
    <t>Move thru 60' of wood, plaster, or stone/day</t>
  </si>
  <si>
    <t>Power Resistance (13)</t>
  </si>
  <si>
    <t>PR13</t>
  </si>
  <si>
    <t>Power Resist: 13</t>
  </si>
  <si>
    <t>Power Resistance (15)</t>
  </si>
  <si>
    <t>PR15</t>
  </si>
  <si>
    <t>Power Resist: 15</t>
  </si>
  <si>
    <t>Power Resistance (17)</t>
  </si>
  <si>
    <t>PR17</t>
  </si>
  <si>
    <t>Power Resist: 17</t>
  </si>
  <si>
    <t>Power Resistance (19)</t>
  </si>
  <si>
    <t>PR19</t>
  </si>
  <si>
    <t>Power Resist: 19</t>
  </si>
  <si>
    <t>Ranged</t>
  </si>
  <si>
    <t>Rngd</t>
  </si>
  <si>
    <t>30' range, returns (S-d6, L=d8)</t>
  </si>
  <si>
    <t>Quickness</t>
  </si>
  <si>
    <t>+5 movement</t>
  </si>
  <si>
    <t>Reflecting</t>
  </si>
  <si>
    <t>Refl</t>
  </si>
  <si>
    <t>Free action 1/day Spell Turning</t>
  </si>
  <si>
    <t>Radiant</t>
  </si>
  <si>
    <t>Energy Resist: 10 (Shines 60' 1rd/dmg)</t>
  </si>
  <si>
    <t>Reinforcement-Heavy</t>
  </si>
  <si>
    <t>Renf-H</t>
  </si>
  <si>
    <t>Reinforcement-Light</t>
  </si>
  <si>
    <t>Renf-L</t>
  </si>
  <si>
    <t>Reinforcement-Moderate</t>
  </si>
  <si>
    <t>Renf-M</t>
  </si>
  <si>
    <t>Sonic Resistance</t>
  </si>
  <si>
    <t>Sonc Rst</t>
  </si>
  <si>
    <t>Sonic Resist: 10</t>
  </si>
  <si>
    <t>Shadow</t>
  </si>
  <si>
    <t>+10 circ. to Hide</t>
  </si>
  <si>
    <t>Spell Resistance (13)</t>
  </si>
  <si>
    <t>SR13</t>
  </si>
  <si>
    <t>Spell Resist: 13</t>
  </si>
  <si>
    <t>Sight</t>
  </si>
  <si>
    <t>Flanking +1, +1 enh. To Spot, -2 vs. gaze</t>
  </si>
  <si>
    <t>Spell Resistance (15)</t>
  </si>
  <si>
    <t>SR15</t>
  </si>
  <si>
    <t>Spell Resist: 15</t>
  </si>
  <si>
    <t>Silent Moves</t>
  </si>
  <si>
    <t>+10 circ. to Move Silently</t>
  </si>
  <si>
    <t>Spell Resistance (17)</t>
  </si>
  <si>
    <t>SR17</t>
  </si>
  <si>
    <t>Spell Resist: 17</t>
  </si>
  <si>
    <t>Slick</t>
  </si>
  <si>
    <t>+10 circ. to Escape Artist</t>
  </si>
  <si>
    <t>Spell Resistance (19)</t>
  </si>
  <si>
    <t>SR19</t>
  </si>
  <si>
    <t>Spell Resist: 19</t>
  </si>
  <si>
    <t>Thought Bastion</t>
  </si>
  <si>
    <t>ThtBas</t>
  </si>
  <si>
    <t>Psychic Bastion (as feat)</t>
  </si>
  <si>
    <t>Time Buttress</t>
  </si>
  <si>
    <t>TmBtt</t>
  </si>
  <si>
    <t>Time Regression1/day</t>
  </si>
  <si>
    <t>Vanishing</t>
  </si>
  <si>
    <t>Vnshng</t>
  </si>
  <si>
    <t>Invisibility 2/day</t>
  </si>
  <si>
    <t>Wall</t>
  </si>
  <si>
    <t>Standard action, Wall of Ectoplasm (120 sq ft or 20' rad)</t>
  </si>
  <si>
    <t>ArmorEnhancements</t>
  </si>
  <si>
    <t>DR</t>
  </si>
  <si>
    <t>Fortification</t>
  </si>
  <si>
    <t>MaxDex</t>
  </si>
  <si>
    <t>SpFail</t>
  </si>
  <si>
    <t>Class</t>
  </si>
  <si>
    <t>Fitted</t>
  </si>
  <si>
    <t>Hauberk</t>
  </si>
  <si>
    <t>Plates, Leather</t>
  </si>
  <si>
    <t>Plates, Metal</t>
  </si>
  <si>
    <t>Plating, Decorative</t>
  </si>
  <si>
    <t>Quick-escape</t>
  </si>
  <si>
    <t>Reinforced</t>
  </si>
  <si>
    <t>Shirt</t>
  </si>
  <si>
    <t>Spikes</t>
  </si>
  <si>
    <t>Studs</t>
  </si>
  <si>
    <t>ArmorMasterwork</t>
  </si>
  <si>
    <t>Dwarf, Gold</t>
  </si>
  <si>
    <t>Dwarf, Shield</t>
  </si>
  <si>
    <t>Elf, Aquatic</t>
  </si>
  <si>
    <t>Elf, Drow</t>
  </si>
  <si>
    <t>Elf, Moon</t>
  </si>
  <si>
    <t>Elf, Sun</t>
  </si>
  <si>
    <t>Elf, Wild</t>
  </si>
  <si>
    <t>Elf, Wood</t>
  </si>
  <si>
    <t>Half Elf</t>
  </si>
  <si>
    <t>Human</t>
  </si>
  <si>
    <t>ArmorMaterials</t>
  </si>
  <si>
    <t>Armor Bonus</t>
  </si>
  <si>
    <t>Resistance</t>
  </si>
  <si>
    <t>Armor Cost</t>
  </si>
  <si>
    <t>Cold</t>
  </si>
  <si>
    <t>Electricity</t>
  </si>
  <si>
    <t>Sonic</t>
  </si>
  <si>
    <t>Can only be used to create breatplate</t>
  </si>
  <si>
    <t>Naturally heals 1 hp of dmg / minute</t>
  </si>
  <si>
    <t>ArmorNatural</t>
  </si>
  <si>
    <t>AC Bonus</t>
  </si>
  <si>
    <t>Chitin</t>
  </si>
  <si>
    <t>Leather, Advanced</t>
  </si>
  <si>
    <t>Leather, Hard</t>
  </si>
  <si>
    <t>Leather, Soft</t>
  </si>
  <si>
    <t>Scale</t>
  </si>
  <si>
    <t>EquipmentLocationList</t>
  </si>
  <si>
    <t>Can be</t>
  </si>
  <si>
    <t>Droppable</t>
  </si>
  <si>
    <t>Location</t>
  </si>
  <si>
    <t>Dropped?</t>
  </si>
  <si>
    <t>List</t>
  </si>
  <si>
    <t>Back</t>
  </si>
  <si>
    <t>Backpack</t>
  </si>
  <si>
    <t>Bag of Holding</t>
  </si>
  <si>
    <t>Bandoleer</t>
  </si>
  <si>
    <t>Belt</t>
  </si>
  <si>
    <t>Belt of Many Pouches</t>
  </si>
  <si>
    <t>Carried</t>
  </si>
  <si>
    <t>Cart</t>
  </si>
  <si>
    <t>Clothing</t>
  </si>
  <si>
    <t>Framed Pack</t>
  </si>
  <si>
    <t>Glove of Storing</t>
  </si>
  <si>
    <t>H.H. Haversack</t>
  </si>
  <si>
    <t>Hands</t>
  </si>
  <si>
    <t>Head</t>
  </si>
  <si>
    <t>Left Arm</t>
  </si>
  <si>
    <t>Left Boot</t>
  </si>
  <si>
    <t>Left Hand</t>
  </si>
  <si>
    <t>Left Hip</t>
  </si>
  <si>
    <t>Left Leg</t>
  </si>
  <si>
    <t>Mount</t>
  </si>
  <si>
    <t>Neck</t>
  </si>
  <si>
    <t>Pack Animal</t>
  </si>
  <si>
    <t>Pockets</t>
  </si>
  <si>
    <t>Portable Hole</t>
  </si>
  <si>
    <t>Potion Belt</t>
  </si>
  <si>
    <t>Pouch</t>
  </si>
  <si>
    <t>Quiver of Ehlonna</t>
  </si>
  <si>
    <t>Right Arm</t>
  </si>
  <si>
    <t>Right Boot</t>
  </si>
  <si>
    <t>Right Hand</t>
  </si>
  <si>
    <t>Right Hip</t>
  </si>
  <si>
    <t>Right Leg</t>
  </si>
  <si>
    <t>Room</t>
  </si>
  <si>
    <t>Sack</t>
  </si>
  <si>
    <t>Saddlebags</t>
  </si>
  <si>
    <t>Scroll Organizer</t>
  </si>
  <si>
    <t>Storage</t>
  </si>
  <si>
    <t>Torso</t>
  </si>
  <si>
    <t>Worn</t>
  </si>
  <si>
    <t>EquipmentList</t>
  </si>
  <si>
    <t>Equipment</t>
  </si>
  <si>
    <t>Dependent?</t>
  </si>
  <si>
    <t>Acid, Flask of</t>
  </si>
  <si>
    <t>Can be thrown</t>
  </si>
  <si>
    <t>You can throw a flask of acid as a splash weapon. Treat this attack as a ranged touch attack with a range increment of 10 feet. A direct hit deals 1d6 points of acid damage. Every creature within 5 feet of the point where the acid hits takes 1 point of acid damage from the splash.</t>
  </si>
  <si>
    <t>Special Substances &amp; Items</t>
  </si>
  <si>
    <t>DC 17 or sleep for 1 rnd; DC 15 or sleep for d4+1 min.</t>
  </si>
  <si>
    <t>Alchemist's Fire, Flask of</t>
  </si>
  <si>
    <t>You can throw a flask of alchemist's fire as a splash weapon. Treat this attack as a ranged touch attack with a range increment of 10 feet.
A direct hit deals 1d6 points of fire damage. Every creature within 5 feet of the point where the flask hits takes 1 point of fire damage from the splash. On the round following a direct hit, the target takes an additional 1d6 points of damage. If desired, the target can use a full-round action to attempt to extinguish the flames before taking this additional damage. Extinguishing the flames requires a DC 15 Reflex save. Rolling on the ground provides the target a +2 bonus on the save. Leaping into a lake or magically extinguishing the flames automatically smothers the fire.</t>
  </si>
  <si>
    <t>Alchemists' Lab</t>
  </si>
  <si>
    <t>+2 bonus to alchemy checks</t>
  </si>
  <si>
    <t>An alchemist's lab always has the perfect tool for making alchemical items, so it provides a +2 circumstance bonus on Craft (alchemy) checks. It has no bearing on the costs related to the Craft (alchemy) skill. Without this lab, a character with the Craft (alchemy) skill is assumed to have enough tools to use the skill but not enough to get the +2 bonus that the lab provides.</t>
  </si>
  <si>
    <t>Tools &amp; Skill Kits</t>
  </si>
  <si>
    <t>Altar Case, Granite</t>
  </si>
  <si>
    <t>traveling altar.</t>
  </si>
  <si>
    <t>Altar Case, Spruce</t>
  </si>
  <si>
    <t>Altar Cloth, Gold Brocade</t>
  </si>
  <si>
    <t>Altar Cloth, Linen</t>
  </si>
  <si>
    <t>Altar Cloth, Silk</t>
  </si>
  <si>
    <t>Altar Cloth, Small</t>
  </si>
  <si>
    <t>Altar Cloth, Velvet</t>
  </si>
  <si>
    <t>Amulet</t>
  </si>
  <si>
    <t>(Typically a magical item)</t>
  </si>
  <si>
    <t>Animal Feed</t>
  </si>
  <si>
    <t>Antitoxin</t>
  </si>
  <si>
    <t>+5 bonus on Fort vs. poison; 1 hr</t>
  </si>
  <si>
    <t>If you drink antitoxin, you get a +5 alchemical bonus on Fortitude saving throws against poison for 1 hour.</t>
  </si>
  <si>
    <t>Arcane Lab</t>
  </si>
  <si>
    <t>Arcane Library</t>
  </si>
  <si>
    <t>At least 200 rare volumes</t>
  </si>
  <si>
    <t>Artisan's Outfit</t>
  </si>
  <si>
    <t>This outfit includes a shirt with buttons, a skirt or pants with a drawstring, shoes, and perhaps a cap or hat. It may also include a belt or a leather or cloth apron for carrying tools.</t>
  </si>
  <si>
    <t>Artisan's Tools</t>
  </si>
  <si>
    <t>These special tools include the items needed to pursue any craft. Without them, you have to use improvised tools (-2 penalty on Craft checks), if you can do the job at all.</t>
  </si>
  <si>
    <t>Artisan's Tools, Masterwork</t>
  </si>
  <si>
    <t>+2 bonus to craft/profession checks</t>
  </si>
  <si>
    <t>These tools serve the same purpose as artisan's tools (above), but masterwork artisan's tools are the perfect tools for the job, so you get a +2 circumstance bonus on Craft checks made with them.</t>
  </si>
  <si>
    <t>Aspergillum, Gold</t>
  </si>
  <si>
    <t>Holds 3 flasks holy water; Std Act. range touch attack</t>
  </si>
  <si>
    <t>Aspergillum, Iron</t>
  </si>
  <si>
    <t>Aspergillum, Silver (DotF)</t>
  </si>
  <si>
    <t>Aspergillum, Silver (FRCS)</t>
  </si>
  <si>
    <t>Holds 1 cu. ft</t>
  </si>
  <si>
    <t>Adventuring Gear</t>
  </si>
  <si>
    <t>Carries up to 8 small items.</t>
  </si>
  <si>
    <t>Bandoleer, Masterwork</t>
  </si>
  <si>
    <t>Carries up to 12 small items.</t>
  </si>
  <si>
    <t>Barrel</t>
  </si>
  <si>
    <t>Holds 10 cu ft</t>
  </si>
  <si>
    <t>Basket</t>
  </si>
  <si>
    <t>Holds 2 cu ft</t>
  </si>
  <si>
    <t>Bedroll</t>
  </si>
  <si>
    <t>Bell</t>
  </si>
  <si>
    <t>Bellows Mask</t>
  </si>
  <si>
    <t>Bit and Bridle</t>
  </si>
  <si>
    <t>Blanket, Winter</t>
  </si>
  <si>
    <t>Block &amp; Tackle</t>
  </si>
  <si>
    <t>Book</t>
  </si>
  <si>
    <t>Boot Pumps</t>
  </si>
  <si>
    <t>Bottle, Wine, Glass</t>
  </si>
  <si>
    <t>Brazier, Field, Bronze</t>
  </si>
  <si>
    <t>Brazier, Field, Silver</t>
  </si>
  <si>
    <t>Brazier, Large, Bronze</t>
  </si>
  <si>
    <t>Brazier, Large, Gold</t>
  </si>
  <si>
    <t>Brazier, Large, Silver</t>
  </si>
  <si>
    <t>Brazier, Medium, Bronze</t>
  </si>
  <si>
    <t>Brazier, Medium, Gold</t>
  </si>
  <si>
    <t>Brazier, Medium, Silver</t>
  </si>
  <si>
    <t>Bucket</t>
  </si>
  <si>
    <t>Holds 1 cu ft</t>
  </si>
  <si>
    <t>Caltrops</t>
  </si>
  <si>
    <t>1 point of dmg; creature's speed is one-half</t>
  </si>
  <si>
    <t>A caltrop is a four-pronged iron spike crafted so that one prong faces up no matter how the caltrop comes to rest. You scatter caltrops on the ground in the hope that your enemies step on them or are at least forced to slow down to avoid them. One 2- pound bag of caltrops covers an area 5 feet square.
Each time a creature moves into an area covered by caltrops (or spends a round fighting while standing in such an area), it might step on one. The caltrops make an attack roll (base attack bonus +0) against the creature. For this attack, the creature's shield, armor, and deflection bonuses do not count. If the creature is wearing shoes or other footwear, it gets a +2 armor bonus to AC. If the caltrops succeed on the attack, the creature has stepped on one. The caltrop deals 1 point of damage, and the creature's speed is reduced by one-half because its foot is wounded. This movement penalty lasts for 24 hours, or until the creature is successfully treated with a DC 15 Heal check, or until it receives at least 1 point of magical curing. A charging or running creature must immediately stop if it steps on a caltrop. Any creature moving at half speed or slower can pick its way through a bed of caltrops with no trouble.
Caltrops may not be effective against unusual opponents.</t>
  </si>
  <si>
    <t>Candelabra, 16-candle, Gold</t>
  </si>
  <si>
    <t>light: 20' radius</t>
  </si>
  <si>
    <t>Candelabra, 16-candle, Silver</t>
  </si>
  <si>
    <t>Candelabra, 8-candle, Gold</t>
  </si>
  <si>
    <t>light: 15' radius</t>
  </si>
  <si>
    <t>Candelabra, 8-candle, Silver</t>
  </si>
  <si>
    <t>Candle</t>
  </si>
  <si>
    <t>Lights a 15' area for 1 hour</t>
  </si>
  <si>
    <t>A candle dimly illuminates a 5-foot radius and burns for 1 hour.</t>
  </si>
  <si>
    <t>Candle, 12-hour</t>
  </si>
  <si>
    <t>Lights a 15' area for 12 hours</t>
  </si>
  <si>
    <t>Candle, Temple (per foot)</t>
  </si>
  <si>
    <t>Candle, timekeeping</t>
  </si>
  <si>
    <t>Candle, vigil</t>
  </si>
  <si>
    <t>Burning through night gives a +1 to Heal</t>
  </si>
  <si>
    <t>Candlestick, Gold</t>
  </si>
  <si>
    <t>Candlestick, Hand-Held, Gold</t>
  </si>
  <si>
    <t>Candlestick, Hand-Held, Silver</t>
  </si>
  <si>
    <t>Candlestick, Silver</t>
  </si>
  <si>
    <t>Canvas (per sq. yd.)</t>
  </si>
  <si>
    <t>Carriage</t>
  </si>
  <si>
    <t>This four-wheeled vehicle can transport as many as four people within an enclosed cab, plus two drivers. In general, two horses (or other beasts of burden) draw it. A carriage comes with the harness needed to pull it.</t>
  </si>
  <si>
    <t>Tansport</t>
  </si>
  <si>
    <t>Carries 1/2 ton; pulled by 1 animal.</t>
  </si>
  <si>
    <t>This two-wheeled vehicle can be drawn by a single horse (or other beast of burden). It comes with a harness.</t>
  </si>
  <si>
    <t>Case, Map or Scroll</t>
  </si>
  <si>
    <t>Castle</t>
  </si>
  <si>
    <t>Keep; 15ft high; 10ft thick stone wall; 4 towers</t>
  </si>
  <si>
    <t>Censer, Brass</t>
  </si>
  <si>
    <t>Censer, Gold</t>
  </si>
  <si>
    <t>Censer, Silver</t>
  </si>
  <si>
    <t>Chain (per 10')</t>
  </si>
  <si>
    <t>Hardness 10, 5 HP - Break DC 26</t>
  </si>
  <si>
    <t>Chain has hardness 10 and 5 hit points. It can be burst with a DC 26 Strength check.</t>
  </si>
  <si>
    <t>Chalk, 1 piece</t>
  </si>
  <si>
    <t>Chess Set (Common)</t>
  </si>
  <si>
    <t>Chess Set (Fine)</t>
  </si>
  <si>
    <t>Chest</t>
  </si>
  <si>
    <t>Cleric's Vestments</t>
  </si>
  <si>
    <t>Ecclesiastical clothes; non-adventuring</t>
  </si>
  <si>
    <t>These ecclesiastical clothes are for performing priestly functions, not for adventuring.</t>
  </si>
  <si>
    <t>Climber's Kit</t>
  </si>
  <si>
    <t>+2 to Climb</t>
  </si>
  <si>
    <t>This is the perfect tool for climbing and gives you a +2 circumstance bonus on Climb checks.</t>
  </si>
  <si>
    <t>Coins Stored: Copper</t>
  </si>
  <si>
    <t>Coins Stored: Gold</t>
  </si>
  <si>
    <t>Coins Stored: Platinum</t>
  </si>
  <si>
    <t>Coins Stored: Silver</t>
  </si>
  <si>
    <t>Cold Weather Outfit</t>
  </si>
  <si>
    <t>+5 bonus on Fort vs. cold</t>
  </si>
  <si>
    <t>A cold weather outfit includes a wool coat, linen shirt, wool cap, heavy cloak, thick pants or skirt, and boots. This outfit grants a +5 circumstance bonus on Fortitude saving throws against exposure to cold weather.</t>
  </si>
  <si>
    <t>Courtier's Outfit</t>
  </si>
  <si>
    <t>This outfit includes fancy, tailored clothes in whatever fashion happens to be the current style in the courts of the nobles. Anyone trying to influence nobles or courtiers while wearing street dress will have a hard time of it (-2 penalty on Charisma-based skill checks to influence such individuals). If you wear this outfit without jewelry (costing an additional 50 gp), you look like an out-of-place commoner.</t>
  </si>
  <si>
    <t>Crowbar</t>
  </si>
  <si>
    <t>A crowbar it grants a +2 circumstance bonus on Strength checks made for such purposes. If used in combat, treat a crowbar as a one-handed improvised weapon that deals bludgeoning damage equal to that of a club of its size.</t>
  </si>
  <si>
    <t>Disappearing Ink</t>
  </si>
  <si>
    <t>Fades after 1 hour</t>
  </si>
  <si>
    <t>Disguise Kit</t>
  </si>
  <si>
    <t>The kit is the perfect tool for disguise and provides a +2 circumstance bonus on Disguise checks. A disguise kit is exhausted after ten uses.</t>
  </si>
  <si>
    <t>Dog, Guard</t>
  </si>
  <si>
    <t>Mounts &amp; Related Gear</t>
  </si>
  <si>
    <t>Dog, Riding</t>
  </si>
  <si>
    <t>A suitable mount for small creatures</t>
  </si>
  <si>
    <t>This Medium dog is specially trained to carry a Small humanoid rider. It is brave in combat like a warhorse. You take no damage when you fall from a riding dog.</t>
  </si>
  <si>
    <t>Donkey</t>
  </si>
  <si>
    <t>Terrific pack animal that will enter dungeons</t>
  </si>
  <si>
    <t>Donkeys and mules are stolid in the face of danger, hardy, surefooted, and capable of carrying heavy loads over vast distances. Unlike a horse, a donkey or a mule is willing (though not eager) to enter dungeons and other strange or threatening places.</t>
  </si>
  <si>
    <t>Draughts set</t>
  </si>
  <si>
    <t>Dust</t>
  </si>
  <si>
    <t>(Usually a magical item)</t>
  </si>
  <si>
    <t>Entertainer's Outfit</t>
  </si>
  <si>
    <t>Loose-fitting, brightly-colored garb</t>
  </si>
  <si>
    <t>This set of flashy, perhaps even gaudy, clothes is for entertaining. While the outfit looks whimsical, its practical design lets you tumble, dance, walk a tightrope, or just run (if the audience turns ugly).</t>
  </si>
  <si>
    <t>Explorer's Outfit</t>
  </si>
  <si>
    <t>Hardy clothing with cloak, hat and boots</t>
  </si>
  <si>
    <t>This is a full set of clothes for someone who never knows what to expect. It includes sturdy boots, leather breeches or a skirt, a belt, a shirt (perhaps with a vest or jacket), gloves, and a cloak. Rather than a leather skirt, a leather overtunic may be worn over a cloth skirt. The clothes have plenty of pockets (especially the cloak). The outfit also includes any extra items you might need, such as a scarf or a wide-brimmed hat.</t>
  </si>
  <si>
    <t>Familiar Carrier (Diminutive)</t>
  </si>
  <si>
    <t>Metal hutch lined w/ wood &amp; padding</t>
  </si>
  <si>
    <t>Familiar Carrier (Fine)</t>
  </si>
  <si>
    <t>Familiar Carrier (Medium)</t>
  </si>
  <si>
    <t>Familiar Carrier (Small)</t>
  </si>
  <si>
    <t>Familiar Carrier (Tiny)</t>
  </si>
  <si>
    <t>Firewood (per day)</t>
  </si>
  <si>
    <t>Fishhook</t>
  </si>
  <si>
    <t>Fishing net, 25' sq.</t>
  </si>
  <si>
    <t>Flashpellet</t>
  </si>
  <si>
    <t>Reflex DC 15 or dazzled</t>
  </si>
  <si>
    <t>Flask</t>
  </si>
  <si>
    <t>Flint &amp; Steel</t>
  </si>
  <si>
    <t>Full-round if lighting flammables</t>
  </si>
  <si>
    <t>Lighting a torch with flint and steel is a full-round action, and lighting any other fire with them takes at least that long.</t>
  </si>
  <si>
    <t>Galley</t>
  </si>
  <si>
    <t>3 masted ship; crew 200; cargo 250 soldiers or 150 tons; 4 mph</t>
  </si>
  <si>
    <t>This three-masted ship has seventy oars on either side and requires a total crew of 200. A galley is 130 feet long and 20 feet wide, and it can carry 150 tons of cargo or 250 soldiers. For 8,000 gp more, it can be fitted with a ram and castles with firing platforms fore, aft, and amidships. This ship cannot make sea voyages and sticks to the coast. It moves about 4 miles per hour when being rowed or under sail.</t>
  </si>
  <si>
    <t>Gloves</t>
  </si>
  <si>
    <t>Glowpowder</t>
  </si>
  <si>
    <t>Grand House</t>
  </si>
  <si>
    <t>4 to 10 room wooden house; thatch roof</t>
  </si>
  <si>
    <t>Grappling Hook</t>
  </si>
  <si>
    <t>Throwing a grappling hook successfully requires a Use Rope check (DC 10, +2 per 10 feet of distance thrown).</t>
  </si>
  <si>
    <t>Hammer</t>
  </si>
  <si>
    <t>If a hammer is used in combat, treat it as a one-handed improvised weapon that deals bludgeoning damage equal to that of a spiked gauntlet of its size.</t>
  </si>
  <si>
    <t>Hammock</t>
  </si>
  <si>
    <t>Headlamp</t>
  </si>
  <si>
    <t>Headlamp Refill</t>
  </si>
  <si>
    <t>Healer's Kit</t>
  </si>
  <si>
    <t>It is the perfect tool for healing and provides a +2 circumstance bonus on Heal checks. A healer's kit is exhausted after ten uses.</t>
  </si>
  <si>
    <t>Healing Salve</t>
  </si>
  <si>
    <t>Full round; heals d8 damage</t>
  </si>
  <si>
    <t>Hemp Rope</t>
  </si>
  <si>
    <t>2 HP; Str DC 23</t>
  </si>
  <si>
    <t>Herb: Cassil</t>
  </si>
  <si>
    <t>Makes men infertile for 3d4 days.</t>
  </si>
  <si>
    <t>Herb: Nararoot</t>
  </si>
  <si>
    <t>Makes women infertile for d4+2 days.</t>
  </si>
  <si>
    <t>Heward's Handy Haversack</t>
  </si>
  <si>
    <t>Holly &amp; Mistletoe</t>
  </si>
  <si>
    <t>Holy Symbol, Bronze</t>
  </si>
  <si>
    <t>Holy Symbol, Gold</t>
  </si>
  <si>
    <t>Holy Symbol, Silver</t>
  </si>
  <si>
    <t>A holy symbol focuses positive energy. A cleric or paladin uses it as the focus for his spells and as a tool for turning undead. Each religion has its own holy symbol.
Unholy Symbols: An unholy symbol is like a holy symbol except that it focuses negative energy and is used by evil clerics (or by neutral clerics who want to cast evil spells or command undead).</t>
  </si>
  <si>
    <t>Holy Symbol, Wooden</t>
  </si>
  <si>
    <t>Holy Water, Flask of</t>
  </si>
  <si>
    <t>Holy water damages undead creatures and evil outsiders almost as if it were acid. A flask of holy water can be thrown as a splash weapon.
Treat this attack as a ranged touch attack with a range increment of 10 feet. A flask breaks if thrown against the body of a corporeal creature, but to use it against an incorporeal creature, you must open the flask and pour the holy water out onto the target. Thus, you can douse an incorporeal creature with holy water only if you are adjacent to it. Doing so is a ranged touch attack that does not provoke attacks of opportunity.
A direct hit by a flask of holy water deals 2d4 points of damage to an undead creature or an evil outsider. Each such creature within 5 feet of the point where the flask hits takes 1 point of damage from the splash.
Temples to good deities sell holy water at cost (making no profit).</t>
  </si>
  <si>
    <t>Horse, heavy</t>
  </si>
  <si>
    <t>Horse, light</t>
  </si>
  <si>
    <t>Hourglass</t>
  </si>
  <si>
    <t>Huge Castle</t>
  </si>
  <si>
    <t>Numerous buildings; 20-ft high wall; 6 towers</t>
  </si>
  <si>
    <t>Incense, Common (pound)</t>
  </si>
  <si>
    <t>Incense, Exotic (ounce)</t>
  </si>
  <si>
    <t>Ink (1 oz. Vial)</t>
  </si>
  <si>
    <t>This is black ink. You can buy ink in other colors, but it costs twice as much.</t>
  </si>
  <si>
    <t>Inkpen</t>
  </si>
  <si>
    <t>Insect Netting</t>
  </si>
  <si>
    <t>Keeps away normal insects.</t>
  </si>
  <si>
    <t>Ioun Stone</t>
  </si>
  <si>
    <t>Jug, Clay</t>
  </si>
  <si>
    <t>This basic ceramic jug is fitted with a stopper and holds 1 gallon of liquid.</t>
  </si>
  <si>
    <t>Keelboat</t>
  </si>
  <si>
    <t>1 mast; crew of 8-15. Cargo 100 soldiers or 40-50 tons; 1 mph</t>
  </si>
  <si>
    <t>This 50- to 75-foot-long ship is 15 to 20 feet wide and has a few oars to supplement its single mast with a square sail. It has a crew of eight to fifteen and can carry 40 to 50 tons of cargo or 100 soldiers. It can make sea voyages, as well as sail down rivers (thanks to its flat bottom). It moves about 1 mile per hour.</t>
  </si>
  <si>
    <t>Keep</t>
  </si>
  <si>
    <t>15 to 25 room fortified stone keep</t>
  </si>
  <si>
    <t>Ladder, 10'</t>
  </si>
  <si>
    <t>Lamp, Common</t>
  </si>
  <si>
    <t>15' rad./6 hr/pint, spills easily</t>
  </si>
  <si>
    <t>A lamp clearly illuminates a 15-foot radius, provides shadowy illumination out to a 30-foot radius, and burns for 6 hours on a pint of oil. You can carry a lamp in one hand.</t>
  </si>
  <si>
    <t>Lantern, Bullseye</t>
  </si>
  <si>
    <t>Lights a cone 60' long and 20' wide, 6 hr/pint</t>
  </si>
  <si>
    <t>A bullseye lantern provides clear illumination in a 60-foot cone and shadowy illumination in a 120-foot cone. It burns for 6 hours on a pint of oil. You can carry a bullseye lantern in one hand.</t>
  </si>
  <si>
    <t>Lantern, Hooded</t>
  </si>
  <si>
    <t>30' rad./6 hr/pint</t>
  </si>
  <si>
    <t>A hooded lantern clearly illuminates a 30-foot radius and provides shadowy illumination in a 60-foot radius. It burns for 6 hours on a pint of oil. You can carry a hooded lantern in one hand.</t>
  </si>
  <si>
    <t>Lock, average</t>
  </si>
  <si>
    <t>Open Locks DC 25</t>
  </si>
  <si>
    <t>Lock, good</t>
  </si>
  <si>
    <t>Open Locks DC 30</t>
  </si>
  <si>
    <t>Lock, simple</t>
  </si>
  <si>
    <t>Open Locks DC 20</t>
  </si>
  <si>
    <t>Lock, superior</t>
  </si>
  <si>
    <t>Open Locks DC 40</t>
  </si>
  <si>
    <t>Longship</t>
  </si>
  <si>
    <t>1 mast; crew of 50.  Cargo 150 soldiers or 50 tons; 3 mph</t>
  </si>
  <si>
    <t>This 75-foot-long ship with forty oars requires a total crew of 50. It has a single mast and a square sail, and it can carry 50 tons of cargo or 120 soldiers. A longship can make sea voyages. It moves about 3 miles per hour when being rowed or under sail.</t>
  </si>
  <si>
    <t>Magnifying Glass</t>
  </si>
  <si>
    <t>+2 Appraise checks for small / detailed items</t>
  </si>
  <si>
    <t>This simple lens allows a closer look at small objects. It is also useful as a substitute for flint and steel when starting fires. Lighting a fire with a magnifying glass requires light as bright as sunlight to focus, tinder to ignite, and at least a full-round action. A magnifying glass grants a +2 circumstance bonus on Appraise checks involving any item that is small or highly detailed.</t>
  </si>
  <si>
    <t>Manacles</t>
  </si>
  <si>
    <t>Hard 10, 10 HP.  EscArt DC 30 or burst DC 26</t>
  </si>
  <si>
    <t>Manacles, Masterwork</t>
  </si>
  <si>
    <t>Hard 10, 10 HP.  EscArt DC 35 or burst DC 28</t>
  </si>
  <si>
    <t>Mansion</t>
  </si>
  <si>
    <t>10 to 20 room, 2 to 3 story mansion of wood and brick with a slate roof</t>
  </si>
  <si>
    <t>Map Case</t>
  </si>
  <si>
    <t>Mask Filter Refill</t>
  </si>
  <si>
    <t>Mirror, Small Steel</t>
  </si>
  <si>
    <t>Moat and Bridge</t>
  </si>
  <si>
    <t>Moat 15' deep and 30' wide with a retractable wooden bridge</t>
  </si>
  <si>
    <t>Mobile Brace</t>
  </si>
  <si>
    <t>Monk's Outfit</t>
  </si>
  <si>
    <t>Lightweight, high-quality clothes with numerous small pockets. Sandals are included.</t>
  </si>
  <si>
    <t>This simple outfit includes sandals, loose breeches, and a loose shirt, and is all bound together with sashes. The outfit is designed to give you maximum mobility, and it's made of high-quality fabric. You can hide small weapons in pockets hidden in the folds, and the sashes are strong enough to serve as short ropes.</t>
  </si>
  <si>
    <t>Mug/Tankard, clay</t>
  </si>
  <si>
    <t>Mule</t>
  </si>
  <si>
    <t>Terrific pack animal that will enter dungeons, unlike horses.</t>
  </si>
  <si>
    <t>Musical Instrument, Common</t>
  </si>
  <si>
    <t>Musical Instrument, Masterwork</t>
  </si>
  <si>
    <t>Conveys a +2 bonus to Perform checks when in use.</t>
  </si>
  <si>
    <t>A masterwork instrument grants a +2 circumstance bonus on Perform checks involving its use.</t>
  </si>
  <si>
    <t>Noble's Outfit</t>
  </si>
  <si>
    <t>The flowing, exquisite garb of the elite. Jewelry and signet ring are not included.</t>
  </si>
  <si>
    <t>This set of clothes is designed specifically to be expensive and to show it. Precious metals and gems are worked into the clothing. To fit into the noble crowd, every would-be noble also needs a signet ring (see Adventuring Gear, above) and jewelry (worth at least 100 gp).</t>
  </si>
  <si>
    <t>Oar</t>
  </si>
  <si>
    <t>Oil</t>
  </si>
  <si>
    <t>Full rnd prep, 50% light on impact, 2 rnds, 1d3 dmg / 5' area</t>
  </si>
  <si>
    <t>A pint of oil burns for 6 hours in a lantern. You can use a flask of oil as a splash weapon. Use the rules for alchemist's fire, except that it takes a full round action to prepare a flask with a fuse. Once it is thrown, there is a 50% chance of the flask igniting successfully.
You can pour a pint of oil on the ground to cover an area 5 feet square, provided that the surface is smooth. If lit, the oil burns for 2 rounds and deals 1d3 points of fire damage to each creature in the area.</t>
  </si>
  <si>
    <t>Old men's bones set</t>
  </si>
  <si>
    <t>Paper (sheet)</t>
  </si>
  <si>
    <t>Parchment (sheet)</t>
  </si>
  <si>
    <t>Peasant's Outfit</t>
  </si>
  <si>
    <t>Loose shirt and baggy breaches, with wrapped-cloth for shoes.</t>
  </si>
  <si>
    <t>This set of clothes consists of a loose shirt and baggy breeches, or a loose shirt and skirt or overdress. Cloth wrappings are used for shoes.</t>
  </si>
  <si>
    <t>Phantom Ink (Firelight)</t>
  </si>
  <si>
    <t>Phantom Ink (Magical Light)</t>
  </si>
  <si>
    <t>Phantom Ink (Moonlight)</t>
  </si>
  <si>
    <t>Phantom Ink (Starlight)</t>
  </si>
  <si>
    <t>Pick, miner's</t>
  </si>
  <si>
    <t>Pipes</t>
  </si>
  <si>
    <t>Pitcher, clay</t>
  </si>
  <si>
    <t>Piton</t>
  </si>
  <si>
    <t>Pole, 10'</t>
  </si>
  <si>
    <t>Pony</t>
  </si>
  <si>
    <t>Portable Writing Desk</t>
  </si>
  <si>
    <t>Pot, Iron</t>
  </si>
  <si>
    <t>Potion</t>
  </si>
  <si>
    <t>Holds 6 potions.  Free action to retrieve.</t>
  </si>
  <si>
    <t>Potion Belt, Masterwork</t>
  </si>
  <si>
    <t>Holds 10 potions.  Free action to retrieve.</t>
  </si>
  <si>
    <t>Pouch, Belt</t>
  </si>
  <si>
    <t>Holds 1/5 cu ft</t>
  </si>
  <si>
    <t>Powderhorn</t>
  </si>
  <si>
    <t>Holds 2 lbs. of smokepowder.</t>
  </si>
  <si>
    <t>Powderkeg</t>
  </si>
  <si>
    <t>Holds 15 lbs. of smokepowder.</t>
  </si>
  <si>
    <t>Prayer Book</t>
  </si>
  <si>
    <t>Prayer Book, Compact</t>
  </si>
  <si>
    <t>Ram, portable</t>
  </si>
  <si>
    <t>Adds +2 circumstance bonus to break open a door, and allows a second person to help adding another +2</t>
  </si>
  <si>
    <t>This iron-shod wooden beam gives you a +2 circumstance bonus on Strength checks made to break open a door and it allows a second person to help you without having to roll, increasing your bonus by 2.</t>
  </si>
  <si>
    <t>Rations, Trail (per day)</t>
  </si>
  <si>
    <t>Reading Lamp</t>
  </si>
  <si>
    <t>Ring</t>
  </si>
  <si>
    <t>Robe</t>
  </si>
  <si>
    <t>Rod</t>
  </si>
  <si>
    <t>Rope Climber</t>
  </si>
  <si>
    <t>Rope, Hempen</t>
  </si>
  <si>
    <t>This rope has 2 hit points and can be burst with a DC 23 Strength check.</t>
  </si>
  <si>
    <t>Rope, Silk</t>
  </si>
  <si>
    <t>4 HP; Str DC 24.  +2 to Use Ropes</t>
  </si>
  <si>
    <t>This rope has 4 hit points and can be burst with a DC 24 Strength check. It is so supple that it provides a +2 circumstance bonus on Use Rope checks.</t>
  </si>
  <si>
    <t>Rowboat</t>
  </si>
  <si>
    <t>Carries 3 people 1 1/2 mph</t>
  </si>
  <si>
    <t>This 8- to 12-foot-long boat holds two or three Medium passengers. It moves about 1-1/2 miles per hour.</t>
  </si>
  <si>
    <t>Royal Outfit</t>
  </si>
  <si>
    <t>The clothes of royalty</t>
  </si>
  <si>
    <t>This is just the clothing, not the royal scepter, crown, ring, and other accoutrements. Royal clothes are ostentatious, with gems, gold, silk, and fur in abundance.</t>
  </si>
  <si>
    <t>Saddle, Exotic Military</t>
  </si>
  <si>
    <t>Confers a +2 bonus to ride checks related to staying in the saddle, and an unconscious rider has a 75% chance of staying in the saddle.</t>
  </si>
  <si>
    <t>An exotic saddle is like a normal saddle of the same sort except that it is designed for an unusual mount. Exotic saddles come in military, pack, and riding styles.</t>
  </si>
  <si>
    <t>Saddle, Exotic Pack</t>
  </si>
  <si>
    <t>Carries supplies, not people.</t>
  </si>
  <si>
    <t>Saddle, Exotic Riding</t>
  </si>
  <si>
    <t>An unconscious character has a 50% chance of staying in the saddle.</t>
  </si>
  <si>
    <t>Saddle, Military</t>
  </si>
  <si>
    <t>A military saddle braces the rider, providing a +2 circumstance bonus on Ride checks related to staying in the saddle. If you're knocked unconscious while in a military saddle, you have a 75% chance to stay in the saddle (compared to 50% for a riding saddle).</t>
  </si>
  <si>
    <t>Saddle, Pack</t>
  </si>
  <si>
    <t>A pack saddle holds gear and supplies, but not a rider. It holds as much gear as the mount can carry.</t>
  </si>
  <si>
    <t>Saddle, Riding</t>
  </si>
  <si>
    <t>The standard riding saddle supports a rider.</t>
  </si>
  <si>
    <t>Sailing Ship</t>
  </si>
  <si>
    <t>2 masts; crew of 20. Cargo 150 tons; 2 mph</t>
  </si>
  <si>
    <t>This larger, seaworthy ship is 75 to 90 feet long and 20 feet wide and has a crew of 20. It can carry 150 tons of cargo. It has square sails on its two masts and can make sea voyages. It moves about 2 miles per hour.</t>
  </si>
  <si>
    <t>Scale, Merchant's</t>
  </si>
  <si>
    <t>+2 Appraise</t>
  </si>
  <si>
    <t>A scale grants a +2 circumstance bonus on Appraise checks involving items that are valued by weight, including anything made of precious metals.</t>
  </si>
  <si>
    <t>Scentbreaker</t>
  </si>
  <si>
    <t>Herbs break scent trail</t>
  </si>
  <si>
    <t>Scholar's Outfit</t>
  </si>
  <si>
    <t>Robe, belt, cap and soft shoes suitable for a scholar or educator.</t>
  </si>
  <si>
    <t>Perfect for a scholar, this outfit includes a robe, a belt, a cap, soft shoes, and possibly a cloak.</t>
  </si>
  <si>
    <t>Scripture</t>
  </si>
  <si>
    <t>Scripture, Compact</t>
  </si>
  <si>
    <t>Scroll</t>
  </si>
  <si>
    <t>Fifteen 'pockets' for scrolls</t>
  </si>
  <si>
    <t>Sealing Wax</t>
  </si>
  <si>
    <t>Secret component compartment</t>
  </si>
  <si>
    <t>Hold components for one spell</t>
  </si>
  <si>
    <t>Secret component pocket</t>
  </si>
  <si>
    <t>Sewing Needle</t>
  </si>
  <si>
    <t>Signal Whistle</t>
  </si>
  <si>
    <t>Signet Ring</t>
  </si>
  <si>
    <t>Simple House</t>
  </si>
  <si>
    <t>1 to 3 room wooden house with thatch roof</t>
  </si>
  <si>
    <t>Sled</t>
  </si>
  <si>
    <t>Carries 1 ton of cargo or passengers over snow or ice, drawn by two animals</t>
  </si>
  <si>
    <t>This is a wagon on runners for moving through snow and over ice. In general, two horses (or other beasts of burden) draw it. A sled comes with the harness needed to pull it.</t>
  </si>
  <si>
    <t>Sledge</t>
  </si>
  <si>
    <t>Smokestick</t>
  </si>
  <si>
    <t>This alchemically treated wooden stick instantly creates thick, opaque smoke when ignited. The smoke fills a 10- foot cube (treat the effect as a fog cloud spell, except that a moderate or stronger wind dissipates the smoke in 1 round). The stick is consumed after 1 round, and the smoke dissipates naturally.</t>
  </si>
  <si>
    <t>Snuffing Bell</t>
  </si>
  <si>
    <t>Soap (lb.)</t>
  </si>
  <si>
    <t>Songbook, Bard's</t>
  </si>
  <si>
    <t>Spade or Shovel</t>
  </si>
  <si>
    <t>Spell Component Pouch</t>
  </si>
  <si>
    <t>Holds 1/8 cu ft</t>
  </si>
  <si>
    <t>A spellcaster with a spell component pouch is assumed to have all the material components and focuses needed for spellcasting, except for those components that have a specific cost, divine focuses, and focuses that wouldn't fit in a pouch.</t>
  </si>
  <si>
    <t>Spellbook, Wizard's (blank)</t>
  </si>
  <si>
    <t>A spellbook has 100 pages of parchment, and each spell takes up one page per spell level (one page each for 0-level spells).</t>
  </si>
  <si>
    <t>Spyglass</t>
  </si>
  <si>
    <t>Objects viewed through a spyglass are magnified to twice their size.</t>
  </si>
  <si>
    <t>Staff</t>
  </si>
  <si>
    <t>Sunrod</t>
  </si>
  <si>
    <t>This 1-foot-long, gold-tipped, iron rod glows brightly when struck. It clearly illuminates a 30-foot radius and provides shadowy illumination in a 60-foot radius. It glows for 6 hours, after which the gold tip is burned out and worthless.</t>
  </si>
  <si>
    <t>Suregrip</t>
  </si>
  <si>
    <t>Talis Deck</t>
  </si>
  <si>
    <t>When you throw a tanglefoot bag at a creature (as a ranged touch attack with a range increment of 10 feet), the bag comes apart and the goo bursts out, entangling the target and then becoming tough and resilient upon exposure to air. An entangled creature takes a -2 penalty on attack rolls and a -4 penalty to Dexterity and must make a DC 15 Reflex save or be glued to the floor, unable to move. Even on a successful save, it can move only at half speed. Huge or larger creatures are unaffected by a tanglefoot bag. A flying creature is not stuck to the floor, but it must make a DC 15 Reflex save or be unable to fly (assuming it uses its wings to fly) and fall to the ground. A tanglefoot bag does not function underwater.
A creature that is glued to the floor (or unable to fly) can break free by making a DC 17 Strength check or by dealing 15 points of damage to the goo with a slashing weapon. A creature trying to scrape goo off itself, or another creature assisting, does not need to make an attack roll; hitting the goo is automatic, after which the creature that hit makes a damage roll to see how much of the goo was scraped off. Once free, the creature can move (including flying) at half speed. A character capable of spellcasting who is bound by the goo must make a DC 15 Concentration check to cast a spell. The goo becomes brittle and fragile after 2d4 rounds, cracking apart and losing its effectiveness. An application of universal solvent to a stuck creature dissolves the alchemical goo immediately.</t>
  </si>
  <si>
    <t>Tent</t>
  </si>
  <si>
    <t>Thieves' Tools</t>
  </si>
  <si>
    <t>This kit contains the tools you need to use the Disable Device and Open Lock skills. Without these tools, you must improvise tools, and you take a -2 circumstance penalty on Disable Device and Open Locks checks.</t>
  </si>
  <si>
    <t>Thieves' Tools, Masterwork</t>
  </si>
  <si>
    <t>+2 bonus to Open Lock or Disable Device</t>
  </si>
  <si>
    <t>This kit contains extra tools and tools of better make, which grant a +2 circumstance bonus on Disable Device and Open Lock checks.</t>
  </si>
  <si>
    <t>You can throw this stone as a ranged attack with a range increment of 20 feet. When it strikes a hard surface (or is struck hard), it creates a deafening bang that is treated as a sonic attack. Each creature within a 10-foot-radius spread must make a DC 15 Fortitude save or be deafened for 1 hour. A deafened creature, in addition to the obvious effects, takes a -4 penalty on initiative and has a 20% chance to miscast and lose any spell with a verbal component that it tries to cast.
Since you don't need to hit a specific target, you can simply aim at a particular 5-foot square. Treat the target square as AC 5.</t>
  </si>
  <si>
    <t>Tindertwig</t>
  </si>
  <si>
    <t>The alchemical substance on the end of this small, wooden stick ignites when struck against a rough surface. Creating a flame with a tindertwig is much faster than creating a flame with flint and steel (or a magnifying glass) and tinder. Lighting a torch with a tindertwig is a standard action (rather than a full-round action), and lighting any other fire with one is at least a standard action.</t>
  </si>
  <si>
    <t>Tool, Masterwork</t>
  </si>
  <si>
    <t>This well-made item is the perfect tool for the job. It grants a +2 circumstance bonus on a related skill check (if any). Bonuses provided by multiple masterwork items used toward the same skill check do not stack.</t>
  </si>
  <si>
    <t>Torch</t>
  </si>
  <si>
    <t>20' radius, 2 hours</t>
  </si>
  <si>
    <t>A torch burns for 1 hour, clearly illuminating a 20-foot radius and providing shadowy illumination out to a 40- foot radius. If a torch is used in combat, treat it as a one-handed improvised weapon that deals bludgeoning damage equal to that of a gauntlet of its size, plus 1 point of fire damage.</t>
  </si>
  <si>
    <t>Torch, Everburning</t>
  </si>
  <si>
    <t>This otherwise normal torch has a continual flame spell cast upon it. An everburning torch clearly illuminates a 20-foot radius and provides shadowy illumination out to a 40-foot radius.</t>
  </si>
  <si>
    <t>Tower</t>
  </si>
  <si>
    <t>3 level, round or square stone tower</t>
  </si>
  <si>
    <t>Traveler's Outfit</t>
  </si>
  <si>
    <t>Wool breeches and shirt, boots and ample, hooded cloak</t>
  </si>
  <si>
    <t>This set of clothes consists of boots, a wool skirt or breeches, a sturdy belt, a shirt (perhaps with a vest or jacket), and an ample cloak with a hood.</t>
  </si>
  <si>
    <t>Vial</t>
  </si>
  <si>
    <t>A vial holds 1 ounce of liquid. The stoppered container usually is no more than 1 inch wide and 3 inches high.</t>
  </si>
  <si>
    <t>Wagon</t>
  </si>
  <si>
    <t>Carries 2 tons of cargo or passengers, drawn by two animals</t>
  </si>
  <si>
    <t>This is a four-wheeled, open vehicle for transporting heavy loads. In general, two horses (or other beasts of burden) draw it. A wagon comes with the harness needed to pull it.</t>
  </si>
  <si>
    <t>Wand</t>
  </si>
  <si>
    <t>Warhorse, heavy</t>
  </si>
  <si>
    <t>Warhorse, light</t>
  </si>
  <si>
    <t>Warpony</t>
  </si>
  <si>
    <t>Warship</t>
  </si>
  <si>
    <t>1 mast and a crew of 60 to 80. Carries up to 160 soldiers, for short distances in coastal waters at 2 1/2 mph.</t>
  </si>
  <si>
    <t>This 100-foot-long ship has a single mast, although oars can also propel it. It has a crew of 60 to 80 rowers. This ship can carry 160 soldiers, but not for long distances, since there isn't room for supplies to support that many people. The warship cannot make sea voyages and sticks to the coast. It is not used for cargo. It moves about 2-1/2 miles per hour when being rowed or under sail.</t>
  </si>
  <si>
    <t>Water Clock</t>
  </si>
  <si>
    <t>This large, bulky contrivance gives the time accurate to within half an hour per day since it was last set. It requires a source of water, and it must be kept still because it marks time by the regulated flow of droplets of water.</t>
  </si>
  <si>
    <t>Waterskin</t>
  </si>
  <si>
    <t>Holds 1/2 gallon of liquid</t>
  </si>
  <si>
    <t>Whetstone</t>
  </si>
  <si>
    <t>d6</t>
  </si>
  <si>
    <t>d4</t>
  </si>
  <si>
    <t>d</t>
  </si>
  <si>
    <t>d8</t>
  </si>
  <si>
    <t>d10</t>
  </si>
  <si>
    <t>d12</t>
  </si>
  <si>
    <t>d1</t>
  </si>
  <si>
    <t>2d4</t>
  </si>
  <si>
    <t>2d8</t>
  </si>
  <si>
    <t>2d6</t>
  </si>
  <si>
    <t>d2</t>
  </si>
  <si>
    <t>isFiness</t>
  </si>
  <si>
    <t>hasReach</t>
  </si>
  <si>
    <t>CritRange</t>
  </si>
  <si>
    <t>CritMultiplier</t>
  </si>
  <si>
    <t>SpecialDamage</t>
  </si>
  <si>
    <t>WeaponType</t>
  </si>
  <si>
    <t>UAWeaponGroup</t>
  </si>
  <si>
    <t>DataType</t>
  </si>
  <si>
    <t>TEXT</t>
  </si>
  <si>
    <t>ImageLink</t>
  </si>
  <si>
    <t>Allow Null</t>
  </si>
  <si>
    <t>WeaponID</t>
  </si>
  <si>
    <t>Default Value</t>
  </si>
  <si>
    <t>"add description"</t>
  </si>
  <si>
    <t>STRING</t>
  </si>
  <si>
    <t>INTEGER</t>
  </si>
  <si>
    <t>RangeIncriment</t>
  </si>
  <si>
    <t>BOOLEAN</t>
  </si>
  <si>
    <t>AutoIncrement, PK</t>
  </si>
  <si>
    <t>canRun</t>
  </si>
  <si>
    <t>hasGauntlets</t>
  </si>
  <si>
    <t/>
  </si>
  <si>
    <t>ArmorType</t>
  </si>
  <si>
    <t>BaseSize</t>
  </si>
  <si>
    <t>Tiny</t>
  </si>
  <si>
    <t>Small</t>
  </si>
  <si>
    <t>imageLink</t>
  </si>
  <si>
    <t>BaseAC</t>
  </si>
  <si>
    <t>Max DexBonus</t>
  </si>
  <si>
    <t>CheckPenalty</t>
  </si>
  <si>
    <t>WEAPONS</t>
  </si>
  <si>
    <t>ArmorID</t>
  </si>
  <si>
    <t>SpellFailure(Percent)</t>
  </si>
  <si>
    <t>.</t>
  </si>
  <si>
    <t>Armor/Shields</t>
  </si>
  <si>
    <t>Holds 6 potions. Free action to retrieve.</t>
  </si>
  <si>
    <t>Holds 10 potions. Free action to retrieve.</t>
  </si>
  <si>
    <t>GearID</t>
  </si>
  <si>
    <t>x</t>
  </si>
  <si>
    <t xml:space="preserve">Product </t>
  </si>
  <si>
    <t>product ID</t>
  </si>
  <si>
    <t xml:space="preserve">Cost </t>
  </si>
  <si>
    <t>Quantity</t>
  </si>
  <si>
    <t>image link</t>
  </si>
  <si>
    <t>categoryID</t>
  </si>
  <si>
    <t>Additonaly Information= [weapeobn type, damage, dmgtype, crit range...]</t>
  </si>
  <si>
    <t>Categories</t>
  </si>
  <si>
    <t>Magic Item</t>
  </si>
  <si>
    <t>product_name: {</t>
  </si>
  <si>
    <t>description: {</t>
  </si>
  <si>
    <t>cost: {</t>
  </si>
  <si>
    <t>stock: {</t>
  </si>
  <si>
    <t>weight: {</t>
  </si>
  <si>
    <t>image_link: {</t>
  </si>
  <si>
    <t>additional_information: {</t>
  </si>
  <si>
    <t>category_id: {</t>
  </si>
  <si>
    <t>product_name</t>
  </si>
  <si>
    <t>cost</t>
  </si>
  <si>
    <t>stock</t>
  </si>
  <si>
    <t>weight</t>
  </si>
  <si>
    <t>image_link</t>
  </si>
  <si>
    <t>additional_information</t>
  </si>
  <si>
    <t>category_id</t>
  </si>
  <si>
    <t>string</t>
  </si>
  <si>
    <t>int</t>
  </si>
  <si>
    <t>weapon_type</t>
  </si>
  <si>
    <t>ua_weapon_group</t>
  </si>
  <si>
    <t>damage</t>
  </si>
  <si>
    <t>damage_type</t>
  </si>
  <si>
    <t>special_damage</t>
  </si>
  <si>
    <t>critical_range</t>
  </si>
  <si>
    <t>critical_multiplier</t>
  </si>
  <si>
    <t>delivery</t>
  </si>
  <si>
    <t>melee_penalty</t>
  </si>
  <si>
    <t>has_reach</t>
  </si>
  <si>
    <t>base_size</t>
  </si>
  <si>
    <t>armor_type</t>
  </si>
  <si>
    <t>base_ac</t>
  </si>
  <si>
    <t>max_dex_bonus</t>
  </si>
  <si>
    <t>check_penalty</t>
  </si>
  <si>
    <t>spell_failure</t>
  </si>
  <si>
    <t>has_gauntlets</t>
  </si>
  <si>
    <t>can_run</t>
  </si>
  <si>
    <t>type</t>
  </si>
  <si>
    <t>array</t>
  </si>
  <si>
    <t xml:space="preserve">. </t>
  </si>
  <si>
    <t>is_finesse</t>
  </si>
  <si>
    <t>The suit includes gauntlets, heavy leather boots, a visored helmet, and a thick layer of padding that is worn underneath the armor. Each suit of full plate must be individually fitted to its owner by a master armor smith, although a captured suit can be resized to fit a new owner at a cost of 200 to 800 (2d4x100) gold pieces.</t>
  </si>
  <si>
    <t>DC 17 or sleep for 1 round; DC 15 or sleep for d4+1 min.</t>
  </si>
  <si>
    <t>Transport</t>
  </si>
  <si>
    <t>Flash Pellet</t>
  </si>
  <si>
    <t>Glow Powder</t>
  </si>
  <si>
    <t>Herb: Nara Root</t>
  </si>
  <si>
    <t>Ink Pen</t>
  </si>
  <si>
    <t>Hard 10, 10 HP. Escape Artist DC 30 or burst DC 26</t>
  </si>
  <si>
    <t>Hard 10, 10 HP. Escape Artist DC 35 or burst DC 28</t>
  </si>
  <si>
    <t>Powder Keg</t>
  </si>
  <si>
    <t>Scent-Breaker</t>
  </si>
  <si>
    <t>Smoke Stick</t>
  </si>
  <si>
    <t>Sure-grip</t>
  </si>
  <si>
    <t>Torch, Ever-Burning</t>
  </si>
  <si>
    <t>This otherwise normal torch has a continual flame spell cast upon it. An ever-burning torch clearly illuminates a 20-foot radius and provides shadowy illumination out to a 40-foot radius.</t>
  </si>
  <si>
    <t>War Pony</t>
  </si>
  <si>
    <t>magic_potion.png</t>
  </si>
  <si>
    <t>tools&amp;skillsKit.png</t>
  </si>
  <si>
    <t>sleepGas.png</t>
  </si>
  <si>
    <t>clericItems.png</t>
  </si>
  <si>
    <t>amulet.png</t>
  </si>
  <si>
    <t>specialitems.png</t>
  </si>
  <si>
    <t>clothing.png</t>
  </si>
  <si>
    <t>jewels.png</t>
  </si>
  <si>
    <t>adventuringGear.png</t>
  </si>
  <si>
    <t>scroll.png</t>
  </si>
  <si>
    <t>wineglass.png</t>
  </si>
  <si>
    <t>castle.png</t>
  </si>
  <si>
    <t>gloves.png</t>
  </si>
  <si>
    <t>transport.port</t>
  </si>
  <si>
    <t>specialsubstances&amp;itemsialI.pubstancveg</t>
  </si>
  <si>
    <t>armorLight.png</t>
  </si>
  <si>
    <t>amorHeavy.png</t>
  </si>
  <si>
    <t>armorMedium.png</t>
  </si>
  <si>
    <t>armorHeavy.png</t>
  </si>
  <si>
    <t>acid.png</t>
  </si>
  <si>
    <t>arrow.png</t>
  </si>
  <si>
    <t>axe.png</t>
  </si>
  <si>
    <t>emptybottle.png</t>
  </si>
  <si>
    <t>Bow.png</t>
  </si>
  <si>
    <t>swordMedium.png</t>
  </si>
  <si>
    <t>clericShield.png</t>
  </si>
  <si>
    <t>Cleric Items</t>
  </si>
  <si>
    <t>Sleep Gas</t>
  </si>
  <si>
    <t>Heavy Armor</t>
  </si>
  <si>
    <t>Light Armor</t>
  </si>
  <si>
    <t>Medium Armor</t>
  </si>
  <si>
    <t>Medium Sword</t>
  </si>
  <si>
    <t>Jewels</t>
  </si>
  <si>
    <t>Wineglass</t>
  </si>
  <si>
    <t>ClericShield</t>
  </si>
  <si>
    <t>Empty bottle</t>
  </si>
  <si>
    <t>Potion Magic</t>
  </si>
  <si>
    <t>Special Items</t>
  </si>
  <si>
    <t>Special Substances</t>
  </si>
  <si>
    <t>Tools &amp; Skills Kit</t>
  </si>
  <si>
    <t>image_alt_text</t>
  </si>
  <si>
    <t>range_increment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</si>
</sst>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0"/>
    <numFmt numFmtId="165" formatCode="\+0;\-0;0"/>
  </numFmts>
  <fonts count="13" x14ac:knownFonts="1">
    <font>
      <sz val="10"/>
      <name val="Arial"/>
    </font>
    <font>
      <b/>
      <sz val="12"/>
      <name val="Arial"/>
      <family val="2"/>
    </font>
    <font>
      <sz val="6"/>
      <name val="Arial"/>
      <family val="2"/>
    </font>
    <font>
      <sz val="8"/>
      <name val="Arial"/>
      <family val="2"/>
    </font>
    <font>
      <u/>
      <sz val="8"/>
      <name val="Arial"/>
      <family val="2"/>
    </font>
    <font>
      <sz val="8"/>
      <color indexed="10"/>
      <name val="Arial"/>
      <family val="2"/>
    </font>
    <font>
      <i/>
      <sz val="8"/>
      <color indexed="10"/>
      <name val="Arial"/>
      <family val="2"/>
    </font>
    <font>
      <u/>
      <sz val="6"/>
      <name val="Arial"/>
      <family val="2"/>
    </font>
    <font>
      <sz val="8"/>
      <color indexed="81"/>
      <name val="Tahoma"/>
      <family val="2"/>
    </font>
    <font>
      <sz val="12"/>
      <name val="Arial"/>
      <family val="2"/>
    </font>
    <font>
      <sz val="10"/>
      <name val="Arial"/>
      <family val="2"/>
    </font>
    <font>
      <sz val="11"/>
      <name val="Calibri"/>
      <family val="2"/>
    </font>
    <font>
      <b/>
      <sz val="10"/>
      <name val="Arial"/>
      <family val="2"/>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57">
    <xf numFmtId="0" fontId="0" fillId="0" borderId="0" xfId="0"/>
    <xf numFmtId="0" fontId="1" fillId="0" borderId="0" xfId="0" applyFont="1"/>
    <xf numFmtId="0" fontId="1" fillId="0" borderId="0" xfId="0" applyFont="1" applyAlignment="1">
      <alignment horizontal="center"/>
    </xf>
    <xf numFmtId="0" fontId="2" fillId="0" borderId="0" xfId="0" applyFont="1" applyAlignment="1">
      <alignment horizontal="center"/>
    </xf>
    <xf numFmtId="0" fontId="3" fillId="0" borderId="0" xfId="0" applyFont="1"/>
    <xf numFmtId="0" fontId="3" fillId="0" borderId="0" xfId="0" applyFont="1" applyAlignment="1">
      <alignment horizontal="center"/>
    </xf>
    <xf numFmtId="0" fontId="3" fillId="0" borderId="0" xfId="0" quotePrefix="1" applyFont="1" applyAlignment="1">
      <alignment horizontal="center"/>
    </xf>
    <xf numFmtId="0" fontId="3" fillId="0" borderId="0" xfId="0" quotePrefix="1" applyFont="1" applyAlignment="1">
      <alignment horizontal="center" vertical="center"/>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vertical="center"/>
    </xf>
    <xf numFmtId="0" fontId="1" fillId="0" borderId="0" xfId="0" applyFont="1" applyAlignment="1">
      <alignment horizontal="left" vertical="center"/>
    </xf>
    <xf numFmtId="0" fontId="1" fillId="0" borderId="0" xfId="0" applyFont="1" applyAlignment="1">
      <alignment vertical="center"/>
    </xf>
    <xf numFmtId="0" fontId="4" fillId="0" borderId="0" xfId="0" applyFont="1" applyAlignment="1">
      <alignment vertical="center"/>
    </xf>
    <xf numFmtId="164" fontId="3" fillId="0" borderId="0" xfId="0" applyNumberFormat="1" applyFont="1" applyAlignment="1">
      <alignment horizontal="center" vertical="center"/>
    </xf>
    <xf numFmtId="165" fontId="3" fillId="0" borderId="0" xfId="0" applyNumberFormat="1" applyFont="1" applyAlignment="1">
      <alignment horizontal="center"/>
    </xf>
    <xf numFmtId="0" fontId="3" fillId="0" borderId="0" xfId="0" quotePrefix="1" applyFont="1"/>
    <xf numFmtId="0" fontId="3" fillId="0" borderId="0" xfId="0" quotePrefix="1" applyFont="1" applyAlignment="1">
      <alignment horizontal="right"/>
    </xf>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center" vertical="center"/>
    </xf>
    <xf numFmtId="0" fontId="5" fillId="0" borderId="0" xfId="0" applyFont="1" applyAlignment="1">
      <alignment vertical="center"/>
    </xf>
    <xf numFmtId="0" fontId="5" fillId="0" borderId="0" xfId="0" applyFont="1" applyAlignment="1">
      <alignment horizontal="center"/>
    </xf>
    <xf numFmtId="0" fontId="0" fillId="0" borderId="0" xfId="0" applyAlignment="1">
      <alignment horizontal="center" vertical="center"/>
    </xf>
    <xf numFmtId="0" fontId="6" fillId="0" borderId="0" xfId="0" applyFont="1" applyAlignment="1">
      <alignment horizontal="center" vertical="center"/>
    </xf>
    <xf numFmtId="0" fontId="4" fillId="0" borderId="0" xfId="0" applyFont="1" applyAlignment="1">
      <alignment horizontal="left" vertical="center"/>
    </xf>
    <xf numFmtId="0" fontId="7" fillId="0" borderId="0" xfId="0" applyFont="1" applyAlignment="1">
      <alignment horizontal="center"/>
    </xf>
    <xf numFmtId="2" fontId="3" fillId="0" borderId="0" xfId="0" applyNumberFormat="1" applyFont="1" applyAlignment="1">
      <alignment horizontal="center"/>
    </xf>
    <xf numFmtId="0" fontId="5" fillId="0" borderId="0" xfId="0" applyFont="1" applyAlignment="1">
      <alignment horizontal="left"/>
    </xf>
    <xf numFmtId="0" fontId="9"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wrapText="1"/>
    </xf>
    <xf numFmtId="0" fontId="3" fillId="0" borderId="0" xfId="0" applyFont="1" applyAlignment="1">
      <alignment wrapText="1"/>
    </xf>
    <xf numFmtId="0" fontId="4" fillId="0" borderId="0" xfId="0" applyFont="1" applyAlignment="1">
      <alignment horizontal="center" wrapText="1"/>
    </xf>
    <xf numFmtId="0" fontId="3" fillId="0" borderId="0" xfId="0" applyFont="1" applyAlignment="1">
      <alignment horizontal="lef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1" fillId="0" borderId="0" xfId="0" applyFont="1" applyAlignment="1">
      <alignment horizontal="centerContinuous"/>
    </xf>
    <xf numFmtId="0" fontId="10" fillId="0" borderId="0" xfId="0" applyFont="1"/>
    <xf numFmtId="0" fontId="9" fillId="0" borderId="0" xfId="0" applyFont="1" applyAlignment="1">
      <alignment horizontal="center" vertical="center" wrapText="1"/>
    </xf>
    <xf numFmtId="0" fontId="2" fillId="0" borderId="0" xfId="0" applyFont="1" applyAlignment="1">
      <alignment horizontal="center" vertical="center" wrapText="1"/>
    </xf>
    <xf numFmtId="0" fontId="11" fillId="0" borderId="0" xfId="0" applyFont="1" applyAlignment="1">
      <alignment vertical="center"/>
    </xf>
    <xf numFmtId="0" fontId="12" fillId="0" borderId="0" xfId="0" applyFont="1"/>
    <xf numFmtId="0" fontId="1" fillId="2" borderId="0" xfId="0" applyFont="1" applyFill="1"/>
    <xf numFmtId="0" fontId="9" fillId="2" borderId="0" xfId="0" applyFont="1" applyFill="1"/>
    <xf numFmtId="0" fontId="0" fillId="2" borderId="0" xfId="0" applyFill="1"/>
    <xf numFmtId="0" fontId="4" fillId="2" borderId="0" xfId="0" applyFont="1" applyFill="1" applyAlignment="1">
      <alignment horizontal="center" vertical="center"/>
    </xf>
    <xf numFmtId="0" fontId="4" fillId="2" borderId="0" xfId="0" applyFont="1" applyFill="1" applyAlignment="1">
      <alignment horizontal="center"/>
    </xf>
    <xf numFmtId="0" fontId="3" fillId="2" borderId="0" xfId="0" applyFont="1" applyFill="1" applyAlignment="1">
      <alignment horizontal="center" vertical="center"/>
    </xf>
    <xf numFmtId="0" fontId="3" fillId="2" borderId="0" xfId="0" applyFont="1" applyFill="1" applyAlignment="1">
      <alignment horizontal="center"/>
    </xf>
    <xf numFmtId="0" fontId="3" fillId="2" borderId="0" xfId="0" applyFont="1" applyFill="1"/>
    <xf numFmtId="0" fontId="3" fillId="2" borderId="0" xfId="0" quotePrefix="1" applyFont="1" applyFill="1" applyAlignment="1">
      <alignment horizontal="center" vertical="center"/>
    </xf>
    <xf numFmtId="0" fontId="3" fillId="0" borderId="0" xfId="0" quotePrefix="1" applyFont="1" applyAlignment="1">
      <alignment vertic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12a1b6a84f9f3060/Documents/CodingBootcamp/DnD35e_CS_0726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Tutorial"/>
      <sheetName val="!ra"/>
      <sheetName val="!te"/>
      <sheetName val="!hr"/>
      <sheetName val="!cl"/>
      <sheetName val="!sk"/>
      <sheetName val="!fe"/>
      <sheetName val="!we"/>
      <sheetName val="!ar"/>
      <sheetName val="!eq"/>
      <sheetName val="!sp"/>
      <sheetName val="!misc"/>
      <sheetName val="DM Sheet"/>
      <sheetName val="Quick Sheet"/>
      <sheetName val="Validation"/>
      <sheetName val="Master"/>
    </sheetNames>
    <sheetDataSet>
      <sheetData sheetId="0"/>
      <sheetData sheetId="1"/>
      <sheetData sheetId="2">
        <row r="5">
          <cell r="A5" t="str">
            <v>Aasimar</v>
          </cell>
          <cell r="C5" t="str">
            <v>+2 Wisdom, +2 Charisma
Medium Sized.
Base Speed: 30'
Energy Resistance: Acid, Cold, Electricity 5
Light (Sp): Aasimar can use Light once per day as cast by a sorcerer of their character's level
+2 racial bonus on Listen and Spot checks
Darkvision 60'
Outsider: Aasimar are native outsiders
Automatic Languages: Common, Home Region
Bonus Languages: Any (except secret languages, such as Druidic)
Favored Class: Paladin
Level Adjustment (ECL): +1.</v>
          </cell>
          <cell r="D5" t="str">
            <v>WotC</v>
          </cell>
          <cell r="E5" t="str">
            <v>FRCS</v>
          </cell>
          <cell r="G5" t="str">
            <v>!Outsider</v>
          </cell>
          <cell r="L5">
            <v>2</v>
          </cell>
          <cell r="M5">
            <v>2</v>
          </cell>
          <cell r="N5" t="str">
            <v>Medium</v>
          </cell>
          <cell r="O5">
            <v>5</v>
          </cell>
          <cell r="P5">
            <v>5</v>
          </cell>
          <cell r="Q5">
            <v>30</v>
          </cell>
          <cell r="R5">
            <v>20</v>
          </cell>
          <cell r="V5">
            <v>1</v>
          </cell>
          <cell r="Y5" t="str">
            <v>Darkvision</v>
          </cell>
          <cell r="Z5">
            <v>60</v>
          </cell>
          <cell r="AG5">
            <v>5</v>
          </cell>
          <cell r="AH5">
            <v>5</v>
          </cell>
          <cell r="AI5">
            <v>5</v>
          </cell>
          <cell r="AO5" t="str">
            <v>Paladin</v>
          </cell>
          <cell r="AU5">
            <v>4</v>
          </cell>
          <cell r="AV5" t="str">
            <v>Listen</v>
          </cell>
          <cell r="AW5">
            <v>2</v>
          </cell>
          <cell r="AX5" t="str">
            <v>Spot</v>
          </cell>
          <cell r="AY5">
            <v>2</v>
          </cell>
        </row>
        <row r="6">
          <cell r="A6" t="str">
            <v>Bugbear</v>
          </cell>
          <cell r="C6" t="str">
            <v>Alertness.  Weapon Proficiency: Morningstar
Favored Class: Rogue</v>
          </cell>
          <cell r="D6" t="str">
            <v>WotC</v>
          </cell>
          <cell r="E6" t="str">
            <v>MM</v>
          </cell>
          <cell r="F6">
            <v>27</v>
          </cell>
          <cell r="G6" t="str">
            <v>!Humanoid (Fortitude, Reflex)</v>
          </cell>
          <cell r="H6">
            <v>4</v>
          </cell>
          <cell r="I6">
            <v>2</v>
          </cell>
          <cell r="J6">
            <v>2</v>
          </cell>
          <cell r="M6">
            <v>-2</v>
          </cell>
          <cell r="N6" t="str">
            <v>Medium</v>
          </cell>
          <cell r="O6">
            <v>5</v>
          </cell>
          <cell r="P6">
            <v>5</v>
          </cell>
          <cell r="Q6">
            <v>30</v>
          </cell>
          <cell r="R6">
            <v>20</v>
          </cell>
          <cell r="V6">
            <v>2</v>
          </cell>
          <cell r="W6">
            <v>3</v>
          </cell>
          <cell r="X6">
            <v>8</v>
          </cell>
          <cell r="Y6" t="str">
            <v>Normal Vision</v>
          </cell>
          <cell r="AL6">
            <v>3</v>
          </cell>
          <cell r="AO6" t="str">
            <v>!None</v>
          </cell>
          <cell r="AU6">
            <v>1</v>
          </cell>
          <cell r="AV6" t="str">
            <v>Hide</v>
          </cell>
          <cell r="AW6">
            <v>2</v>
          </cell>
          <cell r="AX6" t="str">
            <v>Listen</v>
          </cell>
          <cell r="AY6">
            <v>1</v>
          </cell>
          <cell r="AZ6" t="str">
            <v>Move Silently</v>
          </cell>
          <cell r="BA6">
            <v>2</v>
          </cell>
          <cell r="BB6" t="str">
            <v>Spot</v>
          </cell>
          <cell r="BC6">
            <v>1</v>
          </cell>
        </row>
        <row r="7">
          <cell r="A7" t="str">
            <v>Derro</v>
          </cell>
          <cell r="C7" t="str">
            <v>Blindfight Feat.  Spell Resistance: 18.  
Sunlight Vulnerability
+2 Racial Bonus on saving throws vs. Poison
+2 Racial Bonus on saving throws against spells and spell-like effects.
+1 Racial Bonus to attacks vs. Orcs and Goblinoids
+4 Dodge Bonus against Giants
Favored Class: Fighter</v>
          </cell>
          <cell r="D7" t="str">
            <v>WotC</v>
          </cell>
          <cell r="E7" t="str">
            <v>MM</v>
          </cell>
          <cell r="F7">
            <v>80</v>
          </cell>
          <cell r="G7" t="str">
            <v>!Humanoid (Fortitude, Reflex)</v>
          </cell>
          <cell r="H7">
            <v>-2</v>
          </cell>
          <cell r="I7">
            <v>4</v>
          </cell>
          <cell r="J7">
            <v>2</v>
          </cell>
          <cell r="M7">
            <v>-4</v>
          </cell>
          <cell r="N7" t="str">
            <v>Medium</v>
          </cell>
          <cell r="O7">
            <v>5</v>
          </cell>
          <cell r="P7">
            <v>5</v>
          </cell>
          <cell r="Q7">
            <v>20</v>
          </cell>
          <cell r="R7">
            <v>15</v>
          </cell>
          <cell r="V7">
            <v>1</v>
          </cell>
          <cell r="Y7" t="str">
            <v>Darkvision</v>
          </cell>
          <cell r="Z7">
            <v>30</v>
          </cell>
          <cell r="AO7" t="str">
            <v>!None</v>
          </cell>
          <cell r="AU7">
            <v>4</v>
          </cell>
        </row>
        <row r="8">
          <cell r="A8" t="str">
            <v>Doppleganger</v>
          </cell>
          <cell r="C8" t="str">
            <v>Alertness.  Dodge.  Weapon Proficiency.</v>
          </cell>
          <cell r="D8" t="str">
            <v>WotC</v>
          </cell>
          <cell r="E8" t="str">
            <v>MM</v>
          </cell>
          <cell r="G8" t="str">
            <v>!Shapechanger</v>
          </cell>
          <cell r="H8">
            <v>2</v>
          </cell>
          <cell r="I8">
            <v>2</v>
          </cell>
          <cell r="J8">
            <v>2</v>
          </cell>
          <cell r="K8">
            <v>2</v>
          </cell>
          <cell r="L8">
            <v>4</v>
          </cell>
          <cell r="M8">
            <v>2</v>
          </cell>
          <cell r="N8" t="str">
            <v>Medium</v>
          </cell>
          <cell r="O8">
            <v>5</v>
          </cell>
          <cell r="P8">
            <v>5</v>
          </cell>
          <cell r="Q8">
            <v>30</v>
          </cell>
          <cell r="R8">
            <v>20</v>
          </cell>
          <cell r="V8">
            <v>3</v>
          </cell>
          <cell r="W8">
            <v>4</v>
          </cell>
          <cell r="X8">
            <v>8</v>
          </cell>
          <cell r="Y8" t="str">
            <v>Darkvision</v>
          </cell>
          <cell r="Z8">
            <v>60</v>
          </cell>
          <cell r="AL8">
            <v>4</v>
          </cell>
          <cell r="AO8" t="str">
            <v>!None</v>
          </cell>
          <cell r="AU8">
            <v>1</v>
          </cell>
          <cell r="AV8" t="str">
            <v xml:space="preserve">Disguise </v>
          </cell>
          <cell r="AW8">
            <v>11</v>
          </cell>
          <cell r="AX8" t="str">
            <v>Listen</v>
          </cell>
          <cell r="AY8">
            <v>7</v>
          </cell>
          <cell r="AZ8" t="str">
            <v>Spot</v>
          </cell>
          <cell r="BA8">
            <v>4</v>
          </cell>
        </row>
        <row r="9">
          <cell r="A9" t="str">
            <v>Dwarf</v>
          </cell>
          <cell r="C9" t="str">
            <v>+2 Constitution, -2 Charisma. 
Medium size. 
Dwarven base speed is 20 feet. 
Darkvision: Dwarves can see in the dark up to 60 feet. Darkvision is black and white only, but it is otherwise like normal sight, and dwarves can function just fine with no light at all. 
Stonecunning.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Common and Dwarven. 
Bonus Languages: Giant, Gnome, Goblin, Orc, Terran, and Undercommon. 
Favored Class: Fighter.</v>
          </cell>
          <cell r="D9" t="str">
            <v>WotC</v>
          </cell>
          <cell r="E9" t="str">
            <v>3.5e SRD</v>
          </cell>
          <cell r="G9" t="str">
            <v>!Humanoid (Fortitude)</v>
          </cell>
          <cell r="J9">
            <v>2</v>
          </cell>
          <cell r="M9">
            <v>-2</v>
          </cell>
          <cell r="N9" t="str">
            <v>Medium</v>
          </cell>
          <cell r="O9">
            <v>5</v>
          </cell>
          <cell r="P9">
            <v>5</v>
          </cell>
          <cell r="Q9">
            <v>20</v>
          </cell>
          <cell r="R9">
            <v>20</v>
          </cell>
          <cell r="Y9" t="str">
            <v>Darkvision</v>
          </cell>
          <cell r="Z9">
            <v>60</v>
          </cell>
          <cell r="AO9" t="str">
            <v>Fighter</v>
          </cell>
          <cell r="AP9">
            <v>40</v>
          </cell>
          <cell r="AQ9">
            <v>125</v>
          </cell>
          <cell r="AR9">
            <v>188</v>
          </cell>
          <cell r="AS9">
            <v>250</v>
          </cell>
          <cell r="AU9">
            <v>4</v>
          </cell>
        </row>
        <row r="10">
          <cell r="A10" t="str">
            <v>Dwarf, Arctic</v>
          </cell>
          <cell r="C10" t="str">
            <v>+4 Strength, -2 Dexterity, +2 Constitution, -2 Charisma. 
Small size. 
Dwarven base speed is 20 feet. 
Darkvision: Dwarves can see in the dark up to 60 feet. Darkvision is black and white only, but it is otherwise like normal sight, and dwarves can function just fine with no light at all. 
Immune to cold.
Stonecunning.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Common, Dwarven, &amp; Home Region
Bonus Languages: By region
Favored Class: Ranger
ECL +2</v>
          </cell>
          <cell r="D10" t="str">
            <v>WotC</v>
          </cell>
          <cell r="E10" t="str">
            <v>FRCS</v>
          </cell>
          <cell r="G10" t="str">
            <v>!Humanoid (Fortitude)</v>
          </cell>
          <cell r="H10">
            <v>4</v>
          </cell>
          <cell r="I10">
            <v>-2</v>
          </cell>
          <cell r="J10">
            <v>2</v>
          </cell>
          <cell r="M10">
            <v>-2</v>
          </cell>
          <cell r="N10" t="str">
            <v>Small</v>
          </cell>
          <cell r="O10">
            <v>5</v>
          </cell>
          <cell r="P10">
            <v>5</v>
          </cell>
          <cell r="Q10">
            <v>20</v>
          </cell>
          <cell r="R10">
            <v>20</v>
          </cell>
          <cell r="V10">
            <v>2</v>
          </cell>
          <cell r="Y10" t="str">
            <v>Darkvision</v>
          </cell>
          <cell r="Z10">
            <v>60</v>
          </cell>
          <cell r="AH10">
            <v>99</v>
          </cell>
          <cell r="AO10" t="str">
            <v>Ranger (WotC)</v>
          </cell>
          <cell r="AU10">
            <v>4</v>
          </cell>
        </row>
        <row r="11">
          <cell r="A11" t="str">
            <v>Dwarf, Deep</v>
          </cell>
          <cell r="C11" t="str">
            <v>Stonecunning
+2 Racial Bonus on saving throws vs. Poison
+2 Racial Bonus on saving throws against spells and spell-like effects.
+1 Racial Bonus to attacks vs. Orcs and Goblinoids
+4 Dodge Bonus against Giants
Favored Class: Fighter</v>
          </cell>
          <cell r="D11" t="str">
            <v>WotC</v>
          </cell>
          <cell r="E11" t="str">
            <v>?</v>
          </cell>
          <cell r="G11" t="str">
            <v>!Humanoid (Fortitude)</v>
          </cell>
          <cell r="J11">
            <v>2</v>
          </cell>
          <cell r="M11">
            <v>-4</v>
          </cell>
          <cell r="N11" t="str">
            <v>Medium</v>
          </cell>
          <cell r="O11">
            <v>5</v>
          </cell>
          <cell r="P11">
            <v>5</v>
          </cell>
          <cell r="Q11">
            <v>20</v>
          </cell>
          <cell r="R11">
            <v>20</v>
          </cell>
          <cell r="Y11" t="str">
            <v>Darkvision</v>
          </cell>
          <cell r="Z11">
            <v>90</v>
          </cell>
          <cell r="AO11" t="str">
            <v>Fighter</v>
          </cell>
          <cell r="AU11">
            <v>4</v>
          </cell>
        </row>
        <row r="12">
          <cell r="A12" t="str">
            <v>Dwarf, Gold</v>
          </cell>
          <cell r="C12" t="str">
            <v>+2 Constitution, -2 Dexterity. 
Medium size. 
Dwarven base speed is 20 feet. 
Darkvision: Dwarves can see in the dark up to 60 feet. Darkvision is black and white only, but it is otherwise like normal sight, and dwarves can function just fine with no light at all. 
Stonecunning.
+2 Racial Bonus on saving throws vs. Poison.
+2 Racial Bonus on saving throws against spells and spell-like effects.
+1 Racial Bonus to attacks vs. Aberrations.
+4 Dodge Bonus against Giants.
+2 racial bonus on Appraise checks that are related to stone or metal items. 
+2 racial bonus on Craft checks that are related to stone or metal. 
Automatic Languages: Common, Dwarven, Home Region
Bonus Languages: Giant, Gnome, Goblin, Shaaran, Terran, Untheric. 
Favored Class: Fighter.</v>
          </cell>
          <cell r="D12" t="str">
            <v>WotC</v>
          </cell>
          <cell r="E12" t="str">
            <v>FRCS</v>
          </cell>
          <cell r="G12" t="str">
            <v>!Humanoid (Fortitude)</v>
          </cell>
          <cell r="I12">
            <v>-2</v>
          </cell>
          <cell r="J12">
            <v>2</v>
          </cell>
          <cell r="N12" t="str">
            <v>Medium</v>
          </cell>
          <cell r="O12">
            <v>5</v>
          </cell>
          <cell r="P12">
            <v>5</v>
          </cell>
          <cell r="Q12">
            <v>20</v>
          </cell>
          <cell r="R12">
            <v>20</v>
          </cell>
          <cell r="Y12" t="str">
            <v>Darkvision</v>
          </cell>
          <cell r="Z12">
            <v>60</v>
          </cell>
          <cell r="AO12" t="str">
            <v>Fighter</v>
          </cell>
          <cell r="AU12">
            <v>4</v>
          </cell>
        </row>
        <row r="13">
          <cell r="A13" t="str">
            <v>Dwarf, Gray (Duergar)</v>
          </cell>
          <cell r="C13" t="str">
            <v>Light Sensitivity (-2 circumstance penalty to attacks, saves, checks in bright sunlight or within the radius of a Daylight spell)
Darkvision: Duergar can see in the dark up to 120 feet. Darkvision is black and white only, but it is otherwise like normal sight, and dwarves can function just fine with no light at all. 
Stonecunning.
Spell-Like Abilities: 1/day: Enlarge and Invisibility as a wizard twice the Duergar's level (min. 3rd)
Immune to paralysis, phantasms, and magical or alchemical (but not normal) poisons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Dwarven, Undercommon, Home Region.
Bonus Languages: Common, Draconic, Giant, Goblin, Orc, Terran.
Favored Class: Fighter.
Level Adjustment (ECL): +2</v>
          </cell>
          <cell r="D13" t="str">
            <v>WotC</v>
          </cell>
          <cell r="E13" t="str">
            <v>FRCS</v>
          </cell>
          <cell r="G13" t="str">
            <v>!Humanoid (Fortitude)</v>
          </cell>
          <cell r="J13">
            <v>2</v>
          </cell>
          <cell r="M13">
            <v>-4</v>
          </cell>
          <cell r="N13" t="str">
            <v>Medium</v>
          </cell>
          <cell r="O13">
            <v>5</v>
          </cell>
          <cell r="P13">
            <v>5</v>
          </cell>
          <cell r="Q13">
            <v>20</v>
          </cell>
          <cell r="R13">
            <v>20</v>
          </cell>
          <cell r="V13">
            <v>2</v>
          </cell>
          <cell r="Y13" t="str">
            <v>Darkvision</v>
          </cell>
          <cell r="Z13">
            <v>120</v>
          </cell>
          <cell r="AO13" t="str">
            <v>Fighter</v>
          </cell>
          <cell r="AU13">
            <v>4</v>
          </cell>
          <cell r="AV13" t="str">
            <v>Listen</v>
          </cell>
          <cell r="AW13">
            <v>1</v>
          </cell>
          <cell r="AX13" t="str">
            <v>Move Silently</v>
          </cell>
          <cell r="AY13">
            <v>4</v>
          </cell>
          <cell r="AZ13" t="str">
            <v>Spot</v>
          </cell>
          <cell r="BA13">
            <v>1</v>
          </cell>
        </row>
        <row r="14">
          <cell r="A14" t="str">
            <v>Dwarf, Mountain</v>
          </cell>
          <cell r="C14" t="str">
            <v>Stonecunning
+2 Racial Bonus on saving throws vs. Poison
+2 Racial Bonus on saving throws against spells and spell-like effects.
+1 Racial Bonus to attacks vs. Orcs and Goblinoids
+4 Dodge Bonus against Giants
Favored Class: Fighter</v>
          </cell>
          <cell r="D14" t="str">
            <v>WotC</v>
          </cell>
          <cell r="E14" t="str">
            <v>?</v>
          </cell>
          <cell r="G14" t="str">
            <v>!Humanoid (Fortitude)</v>
          </cell>
          <cell r="J14">
            <v>2</v>
          </cell>
          <cell r="M14">
            <v>-2</v>
          </cell>
          <cell r="N14" t="str">
            <v>Medium</v>
          </cell>
          <cell r="O14">
            <v>5</v>
          </cell>
          <cell r="P14">
            <v>5</v>
          </cell>
          <cell r="Q14">
            <v>20</v>
          </cell>
          <cell r="R14">
            <v>20</v>
          </cell>
          <cell r="Y14" t="str">
            <v>Darkvision</v>
          </cell>
          <cell r="Z14">
            <v>60</v>
          </cell>
          <cell r="AO14" t="str">
            <v>Fighter</v>
          </cell>
          <cell r="AU14">
            <v>4</v>
          </cell>
        </row>
        <row r="15">
          <cell r="A15" t="str">
            <v>Dwarf, Shield</v>
          </cell>
          <cell r="C15" t="str">
            <v>+2 Constitution, -2 Charisma.
Medium size. 
Dwarven base speed is 20 feet. 
Darkvision: Dwarves can see in the dark up to 60 feet. Darkvision is black and white only, but it is otherwise like normal sight, and dwarves can function just fine with no light at all. 
Stonecunning.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Dwarven, Common, Home Region
Bonus Languages: Chondathan, Draconic, Giant, Goblin, Illuskan, Orc
Favored Class: Fighter.</v>
          </cell>
          <cell r="D15" t="str">
            <v>WotC</v>
          </cell>
          <cell r="E15" t="str">
            <v>FRCS</v>
          </cell>
          <cell r="G15" t="str">
            <v>!Humanoid (Fortitude)</v>
          </cell>
          <cell r="J15">
            <v>2</v>
          </cell>
          <cell r="M15">
            <v>-2</v>
          </cell>
          <cell r="N15" t="str">
            <v>Medium</v>
          </cell>
          <cell r="O15">
            <v>5</v>
          </cell>
          <cell r="P15">
            <v>5</v>
          </cell>
          <cell r="Q15">
            <v>20</v>
          </cell>
          <cell r="R15">
            <v>20</v>
          </cell>
          <cell r="Y15" t="str">
            <v>Darkvision</v>
          </cell>
          <cell r="Z15">
            <v>60</v>
          </cell>
          <cell r="AO15" t="str">
            <v>Fighter</v>
          </cell>
          <cell r="AU15">
            <v>4</v>
          </cell>
        </row>
        <row r="16">
          <cell r="A16" t="str">
            <v>Dwarf, Urdunnir</v>
          </cell>
          <cell r="C16" t="str">
            <v>+2 Constitution, -2 Charisma.
Medium size. 
Dwarven base speed is 20 feet. 
Darkvision: Dwarves can see in the dark up to 60 feet. Darkvision is black and white only, but it is otherwise like normal sight, and dwarves can function just fine with no light at all. 
Stonecunning.
Stonewalk (Su):  Can walk through stone as if it were air.  Can cary 2x body weight.  Must hold breath.
Stone Shape (Sp):  At will as an 8th lvl sorcerer.
Shape Metal (Sp):  1/day as 8th level sorcerer; limit 5 cubic feet; full round action
+4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Dwarven, Undercommon, Home Region
Bonus Languages: By home region.
Favored Class: Expert
ECL +4</v>
          </cell>
          <cell r="D16" t="str">
            <v>WotC</v>
          </cell>
          <cell r="E16" t="str">
            <v>FRCS</v>
          </cell>
          <cell r="G16" t="str">
            <v>!Humanoid (Fortitude)</v>
          </cell>
          <cell r="J16">
            <v>2</v>
          </cell>
          <cell r="M16">
            <v>-2</v>
          </cell>
          <cell r="N16" t="str">
            <v>Medium</v>
          </cell>
          <cell r="O16">
            <v>5</v>
          </cell>
          <cell r="P16">
            <v>5</v>
          </cell>
          <cell r="Q16">
            <v>20</v>
          </cell>
          <cell r="R16">
            <v>20</v>
          </cell>
          <cell r="V16">
            <v>4</v>
          </cell>
          <cell r="Y16" t="str">
            <v>Darkvision</v>
          </cell>
          <cell r="Z16">
            <v>60</v>
          </cell>
          <cell r="AO16" t="str">
            <v>Expert</v>
          </cell>
          <cell r="AU16">
            <v>4</v>
          </cell>
        </row>
        <row r="17">
          <cell r="A17" t="str">
            <v>Dwarf, Wild</v>
          </cell>
          <cell r="C17" t="str">
            <v>+2 Constitution, -2 Charisma.
Small size. 
Dwarven base speed is 20 feet. 
Darkvision: Dwarves can see in the dark up to 60 feet. Darkvision is black and white only, but it is otherwise like normal sight, and dwarves can function just fine with no light at all.
Proficient with Handaxe &amp; Blowgun.
+3 Racial Bonus on saving throws vs. Poison.  Immune to wild dwarf sleep poison.
Poison Use (Ex):  Per the feat.
+4 racial Bonus on saves vs. Disease.
+2 Racial Bonus on saving throws against spells and spell-like effects.
+1 Racial Bonus to attacks vs. Orcs and Goblinoids.
+4 Dodge Bonus against Giants.
Automatic Languages: Dwarven, Undercommon, Home Region
Bonus Languages: By home region.
Favored Class: barbarian</v>
          </cell>
          <cell r="D17" t="str">
            <v>WotC</v>
          </cell>
          <cell r="E17" t="str">
            <v>FRCS</v>
          </cell>
          <cell r="G17" t="str">
            <v>!Humanoid (Fortitude)</v>
          </cell>
          <cell r="J17">
            <v>2</v>
          </cell>
          <cell r="M17">
            <v>-2</v>
          </cell>
          <cell r="N17" t="str">
            <v>Small</v>
          </cell>
          <cell r="O17">
            <v>5</v>
          </cell>
          <cell r="P17">
            <v>5</v>
          </cell>
          <cell r="Q17">
            <v>20</v>
          </cell>
          <cell r="R17">
            <v>20</v>
          </cell>
          <cell r="Y17" t="str">
            <v>Darkvision</v>
          </cell>
          <cell r="Z17">
            <v>60</v>
          </cell>
          <cell r="AJ17">
            <v>5</v>
          </cell>
          <cell r="AO17" t="str">
            <v>Barbarian</v>
          </cell>
          <cell r="AU17">
            <v>4</v>
          </cell>
        </row>
        <row r="18">
          <cell r="A18" t="str">
            <v>Elf</v>
          </cell>
          <cell r="C18" t="str">
            <v xml:space="preserve">+2 Dexterity, -2 Constitution.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Common and Elven. 
Bonus Languages: Draconic, Gnoll, Gnome, Goblin, Orc, and Sylvan. 
Favored Class: Wizard. </v>
          </cell>
          <cell r="D18" t="str">
            <v>WotC</v>
          </cell>
          <cell r="E18" t="str">
            <v>3.5e SRD</v>
          </cell>
          <cell r="G18" t="str">
            <v>!Humanoid (Reflex)</v>
          </cell>
          <cell r="I18">
            <v>2</v>
          </cell>
          <cell r="J18">
            <v>-2</v>
          </cell>
          <cell r="N18" t="str">
            <v>Medium</v>
          </cell>
          <cell r="O18">
            <v>5</v>
          </cell>
          <cell r="P18">
            <v>5</v>
          </cell>
          <cell r="Q18">
            <v>30</v>
          </cell>
          <cell r="R18">
            <v>20</v>
          </cell>
          <cell r="Y18" t="str">
            <v>Low Light Vision</v>
          </cell>
          <cell r="AO18" t="str">
            <v>Wizard</v>
          </cell>
          <cell r="AP18">
            <v>110</v>
          </cell>
          <cell r="AQ18">
            <v>175</v>
          </cell>
          <cell r="AR18">
            <v>263</v>
          </cell>
          <cell r="AS18">
            <v>350</v>
          </cell>
          <cell r="AU18">
            <v>4</v>
          </cell>
          <cell r="AV18" t="str">
            <v>Listen</v>
          </cell>
          <cell r="AW18">
            <v>2</v>
          </cell>
          <cell r="AX18" t="str">
            <v>Search</v>
          </cell>
          <cell r="AY18">
            <v>2</v>
          </cell>
          <cell r="AZ18" t="str">
            <v>Spot</v>
          </cell>
          <cell r="BA18">
            <v>2</v>
          </cell>
        </row>
        <row r="19">
          <cell r="A19" t="str">
            <v>Elf, Aquatic</v>
          </cell>
          <cell r="C19" t="str">
            <v xml:space="preserve">+2 Dexterity, -2 Intelligence
Medium size. 
Elven base speed is 30 feet. 
Immunity to magic sleep spells and effects. 
+2 racial saving throw bonus against Enchantment spells or effects. 
Improved Low-light Vision: Elves can see 4 times as far as a human in starlight, moonlight, torchlight, and similar conditions of poor illumination. They retain the ability to distinguish color and detail under these conditions.
Proficient with trident, longspear, &amp; net.
+2 racial bonus on Listen, Search, and Spot checks. An elf who merely passes within 5 feet of a secret or concealed door is entitled to a Search check to notice it as if she were actively looking for the door.
+8 racial bonus to swim.  Can always take 10 on a swim check.  Swim speed 40'.
Gills (Ex):  can breath saltwater w/o penalty; freshwater will cause fatigue; must hold breath when out of water
Automatic Languages: Common and Elven. 
Bonus Languages: Draconic, Gnoll, Gnome, Goblin, Orc, and Sylvan. 
Favored Class: Fighter
ECL +1 </v>
          </cell>
          <cell r="D19" t="str">
            <v>WotC</v>
          </cell>
          <cell r="E19" t="str">
            <v>FRCS</v>
          </cell>
          <cell r="G19" t="str">
            <v>!Humanoid (Reflex)</v>
          </cell>
          <cell r="I19">
            <v>2</v>
          </cell>
          <cell r="K19">
            <v>-2</v>
          </cell>
          <cell r="N19" t="str">
            <v>Medium</v>
          </cell>
          <cell r="O19">
            <v>5</v>
          </cell>
          <cell r="P19">
            <v>5</v>
          </cell>
          <cell r="Q19">
            <v>30</v>
          </cell>
          <cell r="R19">
            <v>20</v>
          </cell>
          <cell r="V19">
            <v>1</v>
          </cell>
          <cell r="Y19" t="str">
            <v>Low Light Vision</v>
          </cell>
          <cell r="AO19" t="str">
            <v>Fighter</v>
          </cell>
          <cell r="AU19">
            <v>4</v>
          </cell>
          <cell r="AV19" t="str">
            <v>Listen</v>
          </cell>
          <cell r="AW19">
            <v>2</v>
          </cell>
          <cell r="AX19" t="str">
            <v>Search</v>
          </cell>
          <cell r="AY19">
            <v>2</v>
          </cell>
          <cell r="AZ19" t="str">
            <v>Spot</v>
          </cell>
          <cell r="BA19">
            <v>2</v>
          </cell>
          <cell r="BB19" t="str">
            <v>Swim</v>
          </cell>
          <cell r="BC19">
            <v>8</v>
          </cell>
        </row>
        <row r="20">
          <cell r="A20" t="str">
            <v>Elf, Drow</v>
          </cell>
          <cell r="C20" t="str">
            <v xml:space="preserve">+2 Dexterity, -2 Constitution, +2 Intelligence, +2 Charisma. 
Medium size. 
Elven base speed is 30 feet.
Immunity to magic sleep spells and effects. 
+2 racial saving throw bonus against Enchantment spells or effects.
Darkvision: Drow can see in the dark up to 120 feet. Darkvision is black and white only, but it is otherwise like normal sight, and Drow can function just fine with no light at all. 
Proficient with either longsword or rapier; proficient with shortbow, longbow, composite longbow, and composite shortbow. 
+2 racial bonus on Listen, Search, and Spot checks. A Drow who merely passes within 5 feet of a secret or concealed door is entitled to a Search check to notice it as if she were actively looking for the door. 
Automatic Languages: Elven, Undercommon, Home Region.
Bonus Languages: Abyssal, Common, Draconic, Drow Sign Language, Goblin, Illuskan.
Favored Class: Wizard. </v>
          </cell>
          <cell r="D20" t="str">
            <v>WotC</v>
          </cell>
          <cell r="E20" t="str">
            <v>FRCS</v>
          </cell>
          <cell r="G20" t="str">
            <v>!Humanoid (Reflex)</v>
          </cell>
          <cell r="I20">
            <v>2</v>
          </cell>
          <cell r="J20">
            <v>-2</v>
          </cell>
          <cell r="K20">
            <v>2</v>
          </cell>
          <cell r="M20">
            <v>2</v>
          </cell>
          <cell r="N20" t="str">
            <v>Medium</v>
          </cell>
          <cell r="O20">
            <v>5</v>
          </cell>
          <cell r="P20">
            <v>5</v>
          </cell>
          <cell r="Q20">
            <v>30</v>
          </cell>
          <cell r="R20">
            <v>20</v>
          </cell>
          <cell r="V20">
            <v>2</v>
          </cell>
          <cell r="Y20" t="str">
            <v>Darkvision</v>
          </cell>
          <cell r="Z20">
            <v>120</v>
          </cell>
          <cell r="AB20">
            <v>11</v>
          </cell>
          <cell r="AC20">
            <v>1</v>
          </cell>
          <cell r="AO20" t="str">
            <v>Wizard</v>
          </cell>
          <cell r="AU20">
            <v>4</v>
          </cell>
          <cell r="AV20" t="str">
            <v>Listen</v>
          </cell>
          <cell r="AW20">
            <v>2</v>
          </cell>
          <cell r="AX20" t="str">
            <v>Search</v>
          </cell>
          <cell r="AY20">
            <v>2</v>
          </cell>
          <cell r="AZ20" t="str">
            <v>Spot</v>
          </cell>
          <cell r="BA20">
            <v>2</v>
          </cell>
        </row>
        <row r="21">
          <cell r="A21" t="str">
            <v>Elf, Drow (Female)</v>
          </cell>
          <cell r="C21" t="str">
            <v>Spell Resistance 11 + Class Level.  Light Blindness.
Immune to magic Sleep spell and effects.
+2 Racial Bonus to Will Saves against spells and spell-like abilities.
An Elf who passes within 5' of a secret/concealed door is entitled to a Search check as though actively looking for it.
Favored Class: Wizard</v>
          </cell>
          <cell r="D21" t="str">
            <v>WotC</v>
          </cell>
          <cell r="E21" t="str">
            <v>MM</v>
          </cell>
          <cell r="F21">
            <v>86</v>
          </cell>
          <cell r="G21" t="str">
            <v>!Humanoid (Reflex)</v>
          </cell>
          <cell r="I21">
            <v>2</v>
          </cell>
          <cell r="J21">
            <v>-2</v>
          </cell>
          <cell r="K21">
            <v>2</v>
          </cell>
          <cell r="M21">
            <v>2</v>
          </cell>
          <cell r="N21" t="str">
            <v>Medium</v>
          </cell>
          <cell r="O21">
            <v>5</v>
          </cell>
          <cell r="P21">
            <v>5</v>
          </cell>
          <cell r="Q21">
            <v>30</v>
          </cell>
          <cell r="R21">
            <v>20</v>
          </cell>
          <cell r="V21">
            <v>1</v>
          </cell>
          <cell r="Y21" t="str">
            <v>Darkvision</v>
          </cell>
          <cell r="Z21">
            <v>120</v>
          </cell>
          <cell r="AB21">
            <v>11</v>
          </cell>
          <cell r="AC21">
            <v>1</v>
          </cell>
          <cell r="AO21" t="str">
            <v>Cleric</v>
          </cell>
          <cell r="AU21">
            <v>4</v>
          </cell>
          <cell r="AV21" t="str">
            <v>Listen</v>
          </cell>
          <cell r="AW21">
            <v>2</v>
          </cell>
          <cell r="AX21" t="str">
            <v>Search</v>
          </cell>
          <cell r="AY21">
            <v>2</v>
          </cell>
          <cell r="AZ21" t="str">
            <v>Spot</v>
          </cell>
          <cell r="BA21">
            <v>2</v>
          </cell>
        </row>
        <row r="22">
          <cell r="A22" t="str">
            <v>Elf, Drow (GR)</v>
          </cell>
          <cell r="C22" t="str">
            <v xml:space="preserve">+2 Dexterity, -2 Constitution, +2 Intelligence 
Medium size. 
Drow base speed is 30 feet.
Immunity to magic sleep spells and effects. 
+2 racial saving throw bonus against Enchantment spells or effects.
Darkvision: Drow can see in the dark up to 120 feet. Darkvision is black and white only, but it is otherwise like normal sight, and Drow can function just fine with no light at all. 
Proficient with either longsword or scimitar; proficient with light &amp; hand crossbow. 
+2 racial bonus on Listen, Search, and Spot checks. A Drow who merely passes within 5 feet of a secret or concealed door is entitled to a Search check to notice it as if she were actively looking for the door. 
Automatic Languages: Elven, Undercommon, Home Region.
Bonus Languages: Abyssal, Common, Draconic, Drow Sign Language, Goblin, Illuskan.
Favored Class: Wizard. </v>
          </cell>
          <cell r="D22" t="str">
            <v>Green Ronin</v>
          </cell>
          <cell r="E22" t="str">
            <v>Plot &amp; Poison</v>
          </cell>
          <cell r="F22">
            <v>3</v>
          </cell>
          <cell r="G22" t="str">
            <v>!Humanoid (Reflex)</v>
          </cell>
          <cell r="I22">
            <v>2</v>
          </cell>
          <cell r="J22">
            <v>-2</v>
          </cell>
          <cell r="K22">
            <v>2</v>
          </cell>
          <cell r="N22" t="str">
            <v>Medium</v>
          </cell>
          <cell r="O22">
            <v>5</v>
          </cell>
          <cell r="P22">
            <v>5</v>
          </cell>
          <cell r="Q22">
            <v>30</v>
          </cell>
          <cell r="R22">
            <v>20</v>
          </cell>
          <cell r="V22">
            <v>2</v>
          </cell>
          <cell r="Y22" t="str">
            <v>Darkvision</v>
          </cell>
          <cell r="Z22">
            <v>120</v>
          </cell>
          <cell r="AB22">
            <v>11</v>
          </cell>
          <cell r="AC22">
            <v>1</v>
          </cell>
          <cell r="AO22" t="str">
            <v>Wizard</v>
          </cell>
          <cell r="AU22">
            <v>4</v>
          </cell>
          <cell r="AV22" t="str">
            <v>Listen</v>
          </cell>
          <cell r="AW22">
            <v>2</v>
          </cell>
          <cell r="AX22" t="str">
            <v>Search</v>
          </cell>
          <cell r="AY22">
            <v>2</v>
          </cell>
          <cell r="AZ22" t="str">
            <v>Spot</v>
          </cell>
          <cell r="BA22">
            <v>2</v>
          </cell>
        </row>
        <row r="23">
          <cell r="A23" t="str">
            <v>Elf, Drow (Male)</v>
          </cell>
          <cell r="C23" t="str">
            <v>Spell Resistance 11 + Class Level.  Light Blindness.
Immune to magic Sleep spell and effects.
+2 Racial Bonus to Will Saves against spells and spell-like abilities.
An Elf who passes within 5' of a secret/concealed door is entitled to a Search check as though actively looking for it.
Favored Class: Wizard</v>
          </cell>
          <cell r="D23" t="str">
            <v>WotC</v>
          </cell>
          <cell r="E23" t="str">
            <v>MM</v>
          </cell>
          <cell r="F23">
            <v>86</v>
          </cell>
          <cell r="G23" t="str">
            <v>!Humanoid (Reflex)</v>
          </cell>
          <cell r="I23">
            <v>2</v>
          </cell>
          <cell r="J23">
            <v>-2</v>
          </cell>
          <cell r="K23">
            <v>2</v>
          </cell>
          <cell r="M23">
            <v>-2</v>
          </cell>
          <cell r="N23" t="str">
            <v>Medium</v>
          </cell>
          <cell r="O23">
            <v>5</v>
          </cell>
          <cell r="P23">
            <v>5</v>
          </cell>
          <cell r="Q23">
            <v>30</v>
          </cell>
          <cell r="R23">
            <v>20</v>
          </cell>
          <cell r="V23">
            <v>1</v>
          </cell>
          <cell r="Y23" t="str">
            <v>Darkvision</v>
          </cell>
          <cell r="Z23">
            <v>120</v>
          </cell>
          <cell r="AB23">
            <v>11</v>
          </cell>
          <cell r="AC23">
            <v>1</v>
          </cell>
          <cell r="AO23" t="str">
            <v>Wizard</v>
          </cell>
          <cell r="AU23">
            <v>4</v>
          </cell>
          <cell r="AV23" t="str">
            <v>Listen</v>
          </cell>
          <cell r="AW23">
            <v>2</v>
          </cell>
          <cell r="AX23" t="str">
            <v>Search</v>
          </cell>
          <cell r="AY23">
            <v>2</v>
          </cell>
          <cell r="AZ23" t="str">
            <v>Spot</v>
          </cell>
          <cell r="BA23">
            <v>2</v>
          </cell>
        </row>
        <row r="24">
          <cell r="A24" t="str">
            <v>Elf, Grey</v>
          </cell>
          <cell r="C24" t="str">
            <v>Proficient with Long Sword, Rapier, Long/Comp. Long/Short/Comp. Short Bow
Immune to magic Sleep spell and effects.
+2 Racial Bonus to Will Saves against Enchantment spells or effects.
An Elf who passes within 5' of a secret/concealed door is entitled to a Search check as though actively looking for it.
Favored Class: Wizard</v>
          </cell>
          <cell r="D24" t="str">
            <v>WotC</v>
          </cell>
          <cell r="E24" t="str">
            <v>?</v>
          </cell>
          <cell r="G24" t="str">
            <v>!Humanoid (Reflex)</v>
          </cell>
          <cell r="H24">
            <v>-2</v>
          </cell>
          <cell r="I24">
            <v>2</v>
          </cell>
          <cell r="J24">
            <v>-2</v>
          </cell>
          <cell r="K24">
            <v>2</v>
          </cell>
          <cell r="N24" t="str">
            <v>Medium</v>
          </cell>
          <cell r="O24">
            <v>5</v>
          </cell>
          <cell r="P24">
            <v>5</v>
          </cell>
          <cell r="Q24">
            <v>30</v>
          </cell>
          <cell r="R24">
            <v>20</v>
          </cell>
          <cell r="Y24" t="str">
            <v>Low Light Vision</v>
          </cell>
          <cell r="AO24" t="str">
            <v>Wizard</v>
          </cell>
          <cell r="AU24">
            <v>4</v>
          </cell>
          <cell r="AV24" t="str">
            <v>Listen</v>
          </cell>
          <cell r="AW24">
            <v>2</v>
          </cell>
          <cell r="AX24" t="str">
            <v>Search</v>
          </cell>
          <cell r="AY24">
            <v>2</v>
          </cell>
          <cell r="AZ24" t="str">
            <v>Spot</v>
          </cell>
          <cell r="BA24">
            <v>2</v>
          </cell>
        </row>
        <row r="25">
          <cell r="A25" t="str">
            <v>Elf, Moon (Silver)</v>
          </cell>
          <cell r="C25" t="str">
            <v xml:space="preserve">+2 Dexterity, -2 Constitution.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Auran, Chondathan, Gnoll, Gnome, Halfling, Illuskan, Sylvan
Favored Class: Wizard. </v>
          </cell>
          <cell r="D25" t="str">
            <v>WotC</v>
          </cell>
          <cell r="E25" t="str">
            <v>FRCS</v>
          </cell>
          <cell r="G25" t="str">
            <v>!Humanoid (Reflex)</v>
          </cell>
          <cell r="I25">
            <v>2</v>
          </cell>
          <cell r="J25">
            <v>-2</v>
          </cell>
          <cell r="N25" t="str">
            <v>Medium</v>
          </cell>
          <cell r="O25">
            <v>5</v>
          </cell>
          <cell r="P25">
            <v>5</v>
          </cell>
          <cell r="Q25">
            <v>30</v>
          </cell>
          <cell r="R25">
            <v>20</v>
          </cell>
          <cell r="Y25" t="str">
            <v>Low Light Vision</v>
          </cell>
          <cell r="AO25" t="str">
            <v>Wizard</v>
          </cell>
          <cell r="AU25">
            <v>4</v>
          </cell>
          <cell r="AV25" t="str">
            <v>Listen</v>
          </cell>
          <cell r="AW25">
            <v>2</v>
          </cell>
          <cell r="AX25" t="str">
            <v>Search</v>
          </cell>
          <cell r="AY25">
            <v>2</v>
          </cell>
          <cell r="AZ25" t="str">
            <v>Spot</v>
          </cell>
          <cell r="BA25">
            <v>2</v>
          </cell>
        </row>
        <row r="26">
          <cell r="A26" t="str">
            <v>Elf, Sun (Gold)</v>
          </cell>
          <cell r="C26" t="str">
            <v xml:space="preserve">+2 Intelligence, -2 Constitution.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Gnoll, Illuskan, Orc, Sylvan, Tashalan.
Favored Class: Wizard. </v>
          </cell>
          <cell r="D26" t="str">
            <v>WotC</v>
          </cell>
          <cell r="E26" t="str">
            <v>FRCS</v>
          </cell>
          <cell r="G26" t="str">
            <v>!Humanoid (Reflex)</v>
          </cell>
          <cell r="J26">
            <v>-2</v>
          </cell>
          <cell r="K26">
            <v>2</v>
          </cell>
          <cell r="N26" t="str">
            <v>Medium</v>
          </cell>
          <cell r="O26">
            <v>5</v>
          </cell>
          <cell r="P26">
            <v>5</v>
          </cell>
          <cell r="Q26">
            <v>30</v>
          </cell>
          <cell r="R26">
            <v>20</v>
          </cell>
          <cell r="Y26" t="str">
            <v>Low Light Vision</v>
          </cell>
          <cell r="AO26" t="str">
            <v>Wizard</v>
          </cell>
          <cell r="AU26">
            <v>4</v>
          </cell>
          <cell r="AV26" t="str">
            <v>Listen</v>
          </cell>
          <cell r="AW26">
            <v>2</v>
          </cell>
          <cell r="AX26" t="str">
            <v>Search</v>
          </cell>
          <cell r="AY26">
            <v>2</v>
          </cell>
          <cell r="AZ26" t="str">
            <v>Spot</v>
          </cell>
          <cell r="BA26">
            <v>2</v>
          </cell>
        </row>
        <row r="27">
          <cell r="A27" t="str">
            <v>Elf, Wild (Green)</v>
          </cell>
          <cell r="C27" t="str">
            <v xml:space="preserve">+2 Dexterity, -2 Intelligence.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Gnoll, Illuskan, Orc, Sylvan, Tashalan.
Favored Class: Wizard. </v>
          </cell>
          <cell r="D27" t="str">
            <v>WotC</v>
          </cell>
          <cell r="E27" t="str">
            <v>FRCS</v>
          </cell>
          <cell r="G27" t="str">
            <v>!Humanoid (Reflex)</v>
          </cell>
          <cell r="I27">
            <v>2</v>
          </cell>
          <cell r="K27">
            <v>-2</v>
          </cell>
          <cell r="N27" t="str">
            <v>Medium</v>
          </cell>
          <cell r="O27">
            <v>5</v>
          </cell>
          <cell r="P27">
            <v>5</v>
          </cell>
          <cell r="Q27">
            <v>30</v>
          </cell>
          <cell r="R27">
            <v>20</v>
          </cell>
          <cell r="Y27" t="str">
            <v>Low Light Vision</v>
          </cell>
          <cell r="AO27" t="str">
            <v>Sorcerer</v>
          </cell>
          <cell r="AU27">
            <v>4</v>
          </cell>
          <cell r="AV27" t="str">
            <v>Jump</v>
          </cell>
          <cell r="AW27">
            <v>4</v>
          </cell>
          <cell r="AX27" t="str">
            <v>Listen</v>
          </cell>
          <cell r="AY27">
            <v>2</v>
          </cell>
          <cell r="AZ27" t="str">
            <v>Search</v>
          </cell>
          <cell r="BA27">
            <v>2</v>
          </cell>
          <cell r="BB27" t="str">
            <v>Spot</v>
          </cell>
          <cell r="BC27">
            <v>4</v>
          </cell>
        </row>
        <row r="28">
          <cell r="A28" t="str">
            <v>Elf, Winged (Avariel)</v>
          </cell>
          <cell r="C28" t="str">
            <v>+4 Dexterity, -2 Constitution, +2 Intelligence, +2 Wisdom.
Medium size. 
Elven base speed is 30 feet.
Fight (Ex):  base speed 50'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lasso &amp; bola. 
+2 racial bonus on Listen &amp; Search; +4 on Spot checks. An elf who merely passes within 5 feet of a secret or concealed door is entitled to a Search check to notice it as if she were actively looking for the door.
+4 racial bonus on jump checks
Automatic Languages: Elven, Common, Home Region
Bonus Languages: By home regoin.
Favored Class: Cleric. 
ECL +3</v>
          </cell>
          <cell r="D28" t="str">
            <v>WotC</v>
          </cell>
          <cell r="E28" t="str">
            <v>FRCS</v>
          </cell>
          <cell r="G28" t="str">
            <v>!Humanoid (Reflex)</v>
          </cell>
          <cell r="I28">
            <v>4</v>
          </cell>
          <cell r="J28">
            <v>-2</v>
          </cell>
          <cell r="K28">
            <v>2</v>
          </cell>
          <cell r="L28">
            <v>2</v>
          </cell>
          <cell r="N28" t="str">
            <v>Medium</v>
          </cell>
          <cell r="O28">
            <v>5</v>
          </cell>
          <cell r="P28">
            <v>5</v>
          </cell>
          <cell r="Q28">
            <v>30</v>
          </cell>
          <cell r="R28">
            <v>20</v>
          </cell>
          <cell r="V28">
            <v>3</v>
          </cell>
          <cell r="Y28" t="str">
            <v>Low Light Vision</v>
          </cell>
          <cell r="AO28" t="str">
            <v>Cleric</v>
          </cell>
          <cell r="AU28">
            <v>4</v>
          </cell>
          <cell r="AV28" t="str">
            <v>Listen</v>
          </cell>
          <cell r="AW28">
            <v>2</v>
          </cell>
          <cell r="AX28" t="str">
            <v>Search</v>
          </cell>
          <cell r="AY28">
            <v>2</v>
          </cell>
          <cell r="AZ28" t="str">
            <v>Spot</v>
          </cell>
          <cell r="BA28">
            <v>2</v>
          </cell>
        </row>
        <row r="29">
          <cell r="A29" t="str">
            <v>Elf, Wood (Copper)</v>
          </cell>
          <cell r="C29" t="str">
            <v xml:space="preserve">+2 Strength, +2 Dexterity, -2 Constitution, -2 Intelligence, -2 Charisma.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Chondathan, Draconic, Gnome, Goblin, Gnoll, Sylvan.
Favored Class: Wizard. </v>
          </cell>
          <cell r="D29" t="str">
            <v>WotC</v>
          </cell>
          <cell r="E29" t="str">
            <v>FRCS</v>
          </cell>
          <cell r="G29" t="str">
            <v>!Humanoid (Reflex)</v>
          </cell>
          <cell r="H29">
            <v>2</v>
          </cell>
          <cell r="I29">
            <v>2</v>
          </cell>
          <cell r="J29">
            <v>-2</v>
          </cell>
          <cell r="K29">
            <v>-2</v>
          </cell>
          <cell r="M29">
            <v>-2</v>
          </cell>
          <cell r="N29" t="str">
            <v>Medium</v>
          </cell>
          <cell r="O29">
            <v>5</v>
          </cell>
          <cell r="P29">
            <v>5</v>
          </cell>
          <cell r="Q29">
            <v>30</v>
          </cell>
          <cell r="R29">
            <v>20</v>
          </cell>
          <cell r="Y29" t="str">
            <v>Low Light Vision</v>
          </cell>
          <cell r="AO29" t="str">
            <v>Ranger (WotC)</v>
          </cell>
          <cell r="AU29">
            <v>4</v>
          </cell>
          <cell r="AV29" t="str">
            <v>Listen</v>
          </cell>
          <cell r="AW29">
            <v>2</v>
          </cell>
          <cell r="AX29" t="str">
            <v>Search</v>
          </cell>
          <cell r="AY29">
            <v>2</v>
          </cell>
          <cell r="AZ29" t="str">
            <v>Spot</v>
          </cell>
          <cell r="BA29">
            <v>2</v>
          </cell>
        </row>
        <row r="30">
          <cell r="A30" t="str">
            <v>Fey'ri (ECL +2)</v>
          </cell>
          <cell r="C30" t="str">
            <v>Medium size. 
Fey'ri base speed is 30 feet.  Base flight speed is 40' 
Immunity to magic sleep spells and effects. 
+2 racial saving throw bonus against Enchantment spells or effects.
Dark Vision 60'. 
Low-light Vision: Fey'ri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Bluff, Hide, Listen, Search, and Spot checks. An fey'ri who merely passes within 5 feet of a secret or concealed door is entitled to a Search check to notice it as if she were actively looking for the door.
Alter Self (Sp):  At will; perminent duration.
Elven Blood
Outsider: Fey'ri are native outsiders
Demonic Abilities:  See RoF p.120
Favored Class: Sorcerer
ECL +2</v>
          </cell>
          <cell r="D30" t="str">
            <v>WotC</v>
          </cell>
          <cell r="E30" t="str">
            <v>FRCS</v>
          </cell>
          <cell r="G30" t="str">
            <v>!Outsider</v>
          </cell>
          <cell r="I30">
            <v>2</v>
          </cell>
          <cell r="J30">
            <v>-2</v>
          </cell>
          <cell r="K30">
            <v>2</v>
          </cell>
          <cell r="N30" t="str">
            <v>Medium</v>
          </cell>
          <cell r="O30">
            <v>5</v>
          </cell>
          <cell r="P30">
            <v>5</v>
          </cell>
          <cell r="Q30">
            <v>30</v>
          </cell>
          <cell r="R30">
            <v>20</v>
          </cell>
          <cell r="V30">
            <v>2</v>
          </cell>
          <cell r="Y30" t="str">
            <v>Darkvision</v>
          </cell>
          <cell r="Z30">
            <v>60</v>
          </cell>
          <cell r="AA30" t="str">
            <v>Low Light Vision</v>
          </cell>
          <cell r="AO30" t="str">
            <v>Sorcerer (WotC)</v>
          </cell>
          <cell r="AU30">
            <v>4</v>
          </cell>
          <cell r="AV30" t="str">
            <v>Bluff</v>
          </cell>
          <cell r="AW30">
            <v>2</v>
          </cell>
          <cell r="AX30" t="str">
            <v>Hide</v>
          </cell>
          <cell r="AY30">
            <v>2</v>
          </cell>
          <cell r="AZ30" t="str">
            <v>Listen</v>
          </cell>
          <cell r="BA30">
            <v>2</v>
          </cell>
          <cell r="BB30" t="str">
            <v>Search</v>
          </cell>
          <cell r="BC30">
            <v>2</v>
          </cell>
          <cell r="BD30" t="str">
            <v>Spot</v>
          </cell>
          <cell r="BE30">
            <v>2</v>
          </cell>
        </row>
        <row r="31">
          <cell r="A31" t="str">
            <v>Fey'ri (ECL +3)</v>
          </cell>
          <cell r="C31" t="str">
            <v>Medium size. 
Fey'ri base speed is 30 feet.  Base flight speed is 40' 
Immunity to magic sleep spells and effects. 
+2 racial saving throw bonus against Enchantment spells or effects.
Dark Vision 60'. 
Low-light Vision: Fey'ri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Bluff, Hide, Listen, Search, and Spot checks. An fey'ri who merely passes within 5 feet of a secret or concealed door is entitled to a Search check to notice it as if she were actively looking for the door.
Alter Self (Sp):  At will; perminent duration.
Elven Blood
Outsider: Fey'ri are native outsiders
Demonic Abilities:  See RoF p.120
Favored Class: Sorcerer
ECL +3</v>
          </cell>
          <cell r="D31" t="str">
            <v>WotC</v>
          </cell>
          <cell r="E31" t="str">
            <v>FRCS</v>
          </cell>
          <cell r="G31" t="str">
            <v>!Outsider</v>
          </cell>
          <cell r="I31">
            <v>2</v>
          </cell>
          <cell r="J31">
            <v>-2</v>
          </cell>
          <cell r="K31">
            <v>2</v>
          </cell>
          <cell r="N31" t="str">
            <v>Medium</v>
          </cell>
          <cell r="O31">
            <v>5</v>
          </cell>
          <cell r="P31">
            <v>5</v>
          </cell>
          <cell r="Q31">
            <v>30</v>
          </cell>
          <cell r="R31">
            <v>20</v>
          </cell>
          <cell r="V31">
            <v>3</v>
          </cell>
          <cell r="Y31" t="str">
            <v>Darkvision</v>
          </cell>
          <cell r="Z31">
            <v>60</v>
          </cell>
          <cell r="AA31" t="str">
            <v>Low Light Vision</v>
          </cell>
          <cell r="AO31" t="str">
            <v>Sorcerer (WotC)</v>
          </cell>
          <cell r="AU31">
            <v>4</v>
          </cell>
          <cell r="AV31" t="str">
            <v>Bluff</v>
          </cell>
          <cell r="AW31">
            <v>2</v>
          </cell>
          <cell r="AX31" t="str">
            <v>Hide</v>
          </cell>
          <cell r="AY31">
            <v>2</v>
          </cell>
          <cell r="AZ31" t="str">
            <v>Listen</v>
          </cell>
          <cell r="BA31">
            <v>2</v>
          </cell>
          <cell r="BB31" t="str">
            <v>Search</v>
          </cell>
          <cell r="BC31">
            <v>2</v>
          </cell>
          <cell r="BD31" t="str">
            <v>Spot</v>
          </cell>
          <cell r="BE31">
            <v>2</v>
          </cell>
        </row>
        <row r="32">
          <cell r="A32" t="str">
            <v>Genasi, Air</v>
          </cell>
          <cell r="C32" t="str">
            <v>+2 Dexterity, +2 Intelligence, -2 Wisdom, -2 Charisma
Medium Sized.
Base Speed: 30'
Darkvision 60'
Levitate (Sp): Air Genasi can use Levitate once per day as cast by a 5th-level sorcerer.
Clerical Focus: Air Genasi cleric must choose a deity who grants access to the Air domain and select Air as one of the two domains.
+1 Racial bonus on saving throws vs. all air spells and effects.  This bonus increases by +1 for every 5 class levels the genasi attains.
Breathless: Air genasi do not breathe, so they are immune to drowning, suffocation, and attacks that require inhalation (such as some types of poison).
Outsider: Air Genasi are native outsiders
Automatic Languages: Common, Home Region
Bonus Languages: Any (except secret languages, such as Druidic)
Favored Class: Fighter
Level Adjustment (ECL): +1.</v>
          </cell>
          <cell r="D32" t="str">
            <v>WotC</v>
          </cell>
          <cell r="E32" t="str">
            <v>FRCS</v>
          </cell>
          <cell r="G32" t="str">
            <v>!Outsider</v>
          </cell>
          <cell r="I32">
            <v>2</v>
          </cell>
          <cell r="K32">
            <v>2</v>
          </cell>
          <cell r="L32">
            <v>-2</v>
          </cell>
          <cell r="M32">
            <v>-2</v>
          </cell>
          <cell r="N32" t="str">
            <v>Medium</v>
          </cell>
          <cell r="O32">
            <v>5</v>
          </cell>
          <cell r="P32">
            <v>5</v>
          </cell>
          <cell r="Q32">
            <v>30</v>
          </cell>
          <cell r="R32">
            <v>20</v>
          </cell>
          <cell r="V32">
            <v>1</v>
          </cell>
          <cell r="Y32" t="str">
            <v>Darkvision</v>
          </cell>
          <cell r="Z32">
            <v>60</v>
          </cell>
          <cell r="AB32">
            <v>1</v>
          </cell>
          <cell r="AC32">
            <v>1</v>
          </cell>
          <cell r="AO32" t="str">
            <v>Fighter</v>
          </cell>
          <cell r="AU32">
            <v>4</v>
          </cell>
        </row>
        <row r="33">
          <cell r="A33" t="str">
            <v>Genasi, Earth</v>
          </cell>
          <cell r="C33" t="str">
            <v>+2 Strength, +2 Constitution, -2 Wisdom, -2 Charisma
Medium Sized.
Base Speed: 30'
Darkvision 60'
Pass Without Trace (Sp): Earth Genasi can use Pass Without Trace once per day as cast by a 5th-level Druid.
Clerical Focus: Earth Genasi cleric must choose a deity who grants access to the Earth domain and select Earth as one of the two domains.
+1 Racial bonus on saving throws vs. all earth spells and effects.  This bonus increases by +1 for every 5 class levels the genasi attains.
Outsider: Earth Genasi are native outsiders
Automatic Languages: Common, Home Region
Bonus Languages: Any (except secret languages, such as Druidic)
Favored Class: Fighter
Level Adjustment (ECL): +1.</v>
          </cell>
          <cell r="D33" t="str">
            <v>WotC</v>
          </cell>
          <cell r="E33" t="str">
            <v>FRCS</v>
          </cell>
          <cell r="G33" t="str">
            <v>!Outsider</v>
          </cell>
          <cell r="H33">
            <v>2</v>
          </cell>
          <cell r="J33">
            <v>2</v>
          </cell>
          <cell r="L33">
            <v>-2</v>
          </cell>
          <cell r="M33">
            <v>-2</v>
          </cell>
          <cell r="N33" t="str">
            <v>Medium</v>
          </cell>
          <cell r="O33">
            <v>5</v>
          </cell>
          <cell r="P33">
            <v>5</v>
          </cell>
          <cell r="Q33">
            <v>30</v>
          </cell>
          <cell r="R33">
            <v>20</v>
          </cell>
          <cell r="V33">
            <v>1</v>
          </cell>
          <cell r="Y33" t="str">
            <v>Darkvision</v>
          </cell>
          <cell r="Z33">
            <v>60</v>
          </cell>
          <cell r="AB33">
            <v>1</v>
          </cell>
          <cell r="AC33">
            <v>1</v>
          </cell>
          <cell r="AO33" t="str">
            <v>Fighter</v>
          </cell>
          <cell r="AU33">
            <v>4</v>
          </cell>
        </row>
        <row r="34">
          <cell r="A34" t="str">
            <v>Genasi, Fire</v>
          </cell>
          <cell r="C34" t="str">
            <v>+2 Intelligence, -2 Charisma
Medium Sized.
Base Speed: 30'
Darkvision 60'
Control Flame (Sp): Fire Genasi can use Control Flame once per day as cast by a 5th-level Sorcerer.
Clerical Focus: Fire Genasi cleric must choose a deity who grants access to the Fire domain and select Fire as one of the two domains.
+1 Racial bonus on saving throws vs. all fire spells and effects.  This bonus increases by +1 for every 5 class levels the genasi attains.
Outsider: Fire Genasi are native outsiders
Automatic Languages: Common, Home Region
Bonus Languages: Any (except secret languages, such as Druidic)
Favored Class: Fighter
Level Adjustment (ECL): +1.</v>
          </cell>
          <cell r="D34" t="str">
            <v>WotC</v>
          </cell>
          <cell r="E34" t="str">
            <v>FRCS</v>
          </cell>
          <cell r="G34" t="str">
            <v>!Outsider</v>
          </cell>
          <cell r="K34">
            <v>2</v>
          </cell>
          <cell r="M34">
            <v>-2</v>
          </cell>
          <cell r="N34" t="str">
            <v>Medium</v>
          </cell>
          <cell r="O34">
            <v>5</v>
          </cell>
          <cell r="P34">
            <v>5</v>
          </cell>
          <cell r="Q34">
            <v>30</v>
          </cell>
          <cell r="R34">
            <v>20</v>
          </cell>
          <cell r="V34">
            <v>1</v>
          </cell>
          <cell r="Y34" t="str">
            <v>Darkvision</v>
          </cell>
          <cell r="Z34">
            <v>60</v>
          </cell>
          <cell r="AB34">
            <v>1</v>
          </cell>
          <cell r="AC34">
            <v>1</v>
          </cell>
          <cell r="AO34" t="str">
            <v>Fighter</v>
          </cell>
          <cell r="AU34">
            <v>4</v>
          </cell>
        </row>
        <row r="35">
          <cell r="A35" t="str">
            <v>Genasi, Water</v>
          </cell>
          <cell r="C35" t="str">
            <v>+2 Intelligence, -2 Charisma
Medium Sized.
Base Speed: 30', Swim 30'
Darkvision 60'
Create Water (Sp): Water Genasi can use Create Water once per day as cast by a 5th-level Druid.
Clerical Focus: Water Genasi cleric must choose a deity who grants access to the Water domain and select Water as one of the two domains.
+1 Racial bonus on saving throws vs. all water spells and effects.  This bonus increases by +1 for every 5 class levels the genasi attains.
Outsider: Water Genasi are native outsiders
Automatic Languages: Common, Home Region
Bonus Languages: Any (except secret languages, such as Druidic)
Favored Class: Fighter
Level Adjustment (ECL): +1.</v>
          </cell>
          <cell r="D35" t="str">
            <v>WotC</v>
          </cell>
          <cell r="E35" t="str">
            <v>FRCS</v>
          </cell>
          <cell r="G35" t="str">
            <v>!Outsider</v>
          </cell>
          <cell r="J35">
            <v>2</v>
          </cell>
          <cell r="M35">
            <v>-2</v>
          </cell>
          <cell r="N35" t="str">
            <v>Medium</v>
          </cell>
          <cell r="O35">
            <v>5</v>
          </cell>
          <cell r="P35">
            <v>5</v>
          </cell>
          <cell r="Q35">
            <v>30</v>
          </cell>
          <cell r="R35">
            <v>20</v>
          </cell>
          <cell r="V35">
            <v>1</v>
          </cell>
          <cell r="Y35" t="str">
            <v>Darkvision</v>
          </cell>
          <cell r="Z35">
            <v>60</v>
          </cell>
          <cell r="AB35">
            <v>1</v>
          </cell>
          <cell r="AC35">
            <v>1</v>
          </cell>
          <cell r="AO35" t="str">
            <v>Fighter</v>
          </cell>
          <cell r="AU35">
            <v>4</v>
          </cell>
        </row>
        <row r="36">
          <cell r="A36" t="str">
            <v>Gnoll</v>
          </cell>
          <cell r="C36" t="str">
            <v>Power Attack.  Weapon Proficiency: Battle-Axe.
Preferred Class: Ranger.</v>
          </cell>
          <cell r="D36" t="str">
            <v>WotC</v>
          </cell>
          <cell r="E36" t="str">
            <v>MM</v>
          </cell>
          <cell r="F36">
            <v>105</v>
          </cell>
          <cell r="G36" t="str">
            <v>!Humanoid (Fortitude)</v>
          </cell>
          <cell r="H36">
            <v>4</v>
          </cell>
          <cell r="I36">
            <v>2</v>
          </cell>
          <cell r="K36">
            <v>-2</v>
          </cell>
          <cell r="M36">
            <v>-2</v>
          </cell>
          <cell r="N36" t="str">
            <v>Medium</v>
          </cell>
          <cell r="O36">
            <v>5</v>
          </cell>
          <cell r="P36">
            <v>5</v>
          </cell>
          <cell r="Q36">
            <v>30</v>
          </cell>
          <cell r="R36">
            <v>20</v>
          </cell>
          <cell r="V36">
            <v>1</v>
          </cell>
          <cell r="W36">
            <v>2</v>
          </cell>
          <cell r="X36">
            <v>8</v>
          </cell>
          <cell r="Y36" t="str">
            <v>Darkvision</v>
          </cell>
          <cell r="Z36">
            <v>60</v>
          </cell>
          <cell r="AL36">
            <v>1</v>
          </cell>
          <cell r="AO36" t="str">
            <v>Ranger (WotC)</v>
          </cell>
          <cell r="AU36">
            <v>1</v>
          </cell>
          <cell r="AV36" t="str">
            <v>Listen</v>
          </cell>
          <cell r="AW36">
            <v>3</v>
          </cell>
          <cell r="AX36" t="str">
            <v>Spot</v>
          </cell>
          <cell r="AY36">
            <v>3</v>
          </cell>
        </row>
        <row r="37">
          <cell r="A37" t="str">
            <v>Gnome</v>
          </cell>
          <cell r="C37" t="str">
            <v xml:space="preserve">+2 Constitution, -2 Strength. 
Small size. 
Gnome base speed is 20 feet. 
Low-light Vision: Gnomes can see twice as far as a human in starlight, moonlight, torchlight, and similar conditions of poor illumination. They retain the ability to distinguish color and detail under these conditions.
+2 racial bonus on saving throws against illusions. 
+1 racial bonus to attack rolls against kobolds and goblinoids (goblins, hobgoblins, and bugbears). 
+4 dodge bonus against giants. 
+2 racial bonus on Listen checks. 
+2 racial bonus on Alchemy checks. 
Automatic Languages: Common and Gnome. 
Bonus Languages: Draconic, Dwarven, Elven, Giant, Goblin, and Orc. 
Once per day a gnome can use "Speak with Animals"
Gnomes with Intelligence scores of 10 or higher may cast the 0-level spells (cantrips) dancing lights, ghost sound, and prestidigitation, each once per day. These are arcane spells. Treat the gnome as a 1st-level caster for all spell effects dependent on level (range for all three spells and duration for ghost sound). 
Favored Class: Illusionist. </v>
          </cell>
          <cell r="D37" t="str">
            <v>WotC</v>
          </cell>
          <cell r="E37" t="str">
            <v>3.5e SRD</v>
          </cell>
          <cell r="G37" t="str">
            <v>!Humanoid (Fortitude)</v>
          </cell>
          <cell r="H37">
            <v>-2</v>
          </cell>
          <cell r="J37">
            <v>2</v>
          </cell>
          <cell r="N37" t="str">
            <v>Small</v>
          </cell>
          <cell r="O37">
            <v>5</v>
          </cell>
          <cell r="P37">
            <v>5</v>
          </cell>
          <cell r="Q37">
            <v>20</v>
          </cell>
          <cell r="R37">
            <v>15</v>
          </cell>
          <cell r="Y37" t="str">
            <v>Low Light Vision</v>
          </cell>
          <cell r="AO37" t="str">
            <v>Bard (WotC)</v>
          </cell>
          <cell r="AP37">
            <v>40</v>
          </cell>
          <cell r="AQ37">
            <v>100</v>
          </cell>
          <cell r="AR37">
            <v>150</v>
          </cell>
          <cell r="AS37">
            <v>200</v>
          </cell>
          <cell r="AU37">
            <v>4</v>
          </cell>
          <cell r="AV37" t="str">
            <v>Craft (Alchemy)</v>
          </cell>
          <cell r="AW37">
            <v>2</v>
          </cell>
          <cell r="AX37" t="str">
            <v>Listen</v>
          </cell>
          <cell r="AY37">
            <v>2</v>
          </cell>
        </row>
        <row r="38">
          <cell r="A38" t="str">
            <v>Gnome, Deep (Svirfneblin)</v>
          </cell>
          <cell r="C38" t="str">
            <v xml:space="preserve">-2 Strength, +2 Dexterity, +2 Wisdom, -4 Charisma
Small size. 
Gnome base speed is 20 feet. 
Darkvision: Deep Gnomes can see in the dark up to 120 feet. Darkvision is black and white only, but it is otherwise like normal sight, and Deep Gnomes can function just fine with no light at all. 
Spell-Like Abilities (once per day): Blindness, Blur, and Change Self.  These abilities are the spells cast by a wizard of the svirfneblin's character level (save DC 10 + spell level).
Stonecunning: +2 racial bonus on checks to notice unusual stonework.  A deep gnome who merely comes within 10' of unusual stonework can make a check as though actively searching and can use the Search skill to find stonework traps as a rogue can.  A svirfneblin can also intuit depth, sensing the appropriate distance underground as naturally as a human can sense which way is up.
Nondetection (Su): Svirfneblin have a continuous Nondetection supernatural ability as the spell cast by a wizard of their character level.
Spell Resistance of 11 + character level.
+1 racial bonus to attack rolls against kobolds and goblinoids. 
+4 dodge bonus against all creatures.
+2 racial bonus on all saving throws.
+2 racial bonus on Hide checks, which improves to +4 in darkened areas underground.
+2 racial bonus on Listen checks. 
+2 racial bonus on Alchemy checks. 
Automatic Languages: Gnome, Undercommon, Home Region
Bonus Languages: Common, Draconic, Dwarven, Elven, Illuskan, Terran.
Favored Class: Illusionist. </v>
          </cell>
          <cell r="D38" t="str">
            <v>WotC</v>
          </cell>
          <cell r="E38" t="str">
            <v>FRCS</v>
          </cell>
          <cell r="G38" t="str">
            <v>!Humanoid (Reflex)</v>
          </cell>
          <cell r="H38">
            <v>-2</v>
          </cell>
          <cell r="J38">
            <v>2</v>
          </cell>
          <cell r="L38">
            <v>2</v>
          </cell>
          <cell r="M38">
            <v>-4</v>
          </cell>
          <cell r="N38" t="str">
            <v>Small</v>
          </cell>
          <cell r="O38">
            <v>5</v>
          </cell>
          <cell r="P38">
            <v>5</v>
          </cell>
          <cell r="Q38">
            <v>20</v>
          </cell>
          <cell r="R38">
            <v>15</v>
          </cell>
          <cell r="S38">
            <v>2</v>
          </cell>
          <cell r="T38">
            <v>2</v>
          </cell>
          <cell r="U38">
            <v>2</v>
          </cell>
          <cell r="V38">
            <v>3</v>
          </cell>
          <cell r="Y38" t="str">
            <v>Darkvision</v>
          </cell>
          <cell r="Z38">
            <v>120</v>
          </cell>
          <cell r="AB38">
            <v>11</v>
          </cell>
          <cell r="AC38">
            <v>1</v>
          </cell>
          <cell r="AM38">
            <v>4</v>
          </cell>
          <cell r="AO38" t="str">
            <v>Illusionist</v>
          </cell>
          <cell r="AU38">
            <v>4</v>
          </cell>
          <cell r="AV38" t="str">
            <v>Craft (Alchemy)</v>
          </cell>
          <cell r="AW38">
            <v>2</v>
          </cell>
          <cell r="AX38" t="str">
            <v>Hide</v>
          </cell>
          <cell r="AY38">
            <v>2</v>
          </cell>
          <cell r="AZ38" t="str">
            <v>Listen</v>
          </cell>
          <cell r="BA38">
            <v>2</v>
          </cell>
        </row>
        <row r="39">
          <cell r="A39" t="str">
            <v>Gnome, Forest</v>
          </cell>
          <cell r="C39" t="str">
            <v>+2 saving throws against Illusions.
+1 Racial Bonus to attack rolls against Kobolds and Goblinoids.
+4 Dodge Bonus against Giants.
Gnomes with Intelligence scores of 10 or higher may cast the cantrips Dancing Lights, Ghost Sound, and Prestidigitation once per day.
Favored Class: Illusionist.</v>
          </cell>
          <cell r="D39" t="str">
            <v>WotC</v>
          </cell>
          <cell r="E39" t="str">
            <v>?</v>
          </cell>
          <cell r="G39" t="str">
            <v>!Humanoid (Fortitude)</v>
          </cell>
          <cell r="H39">
            <v>-2</v>
          </cell>
          <cell r="J39">
            <v>2</v>
          </cell>
          <cell r="N39" t="str">
            <v>Small</v>
          </cell>
          <cell r="O39">
            <v>5</v>
          </cell>
          <cell r="P39">
            <v>5</v>
          </cell>
          <cell r="Q39">
            <v>20</v>
          </cell>
          <cell r="R39">
            <v>15</v>
          </cell>
          <cell r="Y39" t="str">
            <v>Low Light Vision</v>
          </cell>
          <cell r="AO39" t="str">
            <v>!None</v>
          </cell>
          <cell r="AU39">
            <v>4</v>
          </cell>
          <cell r="AV39" t="str">
            <v>Listen</v>
          </cell>
          <cell r="AW39">
            <v>2</v>
          </cell>
        </row>
        <row r="40">
          <cell r="A40" t="str">
            <v>Gnome, Rock</v>
          </cell>
          <cell r="C40" t="str">
            <v xml:space="preserve">+2 Constitution, -2 Strength.
Small size. 
Gnome base speed is 20 feet. 
Low-light Vision: Gnomes can see twice as far as a human in starlight, moonlight, torchlight, and similar conditions of poor illumination. They retain the ability to distinguish color and detail under these conditions.
+2 racial bonus on saving throws against illusions. 
+1 racial bonus to attack rolls against kobolds and goblinoids (goblins, hobgoblins, and bugbears). 
+4 dodge bonus against giants. 
+2 racial bonus on Listen checks. 
+2 racial bonus on Alchemy checks. 
Once per day a gnome can use "Speak with Animals"
Gnomes with Intelligence scores of 10 or higher may cast the 0-level spells (cantrips) dancing lights, ghost sound, and prestidigitation, each once per day. These are arcane spells. Treat the gnome as a 1st-level caster for all spell effects dependent on level (range for all three spells and duration for ghost sound). 
Automatic Languages: Gnome, Common, Home Region. 
Bonus Languages: Chondathan, Draconic, Dwarven, Goblin, Illuskan, Sylvan, Terran.
Favored Class: Illusionist. </v>
          </cell>
          <cell r="D40" t="str">
            <v>WotC</v>
          </cell>
          <cell r="E40" t="str">
            <v>FRCS</v>
          </cell>
          <cell r="G40" t="str">
            <v>!Humanoid (Fortitude)</v>
          </cell>
          <cell r="H40">
            <v>-2</v>
          </cell>
          <cell r="J40">
            <v>2</v>
          </cell>
          <cell r="N40" t="str">
            <v>Small</v>
          </cell>
          <cell r="O40">
            <v>5</v>
          </cell>
          <cell r="P40">
            <v>5</v>
          </cell>
          <cell r="Q40">
            <v>20</v>
          </cell>
          <cell r="R40">
            <v>15</v>
          </cell>
          <cell r="Y40" t="str">
            <v>Low Light Vision</v>
          </cell>
          <cell r="AO40" t="str">
            <v>!None</v>
          </cell>
          <cell r="AU40">
            <v>4</v>
          </cell>
          <cell r="AV40" t="str">
            <v>Listen</v>
          </cell>
          <cell r="AW40">
            <v>2</v>
          </cell>
        </row>
        <row r="41">
          <cell r="A41" t="str">
            <v>Goblin</v>
          </cell>
          <cell r="C41" t="str">
            <v>Favored Class: Rogue.</v>
          </cell>
          <cell r="D41" t="str">
            <v>WotC</v>
          </cell>
          <cell r="E41" t="str">
            <v>MM</v>
          </cell>
          <cell r="F41">
            <v>107</v>
          </cell>
          <cell r="G41" t="str">
            <v>!Humanoid (Reflex)</v>
          </cell>
          <cell r="H41">
            <v>-2</v>
          </cell>
          <cell r="I41">
            <v>2</v>
          </cell>
          <cell r="M41">
            <v>-2</v>
          </cell>
          <cell r="N41" t="str">
            <v>Small</v>
          </cell>
          <cell r="O41">
            <v>5</v>
          </cell>
          <cell r="P41">
            <v>5</v>
          </cell>
          <cell r="Q41">
            <v>30</v>
          </cell>
          <cell r="R41">
            <v>20</v>
          </cell>
          <cell r="Y41" t="str">
            <v>Darkvision</v>
          </cell>
          <cell r="Z41">
            <v>60</v>
          </cell>
          <cell r="AO41" t="str">
            <v>!None</v>
          </cell>
          <cell r="AU41">
            <v>4</v>
          </cell>
          <cell r="AV41" t="str">
            <v>Move Silently</v>
          </cell>
          <cell r="AW41">
            <v>4</v>
          </cell>
        </row>
        <row r="42">
          <cell r="A42" t="str">
            <v>Half-Elf</v>
          </cell>
          <cell r="C42" t="str">
            <v>Medium size. 
Half-elven base speed is 30 feet. 
Immunity to sleep spells and similar magical effects. 
+2 racial saving throw bonus against Enchantment spells or effects. 
Low-light Vision: Half-elves can see twice as far as a human in starlight, moonlight, torchlight, and similar conditions of poor illumination. They retain the ability to distinguish color and detail under these conditions. 
+1 racial bonus on Listen, Search, and Spot checks. 
Elven Blood: For all special abilities and effects, a half-elf is considered an elf. 
Automatic Languages: Common and Elven. 
Bonus Languages: Any
(other than secret languages, such as Druidic). 
Favored Class: Any.</v>
          </cell>
          <cell r="D42" t="str">
            <v>WotC</v>
          </cell>
          <cell r="E42" t="str">
            <v>3.5e SRD</v>
          </cell>
          <cell r="G42" t="str">
            <v>!Humanoid (Reflex)</v>
          </cell>
          <cell r="N42" t="str">
            <v>Medium</v>
          </cell>
          <cell r="O42">
            <v>5</v>
          </cell>
          <cell r="P42">
            <v>5</v>
          </cell>
          <cell r="Q42">
            <v>30</v>
          </cell>
          <cell r="R42">
            <v>20</v>
          </cell>
          <cell r="Y42" t="str">
            <v>Low Light Vision</v>
          </cell>
          <cell r="AO42" t="str">
            <v>Any</v>
          </cell>
          <cell r="AP42">
            <v>20</v>
          </cell>
          <cell r="AQ42">
            <v>62</v>
          </cell>
          <cell r="AR42">
            <v>93</v>
          </cell>
          <cell r="AS42">
            <v>125</v>
          </cell>
          <cell r="AU42">
            <v>4</v>
          </cell>
          <cell r="AV42" t="str">
            <v>Listen</v>
          </cell>
          <cell r="AW42">
            <v>1</v>
          </cell>
          <cell r="AX42" t="str">
            <v>Search</v>
          </cell>
          <cell r="AY42">
            <v>1</v>
          </cell>
          <cell r="AZ42" t="str">
            <v>Spot</v>
          </cell>
          <cell r="BA42">
            <v>1</v>
          </cell>
        </row>
        <row r="43">
          <cell r="A43" t="str">
            <v>Half-Elf (FR)</v>
          </cell>
          <cell r="C43" t="str">
            <v>Medium size. 
Half-elven base speed is 30 feet. 
Immunity to sleep spells and similar magical effects. 
+2 racial saving throw bonus against Enchantment spells or effects. 
Low-light Vision: Half-elves can see twice as far as a human in starlight, moonlight, torchlight, and similar conditions of poor illumination. They retain the ability to distinguish color and detail under these conditions. 
+1 racial bonus on Listen, Search, and Spot checks. 
Elven Blood: For all special abilities and effects, a half-elf is considered an elf. 
Automatic Languages: Common and Elven. 
Bonus Languages: Any
(other than secret languages, such as Druidic). 
Favored Class: Any.</v>
          </cell>
          <cell r="D43" t="str">
            <v>WotC</v>
          </cell>
          <cell r="E43" t="str">
            <v>FRCS</v>
          </cell>
          <cell r="G43" t="str">
            <v>!Humanoid (Reflex)</v>
          </cell>
          <cell r="N43" t="str">
            <v>Medium</v>
          </cell>
          <cell r="O43">
            <v>5</v>
          </cell>
          <cell r="P43">
            <v>5</v>
          </cell>
          <cell r="Q43">
            <v>30</v>
          </cell>
          <cell r="R43">
            <v>20</v>
          </cell>
          <cell r="Y43" t="str">
            <v>Low Light Vision</v>
          </cell>
          <cell r="AO43" t="str">
            <v>Any</v>
          </cell>
          <cell r="AU43">
            <v>4</v>
          </cell>
          <cell r="AV43" t="str">
            <v>Listen</v>
          </cell>
          <cell r="AW43">
            <v>1</v>
          </cell>
          <cell r="AX43" t="str">
            <v>Search</v>
          </cell>
          <cell r="AY43">
            <v>1</v>
          </cell>
          <cell r="AZ43" t="str">
            <v>Spot</v>
          </cell>
          <cell r="BA43">
            <v>1</v>
          </cell>
        </row>
        <row r="44">
          <cell r="A44" t="str">
            <v>Half-Elf, Aquatic</v>
          </cell>
          <cell r="C44" t="str">
            <v>Medium size. 
Half-elven base speed is 30 feet.
Swim speed 15'; +8 racial bonus to swim checks.
Sea Longing (Ex):  If out of sight of the ocean for more than 10 days, -1 penalty to all Wisdom checks. 
Immunity to sleep spells and similar magical effects. 
+2 racial saving throw bonus against Enchantment spells or effects. 
Low-light Vision: Half-elves can see twice as far as a human in starlight, moonlight, torchlight, and similar conditions of poor illumination. They retain the ability to distinguish color and detail under these conditions. 
+1 racial bonus on Listen, Search, and Spot checks. 
Elven Blood: For all special abilities and effects, a half-elf is considered an elf. 
Automatic Languages: Common and Elven. 
Bonus Languages: Any
(other than secret languages, such as Druidic). 
Favored Class: Any.</v>
          </cell>
          <cell r="D44" t="str">
            <v>WotC</v>
          </cell>
          <cell r="E44" t="str">
            <v>FRCS</v>
          </cell>
          <cell r="G44" t="str">
            <v>!Humanoid (Reflex)</v>
          </cell>
          <cell r="N44" t="str">
            <v>Medium</v>
          </cell>
          <cell r="O44">
            <v>5</v>
          </cell>
          <cell r="P44">
            <v>5</v>
          </cell>
          <cell r="Q44">
            <v>30</v>
          </cell>
          <cell r="R44">
            <v>20</v>
          </cell>
          <cell r="Y44" t="str">
            <v>Low Light Vision</v>
          </cell>
          <cell r="AO44" t="str">
            <v>Any</v>
          </cell>
          <cell r="AU44">
            <v>4</v>
          </cell>
          <cell r="AV44" t="str">
            <v>Listen</v>
          </cell>
          <cell r="AW44">
            <v>1</v>
          </cell>
          <cell r="AX44" t="str">
            <v>Search</v>
          </cell>
          <cell r="AY44">
            <v>1</v>
          </cell>
          <cell r="AZ44" t="str">
            <v>Spot</v>
          </cell>
          <cell r="BA44">
            <v>1</v>
          </cell>
          <cell r="BB44" t="str">
            <v>Swim</v>
          </cell>
          <cell r="BC44">
            <v>4</v>
          </cell>
        </row>
        <row r="45">
          <cell r="A45" t="str">
            <v>Half-Elf, Drow</v>
          </cell>
          <cell r="C45" t="str">
            <v>Medium size. 
Half-elven base speed is 30 feet. 
Immunity to sleep spells and similar magical effects. 
+2 racial saving throw bonus against Enchantment spells or effects. 
Dark Vision 60' 
+1 racial bonus on Listen, Search, and Spot checks. 
Elven Blood: For all special abilities and effects, a half-elf is considered an elf. 
Automatic Languages: Common and Elven. 
Bonus Languages: Any
(other than secret languages, such as Druidic). 
Favored Class: Any.</v>
          </cell>
          <cell r="D45" t="str">
            <v>WotC</v>
          </cell>
          <cell r="E45" t="str">
            <v>FRCS</v>
          </cell>
          <cell r="G45" t="str">
            <v>!Humanoid (Reflex)</v>
          </cell>
          <cell r="N45" t="str">
            <v>Medium</v>
          </cell>
          <cell r="O45">
            <v>5</v>
          </cell>
          <cell r="P45">
            <v>5</v>
          </cell>
          <cell r="Q45">
            <v>30</v>
          </cell>
          <cell r="R45">
            <v>20</v>
          </cell>
          <cell r="Y45" t="str">
            <v>Darkvision</v>
          </cell>
          <cell r="Z45">
            <v>60</v>
          </cell>
          <cell r="AO45" t="str">
            <v>Any</v>
          </cell>
          <cell r="AU45">
            <v>4</v>
          </cell>
          <cell r="AV45" t="str">
            <v>Listen</v>
          </cell>
          <cell r="AW45">
            <v>1</v>
          </cell>
          <cell r="AX45" t="str">
            <v>Search</v>
          </cell>
          <cell r="AY45">
            <v>1</v>
          </cell>
          <cell r="AZ45" t="str">
            <v>Spot</v>
          </cell>
          <cell r="BA45">
            <v>1</v>
          </cell>
        </row>
        <row r="46">
          <cell r="A46" t="str">
            <v>Halfling</v>
          </cell>
          <cell r="C46" t="str">
            <v>+2 Dexterity, -2 Strength. 
Small size. 
Halfling base speed is 20 feet. 
+2 racial bonus on Climb, Jump, and Move Silently checks. 
+1 racial bonus on all saving throws. 
+2 morale bonus on saving throws against fear. 
+1 racial attack bonus with a thrown weapon. 
+2 racial bonus on Listen checks. 
Automatic Languages: Common and Halfling. 
Bonus Languages: Dwarven, Elven, Gnome, Goblin, and Orc. 
Favored Class: Rogue.</v>
          </cell>
          <cell r="D46" t="str">
            <v>WotC</v>
          </cell>
          <cell r="E46" t="str">
            <v>3.5e SRD</v>
          </cell>
          <cell r="G46" t="str">
            <v>!Humanoid (Reflex)</v>
          </cell>
          <cell r="H46">
            <v>-2</v>
          </cell>
          <cell r="I46">
            <v>2</v>
          </cell>
          <cell r="N46" t="str">
            <v>Small</v>
          </cell>
          <cell r="O46">
            <v>5</v>
          </cell>
          <cell r="P46">
            <v>5</v>
          </cell>
          <cell r="Q46">
            <v>20</v>
          </cell>
          <cell r="R46">
            <v>15</v>
          </cell>
          <cell r="S46">
            <v>1</v>
          </cell>
          <cell r="T46">
            <v>1</v>
          </cell>
          <cell r="U46">
            <v>1</v>
          </cell>
          <cell r="Y46" t="str">
            <v>Normal Vision</v>
          </cell>
          <cell r="AO46" t="str">
            <v>Rogue</v>
          </cell>
          <cell r="AP46">
            <v>20</v>
          </cell>
          <cell r="AQ46">
            <v>50</v>
          </cell>
          <cell r="AR46">
            <v>75</v>
          </cell>
          <cell r="AS46">
            <v>100</v>
          </cell>
          <cell r="AU46">
            <v>4</v>
          </cell>
          <cell r="AV46" t="str">
            <v>Climb</v>
          </cell>
          <cell r="AW46">
            <v>2</v>
          </cell>
          <cell r="AX46" t="str">
            <v>Hide</v>
          </cell>
          <cell r="AY46">
            <v>2</v>
          </cell>
          <cell r="AZ46" t="str">
            <v>Listen</v>
          </cell>
          <cell r="BA46">
            <v>2</v>
          </cell>
          <cell r="BB46" t="str">
            <v>Move Silently</v>
          </cell>
          <cell r="BC46">
            <v>2</v>
          </cell>
        </row>
        <row r="47">
          <cell r="A47" t="str">
            <v>Halfling, Deep</v>
          </cell>
          <cell r="C47" t="str">
            <v>Stonecunning.
+2 Morale Bonus on saving throws vs. Fear.
+1 Racial Attack Bonus with a thrown weapon.
+2 to Craft checks that are related to stone or metal.
Favored Class: Rogue.</v>
          </cell>
          <cell r="D47" t="str">
            <v>WotC</v>
          </cell>
          <cell r="E47" t="str">
            <v>?</v>
          </cell>
          <cell r="G47" t="str">
            <v>!Humanoid (Reflex)</v>
          </cell>
          <cell r="H47">
            <v>-2</v>
          </cell>
          <cell r="I47">
            <v>2</v>
          </cell>
          <cell r="N47" t="str">
            <v>Small</v>
          </cell>
          <cell r="O47">
            <v>5</v>
          </cell>
          <cell r="P47">
            <v>5</v>
          </cell>
          <cell r="Q47">
            <v>20</v>
          </cell>
          <cell r="R47">
            <v>15</v>
          </cell>
          <cell r="S47">
            <v>1</v>
          </cell>
          <cell r="T47">
            <v>1</v>
          </cell>
          <cell r="U47">
            <v>1</v>
          </cell>
          <cell r="Y47" t="str">
            <v>Darkvision</v>
          </cell>
          <cell r="Z47">
            <v>60</v>
          </cell>
          <cell r="AO47" t="str">
            <v>Rogue</v>
          </cell>
          <cell r="AU47">
            <v>4</v>
          </cell>
          <cell r="AV47" t="str">
            <v>Appraise</v>
          </cell>
          <cell r="AW47">
            <v>2</v>
          </cell>
          <cell r="AX47" t="str">
            <v>Climb</v>
          </cell>
          <cell r="AY47">
            <v>2</v>
          </cell>
          <cell r="AZ47" t="str">
            <v>Listen</v>
          </cell>
          <cell r="BA47">
            <v>2</v>
          </cell>
        </row>
        <row r="48">
          <cell r="A48" t="str">
            <v>Halfling, Ghostwise</v>
          </cell>
          <cell r="C48" t="str">
            <v>+2 Dexterity, -2 Strength.
Small size. 
Halfling base speed is 20 feet. 
+2 racial bonus on Climb, Jump, and Move Silently checks. 
+2 morale bonus on saving throws against fear. 
+1 racial attack bonus with a thrown weapon. 
+2 racial bonus on Listen checks. 
Speak without Sound (Su): Can communicate telepathically with any creature within 20', just as if speaking.  They must share a common language.  Can only communicate with one person at a time.
Automatic Languages: Halfling, Common, Home Region
Bonus Languages: Chondathan, Elven, Gnoll, Shaaran, Sylvan
Favored Class: Barbarian.</v>
          </cell>
          <cell r="D48" t="str">
            <v>WotC</v>
          </cell>
          <cell r="E48" t="str">
            <v>FRCS</v>
          </cell>
          <cell r="G48" t="str">
            <v>!Humanoid (Reflex)</v>
          </cell>
          <cell r="H48">
            <v>-2</v>
          </cell>
          <cell r="I48">
            <v>2</v>
          </cell>
          <cell r="N48" t="str">
            <v>Small</v>
          </cell>
          <cell r="O48">
            <v>5</v>
          </cell>
          <cell r="P48">
            <v>5</v>
          </cell>
          <cell r="Q48">
            <v>20</v>
          </cell>
          <cell r="R48">
            <v>15</v>
          </cell>
          <cell r="Y48" t="str">
            <v>Normal Vision</v>
          </cell>
          <cell r="AO48" t="str">
            <v>Barbarian</v>
          </cell>
          <cell r="AU48">
            <v>4</v>
          </cell>
          <cell r="AV48" t="str">
            <v>Climb</v>
          </cell>
          <cell r="AW48">
            <v>2</v>
          </cell>
          <cell r="AX48" t="str">
            <v>Hide</v>
          </cell>
          <cell r="AY48">
            <v>2</v>
          </cell>
          <cell r="AZ48" t="str">
            <v>Listen</v>
          </cell>
          <cell r="BA48">
            <v>2</v>
          </cell>
          <cell r="BB48" t="str">
            <v>Move Silently</v>
          </cell>
          <cell r="BC48">
            <v>2</v>
          </cell>
        </row>
        <row r="49">
          <cell r="A49" t="str">
            <v>Halfling, Lightfoot</v>
          </cell>
          <cell r="C49" t="str">
            <v>+2 Dexterity, -2 Strength. 
Small size. 
Halfling base speed is 20 feet. 
+2 racial bonus on Climb, Jump, and Move Silently checks. 
+1 racial bonus on all saving throws. 
+2 morale bonus on saving throws against fear. 
+1 racial attack bonus with a thrown weapon. 
+2 racial bonus on Listen checks. 
Automatic Languages: Common, Halfling, Home Region.
Bonus Languages: Chessentan, Chondathan, Damaran, Dwarven, Elven, Illuskan, Goblin.
Favored Class: Rogue.</v>
          </cell>
          <cell r="D49" t="str">
            <v>WotC</v>
          </cell>
          <cell r="E49" t="str">
            <v>FRCS</v>
          </cell>
          <cell r="G49" t="str">
            <v>!Humanoid (Reflex)</v>
          </cell>
          <cell r="H49">
            <v>-2</v>
          </cell>
          <cell r="I49">
            <v>2</v>
          </cell>
          <cell r="N49" t="str">
            <v>Small</v>
          </cell>
          <cell r="O49">
            <v>5</v>
          </cell>
          <cell r="P49">
            <v>5</v>
          </cell>
          <cell r="Q49">
            <v>20</v>
          </cell>
          <cell r="R49">
            <v>15</v>
          </cell>
          <cell r="S49">
            <v>1</v>
          </cell>
          <cell r="T49">
            <v>1</v>
          </cell>
          <cell r="U49">
            <v>1</v>
          </cell>
          <cell r="Y49" t="str">
            <v>Normal Vision</v>
          </cell>
          <cell r="AO49" t="str">
            <v>Rogue</v>
          </cell>
          <cell r="AU49">
            <v>4</v>
          </cell>
          <cell r="AV49" t="str">
            <v>Climb</v>
          </cell>
          <cell r="AW49">
            <v>2</v>
          </cell>
          <cell r="AX49" t="str">
            <v>Hide</v>
          </cell>
          <cell r="AY49">
            <v>2</v>
          </cell>
          <cell r="AZ49" t="str">
            <v>Listen</v>
          </cell>
          <cell r="BA49">
            <v>2</v>
          </cell>
          <cell r="BB49" t="str">
            <v>Move Silently</v>
          </cell>
          <cell r="BC49">
            <v>2</v>
          </cell>
        </row>
        <row r="50">
          <cell r="A50" t="str">
            <v>Halfling, Strongheart</v>
          </cell>
          <cell r="C50" t="str">
            <v>+2 Dexterity, -2 Strength. 
Small size. 
Halfling base speed is 20 feet. 
1 extra feat at 1st level.
+2 racial bonus on Climb, Jump, and Move Silently checks. 
+2 morale bonus on saving throws against fear. 
+1 racial attack bonus with a thrown weapon. 
+2 racial bonus on Listen checks. 
Automatic Languages: Common, Halfling, Home Region.
Bonus Languages: Dwarven, Gnoll, Goblin, Halruaan, Shaaran.
Favored Class: Rogue.</v>
          </cell>
          <cell r="D50" t="str">
            <v>WotC</v>
          </cell>
          <cell r="E50" t="str">
            <v>FRCS</v>
          </cell>
          <cell r="G50" t="str">
            <v>!Humanoid (Reflex)</v>
          </cell>
          <cell r="H50">
            <v>-2</v>
          </cell>
          <cell r="I50">
            <v>2</v>
          </cell>
          <cell r="N50" t="str">
            <v>Small</v>
          </cell>
          <cell r="O50">
            <v>5</v>
          </cell>
          <cell r="P50">
            <v>5</v>
          </cell>
          <cell r="Q50">
            <v>20</v>
          </cell>
          <cell r="R50">
            <v>15</v>
          </cell>
          <cell r="Y50" t="str">
            <v>Normal Vision</v>
          </cell>
          <cell r="AN50">
            <v>1</v>
          </cell>
          <cell r="AO50" t="str">
            <v>Rogue</v>
          </cell>
          <cell r="AU50">
            <v>4</v>
          </cell>
          <cell r="AV50" t="str">
            <v>Climb</v>
          </cell>
          <cell r="AW50">
            <v>2</v>
          </cell>
          <cell r="AX50" t="str">
            <v>Hide</v>
          </cell>
          <cell r="AY50">
            <v>2</v>
          </cell>
          <cell r="AZ50" t="str">
            <v>Listen</v>
          </cell>
          <cell r="BA50">
            <v>2</v>
          </cell>
          <cell r="BB50" t="str">
            <v>Move Silently</v>
          </cell>
          <cell r="BC50">
            <v>2</v>
          </cell>
        </row>
        <row r="51">
          <cell r="A51" t="str">
            <v>Halfling, Tallfellow</v>
          </cell>
          <cell r="C51" t="str">
            <v>+2 Morale Bonus on saving throws vs. Fear.
+1 Racial Attack Bonus with a thrown weapon.
A Tallfellow Halfling who passes within 5' of a secret/concealed door is entitled to a Search check as though actively looking for it.
Favored Class: Rogue.</v>
          </cell>
          <cell r="D51" t="str">
            <v>WotC</v>
          </cell>
          <cell r="E51" t="str">
            <v>?</v>
          </cell>
          <cell r="G51" t="str">
            <v>!Humanoid (Reflex)</v>
          </cell>
          <cell r="H51">
            <v>-2</v>
          </cell>
          <cell r="I51">
            <v>2</v>
          </cell>
          <cell r="N51" t="str">
            <v>Small</v>
          </cell>
          <cell r="O51">
            <v>5</v>
          </cell>
          <cell r="P51">
            <v>5</v>
          </cell>
          <cell r="Q51">
            <v>20</v>
          </cell>
          <cell r="R51">
            <v>15</v>
          </cell>
          <cell r="S51">
            <v>1</v>
          </cell>
          <cell r="T51">
            <v>1</v>
          </cell>
          <cell r="U51">
            <v>1</v>
          </cell>
          <cell r="Y51" t="str">
            <v>Normal Vision</v>
          </cell>
          <cell r="AO51" t="str">
            <v>Rogue</v>
          </cell>
          <cell r="AU51">
            <v>4</v>
          </cell>
          <cell r="AV51" t="str">
            <v>Listen</v>
          </cell>
          <cell r="AW51">
            <v>2</v>
          </cell>
        </row>
        <row r="52">
          <cell r="A52" t="str">
            <v>Half-Orc</v>
          </cell>
          <cell r="C52" t="str">
            <v>+2 Strength, -2 Intelligence, -2 Charisma 
Medium size. 
Half-orc base speed is 30 feet. 
Darkvision: Half-orcs (and orcs) can see in the dark up to 60 feet. Darkvision is black and white only, but it is otherwise like normal sight, and half-orcs can function just fine with no light at all. 
Orc Blood: For all special abilities and effects, a half-orc is considered an orc. 
PHB:
Automatic Languages: Common and Orc. 
Bonus Languages: Draconic, Giant, Gnoll, Goblin, and Abyssal. 
FRCS:
Automatic Languages: Orc, Common, Home Region
Bonus Languages: Damaran, Giant, Gnoll, Goblin, Illuskan, Undercommon.
Favored Class: Barbarian.</v>
          </cell>
          <cell r="D52" t="str">
            <v>WotC</v>
          </cell>
          <cell r="E52" t="str">
            <v>3.5e SRD</v>
          </cell>
          <cell r="G52" t="str">
            <v>!Humanoid (Fortitude)</v>
          </cell>
          <cell r="H52">
            <v>2</v>
          </cell>
          <cell r="K52">
            <v>-2</v>
          </cell>
          <cell r="M52">
            <v>-2</v>
          </cell>
          <cell r="N52" t="str">
            <v>Medium</v>
          </cell>
          <cell r="O52">
            <v>5</v>
          </cell>
          <cell r="P52">
            <v>5</v>
          </cell>
          <cell r="Q52">
            <v>30</v>
          </cell>
          <cell r="R52">
            <v>20</v>
          </cell>
          <cell r="Y52" t="str">
            <v>Darkvision</v>
          </cell>
          <cell r="Z52">
            <v>60</v>
          </cell>
          <cell r="AO52" t="str">
            <v>Barbarian</v>
          </cell>
          <cell r="AP52">
            <v>14</v>
          </cell>
          <cell r="AQ52">
            <v>30</v>
          </cell>
          <cell r="AR52">
            <v>45</v>
          </cell>
          <cell r="AS52">
            <v>60</v>
          </cell>
          <cell r="AU52">
            <v>4</v>
          </cell>
        </row>
        <row r="53">
          <cell r="A53" t="str">
            <v>Hobgoblin</v>
          </cell>
          <cell r="C53" t="str">
            <v>Favored Class: Fighter.</v>
          </cell>
          <cell r="D53" t="str">
            <v>WotC</v>
          </cell>
          <cell r="E53" t="str">
            <v>MM</v>
          </cell>
          <cell r="F53">
            <v>119</v>
          </cell>
          <cell r="G53" t="str">
            <v>!Humanoid (Fortitude, Reflex)</v>
          </cell>
          <cell r="I53">
            <v>2</v>
          </cell>
          <cell r="J53">
            <v>2</v>
          </cell>
          <cell r="N53" t="str">
            <v>Medium</v>
          </cell>
          <cell r="O53">
            <v>5</v>
          </cell>
          <cell r="P53">
            <v>5</v>
          </cell>
          <cell r="Q53">
            <v>30</v>
          </cell>
          <cell r="R53">
            <v>20</v>
          </cell>
          <cell r="V53">
            <v>1</v>
          </cell>
          <cell r="Y53" t="str">
            <v>Darkvision</v>
          </cell>
          <cell r="Z53">
            <v>60</v>
          </cell>
          <cell r="AO53" t="str">
            <v>Fighter</v>
          </cell>
          <cell r="AU53">
            <v>4</v>
          </cell>
          <cell r="AV53" t="str">
            <v>Move Silently</v>
          </cell>
          <cell r="AW53">
            <v>4</v>
          </cell>
        </row>
        <row r="54">
          <cell r="A54" t="str">
            <v>Human</v>
          </cell>
          <cell r="C54" t="str">
            <v>Medium size 
Human base speed is 30 feet. 
1 extra feat at 1st level. 
4 extra skill points at 1st level and
1 extra skill point at each additional level. 
Automatic Language: Common. 
Bonus Languages: Any (other than secret languages, such as Druidic). 
Favored Class: Any.</v>
          </cell>
          <cell r="D54" t="str">
            <v>WotC</v>
          </cell>
          <cell r="E54" t="str">
            <v>3.5e SRD</v>
          </cell>
          <cell r="G54" t="str">
            <v>!Humanoid (Fortitude)</v>
          </cell>
          <cell r="N54" t="str">
            <v>Medium</v>
          </cell>
          <cell r="O54">
            <v>5</v>
          </cell>
          <cell r="P54">
            <v>5</v>
          </cell>
          <cell r="Q54">
            <v>30</v>
          </cell>
          <cell r="R54">
            <v>20</v>
          </cell>
          <cell r="Y54" t="str">
            <v>Normal Vision</v>
          </cell>
          <cell r="AN54">
            <v>1</v>
          </cell>
          <cell r="AO54" t="str">
            <v>Any</v>
          </cell>
          <cell r="AP54">
            <v>15</v>
          </cell>
          <cell r="AQ54">
            <v>35</v>
          </cell>
          <cell r="AR54">
            <v>53</v>
          </cell>
          <cell r="AS54">
            <v>70</v>
          </cell>
          <cell r="AT54">
            <v>1</v>
          </cell>
          <cell r="AU54">
            <v>4</v>
          </cell>
        </row>
        <row r="55">
          <cell r="A55" t="str">
            <v>Kobold</v>
          </cell>
          <cell r="C55" t="str">
            <v>+2 Craft (Trapmaking)
+2 Profession (Miner)
Favored Class: Rogue.</v>
          </cell>
          <cell r="D55" t="str">
            <v>WotC</v>
          </cell>
          <cell r="E55" t="str">
            <v>MM</v>
          </cell>
          <cell r="F55">
            <v>123</v>
          </cell>
          <cell r="G55" t="str">
            <v>!Humanoid (Reflex)</v>
          </cell>
          <cell r="H55">
            <v>-4</v>
          </cell>
          <cell r="I55">
            <v>2</v>
          </cell>
          <cell r="N55" t="str">
            <v>Small</v>
          </cell>
          <cell r="O55">
            <v>5</v>
          </cell>
          <cell r="P55">
            <v>5</v>
          </cell>
          <cell r="Q55">
            <v>30</v>
          </cell>
          <cell r="R55">
            <v>20</v>
          </cell>
          <cell r="Y55" t="str">
            <v>Darkvision</v>
          </cell>
          <cell r="Z55">
            <v>60</v>
          </cell>
          <cell r="AL55">
            <v>1</v>
          </cell>
          <cell r="AO55" t="str">
            <v>!None</v>
          </cell>
          <cell r="AU55">
            <v>4</v>
          </cell>
          <cell r="AV55" t="str">
            <v>Search</v>
          </cell>
          <cell r="AW55">
            <v>2</v>
          </cell>
        </row>
        <row r="56">
          <cell r="A56" t="str">
            <v>Lizardfolk</v>
          </cell>
          <cell r="C56" t="str">
            <v>Multiattack.  Weapon Proficiency: Great Club
Favored Class: Druid</v>
          </cell>
          <cell r="D56" t="str">
            <v>WotC</v>
          </cell>
          <cell r="E56" t="str">
            <v>MM</v>
          </cell>
          <cell r="F56">
            <v>128</v>
          </cell>
          <cell r="G56" t="str">
            <v>!Humanoid (Reflex)</v>
          </cell>
          <cell r="H56">
            <v>2</v>
          </cell>
          <cell r="J56">
            <v>2</v>
          </cell>
          <cell r="K56">
            <v>-2</v>
          </cell>
          <cell r="N56" t="str">
            <v>Medium</v>
          </cell>
          <cell r="O56">
            <v>5</v>
          </cell>
          <cell r="P56">
            <v>5</v>
          </cell>
          <cell r="Q56">
            <v>30</v>
          </cell>
          <cell r="R56">
            <v>20</v>
          </cell>
          <cell r="V56">
            <v>1</v>
          </cell>
          <cell r="W56">
            <v>2</v>
          </cell>
          <cell r="X56">
            <v>8</v>
          </cell>
          <cell r="Y56" t="str">
            <v>Darkvision</v>
          </cell>
          <cell r="Z56">
            <v>60</v>
          </cell>
          <cell r="AL56">
            <v>5</v>
          </cell>
          <cell r="AO56" t="str">
            <v>!None</v>
          </cell>
          <cell r="AU56">
            <v>1</v>
          </cell>
          <cell r="AV56" t="str">
            <v>Balance</v>
          </cell>
          <cell r="AW56">
            <v>4</v>
          </cell>
          <cell r="AX56" t="str">
            <v>Jump</v>
          </cell>
          <cell r="AY56">
            <v>6</v>
          </cell>
        </row>
        <row r="57">
          <cell r="A57" t="str">
            <v>Mind Flayer</v>
          </cell>
          <cell r="C57" t="str">
            <v>Alertness, Combat Casting, Dodge, Improved Initiative, Weapon Finesse (Tentacle).
+4 Knowledge (any two).  
Favored Class: (unknown)</v>
          </cell>
          <cell r="D57" t="str">
            <v>WotC</v>
          </cell>
          <cell r="E57" t="str">
            <v>MM</v>
          </cell>
          <cell r="F57">
            <v>136</v>
          </cell>
          <cell r="G57" t="str">
            <v>!Aberration</v>
          </cell>
          <cell r="H57">
            <v>2</v>
          </cell>
          <cell r="I57">
            <v>4</v>
          </cell>
          <cell r="J57">
            <v>2</v>
          </cell>
          <cell r="K57">
            <v>8</v>
          </cell>
          <cell r="L57">
            <v>6</v>
          </cell>
          <cell r="M57">
            <v>6</v>
          </cell>
          <cell r="N57" t="str">
            <v>Medium</v>
          </cell>
          <cell r="O57">
            <v>5</v>
          </cell>
          <cell r="P57">
            <v>5</v>
          </cell>
          <cell r="Q57">
            <v>30</v>
          </cell>
          <cell r="R57">
            <v>20</v>
          </cell>
          <cell r="V57">
            <v>8</v>
          </cell>
          <cell r="W57">
            <v>8</v>
          </cell>
          <cell r="X57">
            <v>8</v>
          </cell>
          <cell r="Y57" t="str">
            <v>Darkvision</v>
          </cell>
          <cell r="Z57">
            <v>60</v>
          </cell>
          <cell r="AL57">
            <v>3</v>
          </cell>
          <cell r="AO57" t="str">
            <v>!None</v>
          </cell>
          <cell r="AU57">
            <v>1</v>
          </cell>
          <cell r="AV57" t="str">
            <v>Bluff</v>
          </cell>
          <cell r="AW57">
            <v>6</v>
          </cell>
          <cell r="AX57" t="str">
            <v>Concentration</v>
          </cell>
          <cell r="AY57">
            <v>11</v>
          </cell>
          <cell r="AZ57" t="str">
            <v>Hide</v>
          </cell>
          <cell r="BA57">
            <v>11</v>
          </cell>
          <cell r="BB57" t="str">
            <v>Intimidate</v>
          </cell>
          <cell r="BC57">
            <v>11</v>
          </cell>
          <cell r="BD57" t="str">
            <v>Listen</v>
          </cell>
          <cell r="BE57">
            <v>11</v>
          </cell>
          <cell r="BF57" t="str">
            <v>Move Silently</v>
          </cell>
          <cell r="BG57">
            <v>11</v>
          </cell>
          <cell r="BH57" t="str">
            <v>Spot</v>
          </cell>
          <cell r="BI57">
            <v>11</v>
          </cell>
        </row>
        <row r="58">
          <cell r="A58" t="str">
            <v>Minotaur</v>
          </cell>
          <cell r="C58" t="str">
            <v>Power Attack.  Weapon Proficiency: Great Axe.
Natural Cunning: Immune to Maze spell, cannot become lost, can track enemies.
Favored Class: (unknown)</v>
          </cell>
          <cell r="D58" t="str">
            <v>WotC</v>
          </cell>
          <cell r="E58" t="str">
            <v>MM</v>
          </cell>
          <cell r="F58">
            <v>137</v>
          </cell>
          <cell r="G58" t="str">
            <v>!Monstrous Humanoid</v>
          </cell>
          <cell r="H58">
            <v>8</v>
          </cell>
          <cell r="J58">
            <v>4</v>
          </cell>
          <cell r="K58">
            <v>-4</v>
          </cell>
          <cell r="M58">
            <v>-2</v>
          </cell>
          <cell r="N58" t="str">
            <v>Large</v>
          </cell>
          <cell r="O58">
            <v>10</v>
          </cell>
          <cell r="P58">
            <v>10</v>
          </cell>
          <cell r="Q58">
            <v>30</v>
          </cell>
          <cell r="R58">
            <v>20</v>
          </cell>
          <cell r="V58">
            <v>4</v>
          </cell>
          <cell r="W58">
            <v>6</v>
          </cell>
          <cell r="X58">
            <v>8</v>
          </cell>
          <cell r="Y58" t="str">
            <v>Darkvision</v>
          </cell>
          <cell r="Z58">
            <v>60</v>
          </cell>
          <cell r="AL58">
            <v>5</v>
          </cell>
          <cell r="AO58" t="str">
            <v>!None</v>
          </cell>
          <cell r="AU58">
            <v>1</v>
          </cell>
          <cell r="AV58" t="str">
            <v>Intimidate</v>
          </cell>
          <cell r="AW58">
            <v>6</v>
          </cell>
          <cell r="AX58" t="str">
            <v>Jump</v>
          </cell>
          <cell r="AY58">
            <v>4</v>
          </cell>
          <cell r="AZ58" t="str">
            <v>Listen</v>
          </cell>
          <cell r="BA58">
            <v>8</v>
          </cell>
          <cell r="BB58" t="str">
            <v>Search</v>
          </cell>
          <cell r="BC58">
            <v>8</v>
          </cell>
          <cell r="BD58" t="str">
            <v>Spot</v>
          </cell>
          <cell r="BE58">
            <v>8</v>
          </cell>
        </row>
        <row r="59">
          <cell r="A59" t="str">
            <v>Ogre</v>
          </cell>
          <cell r="C59" t="str">
            <v>Weapon Focus: Great Club.  Weapon Proficiency: Great Club.
Favored Class: (unknown)</v>
          </cell>
          <cell r="D59" t="str">
            <v>WotC</v>
          </cell>
          <cell r="E59" t="str">
            <v>MM</v>
          </cell>
          <cell r="F59">
            <v>144</v>
          </cell>
          <cell r="G59" t="str">
            <v>!Giant</v>
          </cell>
          <cell r="H59">
            <v>10</v>
          </cell>
          <cell r="I59">
            <v>-2</v>
          </cell>
          <cell r="J59">
            <v>4</v>
          </cell>
          <cell r="K59">
            <v>-4</v>
          </cell>
          <cell r="M59">
            <v>-4</v>
          </cell>
          <cell r="N59" t="str">
            <v>Large</v>
          </cell>
          <cell r="O59">
            <v>10</v>
          </cell>
          <cell r="P59">
            <v>10</v>
          </cell>
          <cell r="Q59">
            <v>30</v>
          </cell>
          <cell r="R59">
            <v>20</v>
          </cell>
          <cell r="V59">
            <v>2</v>
          </cell>
          <cell r="W59">
            <v>4</v>
          </cell>
          <cell r="X59">
            <v>8</v>
          </cell>
          <cell r="Y59" t="str">
            <v>Darkvision</v>
          </cell>
          <cell r="Z59">
            <v>60</v>
          </cell>
          <cell r="AL59">
            <v>5</v>
          </cell>
          <cell r="AO59" t="str">
            <v>Barbarian</v>
          </cell>
          <cell r="AU59">
            <v>1</v>
          </cell>
          <cell r="AV59" t="str">
            <v>Climb</v>
          </cell>
          <cell r="AW59">
            <v>3</v>
          </cell>
          <cell r="AX59" t="str">
            <v>Listen</v>
          </cell>
          <cell r="AY59">
            <v>3</v>
          </cell>
          <cell r="AZ59" t="str">
            <v>Spot</v>
          </cell>
          <cell r="BA59">
            <v>3</v>
          </cell>
        </row>
        <row r="60">
          <cell r="A60" t="str">
            <v>Ogre Mage</v>
          </cell>
          <cell r="C60" t="str">
            <v>Improved Initiative.  Weapon Proficiency: Great Sword.
Favored Class: (unknown)</v>
          </cell>
          <cell r="D60" t="str">
            <v>WotC</v>
          </cell>
          <cell r="E60" t="str">
            <v>MM</v>
          </cell>
          <cell r="F60">
            <v>144</v>
          </cell>
          <cell r="G60" t="str">
            <v>!Giant</v>
          </cell>
          <cell r="H60">
            <v>10</v>
          </cell>
          <cell r="J60">
            <v>6</v>
          </cell>
          <cell r="K60">
            <v>4</v>
          </cell>
          <cell r="L60">
            <v>4</v>
          </cell>
          <cell r="M60">
            <v>6</v>
          </cell>
          <cell r="N60" t="str">
            <v>Large</v>
          </cell>
          <cell r="O60">
            <v>10</v>
          </cell>
          <cell r="P60">
            <v>10</v>
          </cell>
          <cell r="Q60">
            <v>30</v>
          </cell>
          <cell r="R60">
            <v>20</v>
          </cell>
          <cell r="V60">
            <v>8</v>
          </cell>
          <cell r="W60">
            <v>5</v>
          </cell>
          <cell r="X60">
            <v>8</v>
          </cell>
          <cell r="Y60" t="str">
            <v>Darkvision</v>
          </cell>
          <cell r="Z60">
            <v>60</v>
          </cell>
          <cell r="AL60">
            <v>5</v>
          </cell>
          <cell r="AO60" t="str">
            <v>!None</v>
          </cell>
          <cell r="AU60">
            <v>1</v>
          </cell>
          <cell r="AV60" t="str">
            <v>Concentration</v>
          </cell>
          <cell r="AW60">
            <v>3</v>
          </cell>
          <cell r="AX60" t="str">
            <v>Listen</v>
          </cell>
          <cell r="AY60">
            <v>3</v>
          </cell>
          <cell r="AZ60" t="str">
            <v>Spellcraft</v>
          </cell>
          <cell r="BA60">
            <v>2</v>
          </cell>
          <cell r="BB60" t="str">
            <v>Spot</v>
          </cell>
          <cell r="BC60">
            <v>3</v>
          </cell>
        </row>
        <row r="61">
          <cell r="A61" t="str">
            <v>Orc</v>
          </cell>
          <cell r="C61" t="str">
            <v>Light Sensitivity.
Favored Class: Barbarian.</v>
          </cell>
          <cell r="D61" t="str">
            <v>WotC</v>
          </cell>
          <cell r="E61" t="str">
            <v>MM</v>
          </cell>
          <cell r="F61">
            <v>146</v>
          </cell>
          <cell r="G61" t="str">
            <v>!Humanoid (Fortitude)</v>
          </cell>
          <cell r="H61">
            <v>4</v>
          </cell>
          <cell r="K61">
            <v>-2</v>
          </cell>
          <cell r="L61">
            <v>-2</v>
          </cell>
          <cell r="M61">
            <v>-2</v>
          </cell>
          <cell r="N61" t="str">
            <v>Medium</v>
          </cell>
          <cell r="O61">
            <v>5</v>
          </cell>
          <cell r="P61">
            <v>5</v>
          </cell>
          <cell r="Q61">
            <v>30</v>
          </cell>
          <cell r="R61">
            <v>20</v>
          </cell>
          <cell r="Y61" t="str">
            <v>Darkvision</v>
          </cell>
          <cell r="Z61">
            <v>60</v>
          </cell>
          <cell r="AO61" t="str">
            <v>Barbarian</v>
          </cell>
          <cell r="AU61">
            <v>4</v>
          </cell>
        </row>
        <row r="62">
          <cell r="A62" t="str">
            <v>Orc, Deep (Orog)</v>
          </cell>
          <cell r="C62" t="str">
            <v>+6 Strength, -2 Dexterity, -2 Wisdom, +2 Charisma
Medium size.
Deep orc base speed is 30'.
dark vision 120'
Proficient with greatsword &amp; throwing axe.
Light Blindness (Ex):  -1 penalty on attack rolls, saves, &amp; checks for 1 round after exposed to &amp; when in bright light.
Orc Blood
+2 Natural AC
Fire &amp; Cold Resistance 5
Favored Class: Fighter.
ECL +2</v>
          </cell>
          <cell r="D62" t="str">
            <v>WotC</v>
          </cell>
          <cell r="E62" t="str">
            <v>FRCS</v>
          </cell>
          <cell r="G62" t="str">
            <v>!Humanoid (Fortitude)</v>
          </cell>
          <cell r="H62">
            <v>6</v>
          </cell>
          <cell r="I62">
            <v>-2</v>
          </cell>
          <cell r="L62">
            <v>-2</v>
          </cell>
          <cell r="M62">
            <v>2</v>
          </cell>
          <cell r="N62" t="str">
            <v>Medium</v>
          </cell>
          <cell r="O62">
            <v>5</v>
          </cell>
          <cell r="P62">
            <v>5</v>
          </cell>
          <cell r="Q62">
            <v>30</v>
          </cell>
          <cell r="R62">
            <v>20</v>
          </cell>
          <cell r="V62">
            <v>2</v>
          </cell>
          <cell r="Y62" t="str">
            <v>Darkvision</v>
          </cell>
          <cell r="Z62">
            <v>90</v>
          </cell>
          <cell r="AH62">
            <v>5</v>
          </cell>
          <cell r="AJ62">
            <v>5</v>
          </cell>
          <cell r="AL62">
            <v>2</v>
          </cell>
          <cell r="AO62" t="str">
            <v>Fighter</v>
          </cell>
          <cell r="AU62">
            <v>4</v>
          </cell>
        </row>
        <row r="63">
          <cell r="A63" t="str">
            <v>Orc, Gray</v>
          </cell>
          <cell r="C63" t="str">
            <v>+2 Strength, -2 Intelligence, +2 Wisdom, -2 Charisma
Medium size.
Gray orc base speed is 40'.
Proficient with greataxe &amp; longbow.
Light Sensitivity (Ex):  -1 penalty on attack rolls when in bright light.
Scent (Ex):  Scent ability per the DMG.
Orc Blood
Favored Class: Cleric.
ECL +1</v>
          </cell>
          <cell r="D63" t="str">
            <v>WotC</v>
          </cell>
          <cell r="E63" t="str">
            <v>FRCS</v>
          </cell>
          <cell r="G63" t="str">
            <v>!Humanoid (Fortitude)</v>
          </cell>
          <cell r="H63">
            <v>2</v>
          </cell>
          <cell r="K63">
            <v>-2</v>
          </cell>
          <cell r="L63">
            <v>2</v>
          </cell>
          <cell r="M63">
            <v>-2</v>
          </cell>
          <cell r="N63" t="str">
            <v>Medium</v>
          </cell>
          <cell r="O63">
            <v>5</v>
          </cell>
          <cell r="P63">
            <v>5</v>
          </cell>
          <cell r="Q63">
            <v>40</v>
          </cell>
          <cell r="R63">
            <v>25</v>
          </cell>
          <cell r="V63">
            <v>1</v>
          </cell>
          <cell r="Y63" t="str">
            <v>Darkvision</v>
          </cell>
          <cell r="Z63">
            <v>60</v>
          </cell>
          <cell r="AO63" t="str">
            <v>Cleric</v>
          </cell>
          <cell r="AU63">
            <v>4</v>
          </cell>
        </row>
        <row r="64">
          <cell r="A64" t="str">
            <v>Orc, Mountain</v>
          </cell>
          <cell r="C64" t="str">
            <v>+4 Strength, -2 Intelligence, -2 Wisdom, -2 Charisma
Medium size.
Mountain orc base speed is 30'.
Proficient with greataxe &amp; javalin.
Light Sensitivity (Ex):  -1 penalty on attack rolls when in bright light.
Orc Blood
Favored Class: Barbarian</v>
          </cell>
          <cell r="D64" t="str">
            <v>WotC</v>
          </cell>
          <cell r="E64" t="str">
            <v>FRCS</v>
          </cell>
          <cell r="G64" t="str">
            <v>!Humanoid (Fortitude)</v>
          </cell>
          <cell r="H64">
            <v>4</v>
          </cell>
          <cell r="K64">
            <v>-2</v>
          </cell>
          <cell r="L64">
            <v>-2</v>
          </cell>
          <cell r="M64">
            <v>-2</v>
          </cell>
          <cell r="N64" t="str">
            <v>Medium</v>
          </cell>
          <cell r="O64">
            <v>5</v>
          </cell>
          <cell r="P64">
            <v>5</v>
          </cell>
          <cell r="Q64">
            <v>30</v>
          </cell>
          <cell r="R64">
            <v>20</v>
          </cell>
          <cell r="Y64" t="str">
            <v>Darkvision</v>
          </cell>
          <cell r="Z64">
            <v>60</v>
          </cell>
          <cell r="AO64" t="str">
            <v>Barbarian</v>
          </cell>
          <cell r="AU64">
            <v>4</v>
          </cell>
        </row>
        <row r="65">
          <cell r="A65" t="str">
            <v>Tanarukk</v>
          </cell>
          <cell r="C65" t="str">
            <v>+4 Strength, +2 Dexterity, -2 Wisdom, -4 Charisma.
Medium Sized.
Base Speed: 20'
Fire Resistance 10
Favored Class: Barbarian
Level Adjustment (ECL): +8.</v>
          </cell>
          <cell r="D65" t="str">
            <v>WotC</v>
          </cell>
          <cell r="E65" t="str">
            <v>FRCS</v>
          </cell>
          <cell r="G65" t="str">
            <v>!Outsider</v>
          </cell>
          <cell r="H65">
            <v>4</v>
          </cell>
          <cell r="I65">
            <v>2</v>
          </cell>
          <cell r="L65">
            <v>-2</v>
          </cell>
          <cell r="M65">
            <v>-4</v>
          </cell>
          <cell r="N65" t="str">
            <v>Medium</v>
          </cell>
          <cell r="O65">
            <v>5</v>
          </cell>
          <cell r="P65">
            <v>5</v>
          </cell>
          <cell r="Q65">
            <v>20</v>
          </cell>
          <cell r="R65">
            <v>15</v>
          </cell>
          <cell r="V65">
            <v>8</v>
          </cell>
          <cell r="W65">
            <v>5</v>
          </cell>
          <cell r="X65">
            <v>8</v>
          </cell>
          <cell r="Y65" t="str">
            <v>Darkvision</v>
          </cell>
          <cell r="Z65">
            <v>60</v>
          </cell>
          <cell r="AB65">
            <v>14</v>
          </cell>
          <cell r="AC65">
            <v>1</v>
          </cell>
          <cell r="AJ65">
            <v>10</v>
          </cell>
          <cell r="AL65">
            <v>4</v>
          </cell>
          <cell r="AO65" t="str">
            <v>Barbarian</v>
          </cell>
          <cell r="AU65">
            <v>8</v>
          </cell>
          <cell r="AV65" t="str">
            <v>Bluff</v>
          </cell>
          <cell r="AW65">
            <v>2</v>
          </cell>
          <cell r="AX65" t="str">
            <v>Hide</v>
          </cell>
          <cell r="AY65">
            <v>2</v>
          </cell>
        </row>
        <row r="66">
          <cell r="A66" t="str">
            <v>Tiefling</v>
          </cell>
          <cell r="C66" t="str">
            <v>+2 Dexterity, +2 Intelligence, -2 Charisma.
Medium Sized.
Base Speed: 30'
Energy Resistance: Cold, Fire, Electricity 5
Darkness (Sp): Tieflings can use Darkness once per day as cast by a sorcerer of their character's level
+2 racial bonus on Bluff and Hide checks
Darkvision 60'
Outsider: Tieflings are native outsiders
Automatic Languages: Common, Home Region
Bonus Languages: Any (except secret languages, such as Druidic)
Favored Class: Rogue
Level Adjustment (ECL): +1.</v>
          </cell>
          <cell r="D66" t="str">
            <v>WotC</v>
          </cell>
          <cell r="E66" t="str">
            <v>FRCS</v>
          </cell>
          <cell r="G66" t="str">
            <v>!Outsider</v>
          </cell>
          <cell r="I66">
            <v>2</v>
          </cell>
          <cell r="K66">
            <v>2</v>
          </cell>
          <cell r="M66">
            <v>-2</v>
          </cell>
          <cell r="N66" t="str">
            <v>Medium</v>
          </cell>
          <cell r="O66">
            <v>5</v>
          </cell>
          <cell r="P66">
            <v>5</v>
          </cell>
          <cell r="Q66">
            <v>30</v>
          </cell>
          <cell r="R66">
            <v>20</v>
          </cell>
          <cell r="V66">
            <v>1</v>
          </cell>
          <cell r="Y66" t="str">
            <v>Darkvision</v>
          </cell>
          <cell r="Z66">
            <v>60</v>
          </cell>
          <cell r="AH66">
            <v>5</v>
          </cell>
          <cell r="AI66">
            <v>5</v>
          </cell>
          <cell r="AJ66">
            <v>5</v>
          </cell>
          <cell r="AO66" t="str">
            <v>!None</v>
          </cell>
          <cell r="AU66">
            <v>4</v>
          </cell>
          <cell r="AV66" t="str">
            <v>Bluff</v>
          </cell>
          <cell r="AW66">
            <v>2</v>
          </cell>
          <cell r="AX66" t="str">
            <v>Hide</v>
          </cell>
          <cell r="AY66">
            <v>2</v>
          </cell>
        </row>
        <row r="67">
          <cell r="A67" t="str">
            <v>Troglodyte</v>
          </cell>
          <cell r="C67" t="str">
            <v>Multiattack.  Weapon Focus: Javelin.  Weapon Proficiency.
In rocky or subterranean settings, a Troglodyte receives a +4 bonus to Hide checks.
Favored Class: Cleric</v>
          </cell>
          <cell r="D67" t="str">
            <v>WotC</v>
          </cell>
          <cell r="E67" t="str">
            <v>MM</v>
          </cell>
          <cell r="F67">
            <v>179</v>
          </cell>
          <cell r="G67" t="str">
            <v>!Humanoid (Fortitude)</v>
          </cell>
          <cell r="I67">
            <v>-2</v>
          </cell>
          <cell r="J67">
            <v>4</v>
          </cell>
          <cell r="K67">
            <v>-2</v>
          </cell>
          <cell r="N67" t="str">
            <v>Medium</v>
          </cell>
          <cell r="O67">
            <v>5</v>
          </cell>
          <cell r="P67">
            <v>5</v>
          </cell>
          <cell r="Q67">
            <v>30</v>
          </cell>
          <cell r="R67">
            <v>20</v>
          </cell>
          <cell r="V67">
            <v>1</v>
          </cell>
          <cell r="W67">
            <v>2</v>
          </cell>
          <cell r="X67">
            <v>8</v>
          </cell>
          <cell r="Y67" t="str">
            <v>Darkvision</v>
          </cell>
          <cell r="Z67">
            <v>90</v>
          </cell>
          <cell r="AL67">
            <v>6</v>
          </cell>
          <cell r="AO67" t="str">
            <v>!None</v>
          </cell>
          <cell r="AU67">
            <v>1</v>
          </cell>
          <cell r="AV67" t="str">
            <v>Hide</v>
          </cell>
          <cell r="AW67">
            <v>7</v>
          </cell>
          <cell r="AX67" t="str">
            <v>Listen</v>
          </cell>
          <cell r="AY67">
            <v>3</v>
          </cell>
        </row>
        <row r="74">
          <cell r="A74" t="str">
            <v>Aasimar</v>
          </cell>
          <cell r="B74" t="str">
            <v>]Light (Sp)[1/day as sorcerer of equal class level</v>
          </cell>
          <cell r="C74" t="str">
            <v>][+2 to Spot &amp; Listen</v>
          </cell>
          <cell r="D74" t="str">
            <v>]Acid, Cold, &amp; Electricity Resistance (Su)[5</v>
          </cell>
          <cell r="E74" t="str">
            <v>]Native outsider (Ex)[Outsider &amp; insider…both at the same time…</v>
          </cell>
          <cell r="O74" t="str">
            <v>Common</v>
          </cell>
          <cell r="P74" t="str">
            <v>Any (other than secret)</v>
          </cell>
        </row>
        <row r="75">
          <cell r="A75" t="str">
            <v>Bugbear</v>
          </cell>
          <cell r="B75" t="str">
            <v>]Alertness (Ex)[Per the feat.</v>
          </cell>
          <cell r="C75" t="str">
            <v>]+4 to Move Silently (Ex)[</v>
          </cell>
        </row>
        <row r="76">
          <cell r="A76" t="str">
            <v>Derro</v>
          </cell>
          <cell r="B76" t="str">
            <v>+1 to hit orcs and goblins</v>
          </cell>
          <cell r="C76" t="str">
            <v>+4 Dodge bonus vs. Giants</v>
          </cell>
          <cell r="D76" t="str">
            <v>+2 Save vs. Poison and Spells</v>
          </cell>
          <cell r="E76" t="str">
            <v>Spell Resistance 18</v>
          </cell>
          <cell r="F76" t="str">
            <v>Blindfight</v>
          </cell>
          <cell r="G76" t="str">
            <v>Sunlight Vulnerability (Ex)</v>
          </cell>
        </row>
        <row r="77">
          <cell r="A77" t="str">
            <v>Doppleganger</v>
          </cell>
          <cell r="B77" t="str">
            <v>Immunities (Ex) to Sleep and Charm effects.</v>
          </cell>
          <cell r="C77" t="str">
            <v>Alertness</v>
          </cell>
          <cell r="D77" t="str">
            <v>Dodge</v>
          </cell>
          <cell r="E77" t="str">
            <v>Detect Thoughts (Su)</v>
          </cell>
          <cell r="F77" t="str">
            <v>Alter Self (Su)</v>
          </cell>
          <cell r="G77" t="str">
            <v xml:space="preserve">+4 to Bluff, Disguise; +10 to Disguise with Alter Self. </v>
          </cell>
          <cell r="H77" t="str">
            <v>+4 (add.) to Bluff, Disguise when reading mind.</v>
          </cell>
        </row>
        <row r="78">
          <cell r="A78" t="str">
            <v>Dwarf</v>
          </cell>
          <cell r="B78" t="str">
            <v xml:space="preserve">]Stonecunning (Ex)[+2 racial bonus on Search checks dealing with stone; </v>
          </cell>
          <cell r="C78" t="str">
            <v>][within 10'of unusual stonework can make a Search check as if actively searching;</v>
          </cell>
          <cell r="D78" t="str">
            <v>][can use the Search skill to find stonework traps;</v>
          </cell>
          <cell r="E78" t="str">
            <v>][intuit depth, sense approximate depth underground</v>
          </cell>
          <cell r="F78" t="str">
            <v>]Weapon Familiarity (Ex)[treat dwarven waraxes and dwarven urgroshes as martial weapons</v>
          </cell>
          <cell r="G78" t="str">
            <v>]Stability (Ex)[+4 bonus vs. being bull rushed or tripped when standing on the ground</v>
          </cell>
          <cell r="H78" t="str">
            <v>][+2 racial bonus on saving throws against poison</v>
          </cell>
          <cell r="I78" t="str">
            <v>][+2 racial bonus on saving throws against spells and spell-like effects</v>
          </cell>
          <cell r="J78" t="str">
            <v>][+1 racial bonus on attack rolls against orcs and goblinoids</v>
          </cell>
          <cell r="K78" t="str">
            <v>][+4 dodge bonus to Armor Class against monsters of the giant type</v>
          </cell>
          <cell r="L78" t="str">
            <v>][+2 racial bonus on Appraise &amp; Craft checks that are related to stone or metal items</v>
          </cell>
          <cell r="M78" t="str">
            <v>][+2 racial bonus on Craft checks that are related to stone or metal</v>
          </cell>
          <cell r="O78" t="str">
            <v>Common, Dwarven</v>
          </cell>
          <cell r="P78" t="str">
            <v>Giant, Gnome, Goblin, Orc, Terran, &amp; Undercommon</v>
          </cell>
        </row>
        <row r="79">
          <cell r="A79" t="str">
            <v>Dwarf, Arctic</v>
          </cell>
        </row>
        <row r="80">
          <cell r="A80" t="str">
            <v>Dwarf, Deep</v>
          </cell>
        </row>
        <row r="81">
          <cell r="A81" t="str">
            <v>Dwarf, Gold</v>
          </cell>
          <cell r="B81" t="str">
            <v>+1 to hit aberrations</v>
          </cell>
          <cell r="C81" t="str">
            <v>+4 Dodge bonus vs. Giants</v>
          </cell>
          <cell r="D81" t="str">
            <v>+2 Save vs. Poison and Spells</v>
          </cell>
          <cell r="E81" t="str">
            <v>Stonecunning</v>
          </cell>
          <cell r="F81" t="str">
            <v>+2 to Appraise, Craft checks which involve Stone or Metal</v>
          </cell>
          <cell r="O81" t="str">
            <v>Dwarven, Common</v>
          </cell>
          <cell r="P81" t="str">
            <v>Giant, Gnome, Goblin, Shaaran, Terran, Untheric</v>
          </cell>
        </row>
        <row r="82">
          <cell r="A82" t="str">
            <v>Dwarf, Gray (Deurgar)</v>
          </cell>
          <cell r="B82" t="str">
            <v>+1 to hit orcs and goblins</v>
          </cell>
          <cell r="C82" t="str">
            <v>+4 Dodge bonus vs. Giants</v>
          </cell>
          <cell r="D82" t="str">
            <v>+2 Save vs. Poison and Spells</v>
          </cell>
          <cell r="E82" t="str">
            <v>Stonecunning</v>
          </cell>
          <cell r="F82" t="str">
            <v>+2 to Appraise, Craft checks which involve Stone or Metal</v>
          </cell>
          <cell r="G82" t="str">
            <v>Immune to Paralysis, Phantasms, Magic/Alchemical Poisons</v>
          </cell>
          <cell r="H82" t="str">
            <v>Enlarge, Invisibility (1/day) as wizard twice Duergar lvl.</v>
          </cell>
          <cell r="I82" t="str">
            <v>Light Sensitivity: -2 to attack, saves, checks in bright light</v>
          </cell>
          <cell r="O82" t="str">
            <v>Dwarven, Undercommon</v>
          </cell>
          <cell r="P82" t="str">
            <v>Common, Draconic, Giant, Goblin, Orc, Terran</v>
          </cell>
        </row>
        <row r="83">
          <cell r="A83" t="str">
            <v>Dwarf, Mountain</v>
          </cell>
        </row>
        <row r="84">
          <cell r="A84" t="str">
            <v>Dwarf, Shield</v>
          </cell>
          <cell r="B84" t="str">
            <v>+1 to hit orcs and goblins</v>
          </cell>
          <cell r="C84" t="str">
            <v>+4 Dodge bonus vs. Giants</v>
          </cell>
          <cell r="D84" t="str">
            <v>+2 Save vs. Poison and Spells</v>
          </cell>
          <cell r="E84" t="str">
            <v>Stonecunning</v>
          </cell>
          <cell r="F84" t="str">
            <v>+2 to Appraise, Craft checks which involve Stone or Metal</v>
          </cell>
          <cell r="O84" t="str">
            <v>Dwarven, Common</v>
          </cell>
          <cell r="P84" t="str">
            <v>Chondathan, Draconic, Giant, Goblin, Illuskan, Orc</v>
          </cell>
        </row>
        <row r="85">
          <cell r="A85" t="str">
            <v>Dwarf, Urdunnir</v>
          </cell>
        </row>
        <row r="86">
          <cell r="A86" t="str">
            <v>Dwarf, Wild</v>
          </cell>
        </row>
        <row r="87">
          <cell r="A87" t="str">
            <v>Elf</v>
          </cell>
          <cell r="B87" t="str">
            <v>Weapon Proficiency: Longsword or Rapier</v>
          </cell>
          <cell r="C87" t="str">
            <v>Weapon Proficiency: All bows (except Crossbows)</v>
          </cell>
          <cell r="D87" t="str">
            <v>Immune to Sleep spells and effects</v>
          </cell>
          <cell r="E87" t="str">
            <v>+2 Save bonus vs. Enchantments</v>
          </cell>
          <cell r="F87" t="str">
            <v>+2 to Listen, Search, Spot</v>
          </cell>
          <cell r="G87" t="str">
            <v>Bonus Search: 5' of Secret or Concealed doors</v>
          </cell>
          <cell r="O87" t="str">
            <v>Common, Elven</v>
          </cell>
          <cell r="P87" t="str">
            <v>Draconic, Gnoll, Gnome, Goblin, Orc, Sylvan</v>
          </cell>
        </row>
        <row r="88">
          <cell r="A88" t="str">
            <v>Elf, Aquatic</v>
          </cell>
        </row>
        <row r="89">
          <cell r="A89" t="str">
            <v>Elf, Drow</v>
          </cell>
          <cell r="B89" t="str">
            <v>]Weapon Proficiency (Ex)[Longsword or Rapier</v>
          </cell>
          <cell r="C89" t="str">
            <v>]Weapon Proficiency (Ex)[All bows (except Crossbows)</v>
          </cell>
          <cell r="D89" t="str">
            <v>]Immune to Sleep spells and effects (Su)[</v>
          </cell>
          <cell r="E89" t="str">
            <v>]+2 Will save bonus on Spells, Spell-like abilities (Su)[</v>
          </cell>
          <cell r="F89" t="str">
            <v>]+2 to Listen, Search, &amp; Spot (Ex)[</v>
          </cell>
          <cell r="G89" t="str">
            <v>]Bonus Search (Ex)[5' of Secret or Concealed doors</v>
          </cell>
          <cell r="H89" t="str">
            <v>]Light Blindness (Ex)[Abrupt exposure blinds for 1 round</v>
          </cell>
          <cell r="O89" t="str">
            <v>Elven, Undercommon</v>
          </cell>
          <cell r="P89" t="str">
            <v>Abyssal, Common, Draconic, Drow Sign Language, Goblin, Illuskan</v>
          </cell>
        </row>
        <row r="90">
          <cell r="A90" t="str">
            <v>Elf, Drow (Female)</v>
          </cell>
          <cell r="B90" t="str">
            <v>]Weapon Proficiency (Ex)[Longsword or Rapier</v>
          </cell>
          <cell r="C90" t="str">
            <v>]Weapon Proficiency (Ex)[All bows (except Crossbows)</v>
          </cell>
          <cell r="D90" t="str">
            <v>]Immune to Sleep spells and effects (Su)[</v>
          </cell>
          <cell r="E90" t="str">
            <v>]+2 Will save bonus on Spells, Spell-like abilities (Su)[</v>
          </cell>
          <cell r="F90" t="str">
            <v>]+2 to Listen, Search, &amp; Spot (Ex)[</v>
          </cell>
          <cell r="G90" t="str">
            <v>]Bonus Search (Ex)[5' of Secret or Concealed doors</v>
          </cell>
          <cell r="H90" t="str">
            <v>]Light Blindness (Ex)[Abrupt exposure blinds for 1 round</v>
          </cell>
          <cell r="O90" t="str">
            <v>Elven, Undercommon</v>
          </cell>
          <cell r="P90" t="str">
            <v>Abyssal, Common, Draconic, Drow Sign Language, Goblin</v>
          </cell>
        </row>
        <row r="91">
          <cell r="A91" t="str">
            <v>Elf, Drow (GR)</v>
          </cell>
          <cell r="B91" t="str">
            <v>]Weapon Proficiency (Ex)[Longsword or Scimitar</v>
          </cell>
          <cell r="C91" t="str">
            <v>]Weapon Proficiency (Ex)[Light &amp; Hand Crossbow</v>
          </cell>
          <cell r="D91" t="str">
            <v>]Immune to Sleep spells and effects (Su)[</v>
          </cell>
          <cell r="E91" t="str">
            <v>]+2 Will save bonus on Spells, Spell-like abilities (Su)[</v>
          </cell>
          <cell r="F91" t="str">
            <v>]+2 to Listen, Search, &amp; Spot (Ex)[</v>
          </cell>
          <cell r="G91" t="str">
            <v>]Bonus Search (Ex)[5' of Secret or Concealed doors</v>
          </cell>
          <cell r="H91" t="str">
            <v>]Light Blindness (Ex)[Abrupt exposure blinds for 1 round</v>
          </cell>
          <cell r="O91" t="str">
            <v>Elven, Undercommon</v>
          </cell>
          <cell r="P91" t="str">
            <v>Abyssal, Common, Draconic, Drow Sign Language, Goblin, Illuskan</v>
          </cell>
        </row>
        <row r="92">
          <cell r="A92" t="str">
            <v>Elf, Drow (Male)</v>
          </cell>
          <cell r="B92" t="str">
            <v>]Weapon Proficiency (Ex)[Longsword or Rapier</v>
          </cell>
          <cell r="C92" t="str">
            <v>]Weapon Proficiency (Ex)[All bows (except Crossbows)</v>
          </cell>
          <cell r="D92" t="str">
            <v>]Immune to Sleep spells and effects (Su)[</v>
          </cell>
          <cell r="E92" t="str">
            <v>]+2 Will save bonus on Spells, Spell-like abilities (Su)[</v>
          </cell>
          <cell r="F92" t="str">
            <v>]+2 to Listen, Search, &amp; Spot (Ex)[</v>
          </cell>
          <cell r="G92" t="str">
            <v>]Bonus Search (Ex)[5' of Secret or Concealed doors</v>
          </cell>
          <cell r="H92" t="str">
            <v>]Light Blindness (Ex)[Abrupt exposure blinds for 1 round</v>
          </cell>
          <cell r="O92" t="str">
            <v>Elven, Undercommon</v>
          </cell>
          <cell r="P92" t="str">
            <v>Abyssal, Common, Draconic, Drow Sign Language, Goblin</v>
          </cell>
        </row>
        <row r="93">
          <cell r="A93" t="str">
            <v>Elf, Grey</v>
          </cell>
          <cell r="B93" t="str">
            <v>]Weapon Proficiency (Ex)[Longsword or Rapier</v>
          </cell>
          <cell r="C93" t="str">
            <v>]Weapon Proficiency (Ex)[All bows (except Crossbows)</v>
          </cell>
          <cell r="D93" t="str">
            <v>]Immune to Sleep spells and effects (Su)[</v>
          </cell>
          <cell r="E93" t="str">
            <v>]+2 Save bonus vs. Enchantments (Su)[</v>
          </cell>
          <cell r="F93" t="str">
            <v>]+2 to Listen, Search, &amp; Spot (Ex)[</v>
          </cell>
          <cell r="G93" t="str">
            <v>]Bonus Search (Ex)[5' of Secret or Concealed doors</v>
          </cell>
          <cell r="O93" t="str">
            <v>Dwarven, Common</v>
          </cell>
          <cell r="P93" t="str">
            <v>Draconic, Gnoll, Gnome, Goblin, Orc, Sylvan</v>
          </cell>
        </row>
        <row r="94">
          <cell r="A94" t="str">
            <v>Elf, Moon (Silver)</v>
          </cell>
          <cell r="B94" t="str">
            <v>]Weapon Proficiency (Ex)[Longsword or Rapier</v>
          </cell>
          <cell r="C94" t="str">
            <v>]Weapon Proficiency (Ex)[All bows (except Crossbows)</v>
          </cell>
          <cell r="D94" t="str">
            <v>]Immune to Sleep spells and effects (Su)[</v>
          </cell>
          <cell r="E94" t="str">
            <v>]+2 Save bonus vs. Enchantments (Su)[</v>
          </cell>
          <cell r="F94" t="str">
            <v>]+2 to Listen, Search, &amp; Spot (Ex)[</v>
          </cell>
          <cell r="G94" t="str">
            <v>]Bonus Search (Ex)[5' of Secret or Concealed doors</v>
          </cell>
          <cell r="O94" t="str">
            <v>Elven, Common</v>
          </cell>
          <cell r="P94" t="str">
            <v>Auran, Chondathan, Gnoll, Gnome, Halfling, Illuskan, Sylvan</v>
          </cell>
        </row>
        <row r="95">
          <cell r="A95" t="str">
            <v>Elf, Sun (Gold)</v>
          </cell>
          <cell r="B95" t="str">
            <v>]Weapon Proficiency (Ex)[Longsword or Rapier</v>
          </cell>
          <cell r="C95" t="str">
            <v>]Weapon Proficiency (Ex)[All bows (except Crossbows)</v>
          </cell>
          <cell r="D95" t="str">
            <v>]Immune to Sleep spells and effects (Su)[</v>
          </cell>
          <cell r="E95" t="str">
            <v>]+2 Save bonus vs. Enchantments (Su)[</v>
          </cell>
          <cell r="F95" t="str">
            <v>]+2 to Listen, Search, &amp; Spot (Ex)[</v>
          </cell>
          <cell r="G95" t="str">
            <v>]Bonus Search (Ex)[5' of Secret or Concealed doors</v>
          </cell>
          <cell r="O95" t="str">
            <v>Elven, Common</v>
          </cell>
          <cell r="P95" t="str">
            <v>Auran, Celestial, Chondathan, Gnome, Halfling, Illuskan, Sylvan</v>
          </cell>
        </row>
        <row r="96">
          <cell r="A96" t="str">
            <v>Elf, Wild (Green)</v>
          </cell>
          <cell r="B96" t="str">
            <v>]Weapon Proficiency (Ex)[Longsword or Rapier</v>
          </cell>
          <cell r="C96" t="str">
            <v>]Weapon Proficiency (Ex)[All bows (except Crossbows)</v>
          </cell>
          <cell r="D96" t="str">
            <v>]Immune to Sleep spells and effects (Su)[</v>
          </cell>
          <cell r="E96" t="str">
            <v>]+2 Save bonus vs. Enchantments (Su)[</v>
          </cell>
          <cell r="F96" t="str">
            <v>]+2 to Listen, Search, &amp; Spot (Ex)[</v>
          </cell>
          <cell r="G96" t="str">
            <v>]Bonus Search (Ex)[5' of Secret or Concealed doors</v>
          </cell>
          <cell r="O96" t="str">
            <v>Elven, Common</v>
          </cell>
          <cell r="P96" t="str">
            <v>Chondathan, Draconic, Gnome, Goblin, Gnoll, Sylvan</v>
          </cell>
        </row>
        <row r="97">
          <cell r="A97" t="str">
            <v>Elf, Winged (Avariel)</v>
          </cell>
          <cell r="B97" t="str">
            <v>]Weapon Proficiency (Ex)[Longsword or Rapier</v>
          </cell>
          <cell r="C97" t="str">
            <v>]Weapon Proficiency (Ex)[All bows (except Crossbows)</v>
          </cell>
          <cell r="D97" t="str">
            <v>]Immune to Sleep spells and effects (Su)[</v>
          </cell>
          <cell r="E97" t="str">
            <v>]+2 Save bonus vs. Enchantments (Su)[</v>
          </cell>
          <cell r="F97" t="str">
            <v>]+2 to Listen, Search, &amp; Spot (Ex)[</v>
          </cell>
          <cell r="G97" t="str">
            <v>]Bonus Search (Ex)[5' of Secret or Concealed doors</v>
          </cell>
          <cell r="O97" t="str">
            <v>Elven, Common</v>
          </cell>
        </row>
        <row r="98">
          <cell r="A98" t="str">
            <v>Elf, Wood (Copper)</v>
          </cell>
          <cell r="B98" t="str">
            <v>]Weapon Proficiency (Ex)[Longsword or Rapier</v>
          </cell>
          <cell r="C98" t="str">
            <v>]Weapon Proficiency (Ex)[All bows (except Crossbows)</v>
          </cell>
          <cell r="D98" t="str">
            <v>]Immune to Sleep spells and effects (Su)[</v>
          </cell>
          <cell r="E98" t="str">
            <v>]+2 Save bonus vs. Enchantments (Su)[</v>
          </cell>
          <cell r="F98" t="str">
            <v>]+2 to Listen, Search, &amp; Spot (Ex)[</v>
          </cell>
          <cell r="G98" t="str">
            <v>]Bonus Search (Ex)[5' of Secret or Concealed doors</v>
          </cell>
          <cell r="O98" t="str">
            <v>Elven, Common</v>
          </cell>
          <cell r="P98" t="str">
            <v>Draconic, Gnoll, Gnome, Goblin, Orc, Sylvan</v>
          </cell>
        </row>
        <row r="99">
          <cell r="A99" t="str">
            <v>Fey'ri (ECL +2)</v>
          </cell>
        </row>
        <row r="100">
          <cell r="A100" t="str">
            <v>Fey'ri (ECL +3)</v>
          </cell>
        </row>
        <row r="101">
          <cell r="A101" t="str">
            <v>Genasi, Air</v>
          </cell>
          <cell r="B101" t="str">
            <v>][+1 racial save vs. Air; additional +1 per 5 class lvls</v>
          </cell>
          <cell r="C101" t="str">
            <v>]Levitate (Sp)[(1/day) as 5th-level Sorcerer</v>
          </cell>
          <cell r="D101" t="str">
            <v>][Immune to drowning, suffocation, inhalation-type attacks</v>
          </cell>
          <cell r="E101" t="str">
            <v>]Clerical Focus[Must select Air domain.</v>
          </cell>
          <cell r="F101" t="str">
            <v>][Native outsider.</v>
          </cell>
          <cell r="O101" t="str">
            <v>Common</v>
          </cell>
          <cell r="P101" t="str">
            <v>Any (other than secret)</v>
          </cell>
        </row>
        <row r="102">
          <cell r="A102" t="str">
            <v>Genasi, Earth</v>
          </cell>
          <cell r="B102" t="str">
            <v>][+1 racial save vs. Earth; add'l +1 per 5 class lvls</v>
          </cell>
          <cell r="C102" t="str">
            <v>]Pass Without Trace (Sp)[(1/day) as 5th-level Druid</v>
          </cell>
          <cell r="D102" t="str">
            <v>]Clerical Focus[Must select Earth domain.</v>
          </cell>
          <cell r="E102" t="str">
            <v>][Native outsider.</v>
          </cell>
          <cell r="O102" t="str">
            <v>Common</v>
          </cell>
          <cell r="P102" t="str">
            <v>Any (other than secret)</v>
          </cell>
        </row>
        <row r="103">
          <cell r="A103" t="str">
            <v>Genasi, Fire</v>
          </cell>
          <cell r="B103" t="str">
            <v>][+1 racial save vs. Fire; add'l +1 per 5 class lvls</v>
          </cell>
          <cell r="C103" t="str">
            <v>]Control Flame (Sp)[(1/day) As 5th-level Sorcerer</v>
          </cell>
          <cell r="D103" t="str">
            <v>]Clerical Focus[Must select Fire domain.</v>
          </cell>
          <cell r="E103" t="str">
            <v>][Native outsider.</v>
          </cell>
          <cell r="O103" t="str">
            <v>Common</v>
          </cell>
          <cell r="P103" t="str">
            <v>Any (other than secret)</v>
          </cell>
        </row>
        <row r="104">
          <cell r="A104" t="str">
            <v>Genasi, Water</v>
          </cell>
          <cell r="B104" t="str">
            <v>][+1 racial save vs. Water; add'l +1 per 5 class lvls</v>
          </cell>
          <cell r="C104" t="str">
            <v>]Create Water (Sp)[(1/day) as 5th-level Druid</v>
          </cell>
          <cell r="D104" t="str">
            <v>]Clerical Focus[Must select Water domain.</v>
          </cell>
          <cell r="E104" t="str">
            <v>][Native outsider.</v>
          </cell>
          <cell r="O104" t="str">
            <v>Common</v>
          </cell>
          <cell r="P104" t="str">
            <v>Any (other than secret)</v>
          </cell>
        </row>
        <row r="105">
          <cell r="A105" t="str">
            <v>Gnoll</v>
          </cell>
        </row>
        <row r="106">
          <cell r="A106" t="str">
            <v>Gnome</v>
          </cell>
          <cell r="B106" t="str">
            <v>+1 to hit Kobolds and Goblins</v>
          </cell>
          <cell r="C106" t="str">
            <v>+4 Dodge bonus vs. Giants</v>
          </cell>
          <cell r="D106" t="str">
            <v>+2 save vs. Illusions</v>
          </cell>
          <cell r="E106" t="str">
            <v>+2 to Alchemy, Listen</v>
          </cell>
          <cell r="F106" t="str">
            <v>Int 10+: Dancing Lights, Ghost Sound, Prestidigitation 1/day</v>
          </cell>
          <cell r="O106" t="str">
            <v>Common, Gnome</v>
          </cell>
          <cell r="P106" t="str">
            <v>Draconic, Dwarven, Elven, Giant, Goblin, Orc</v>
          </cell>
        </row>
        <row r="107">
          <cell r="A107" t="str">
            <v>Gnome, Deep (Svirfneblin)</v>
          </cell>
          <cell r="B107" t="str">
            <v>][+1 to hit Kobolds and Goblins</v>
          </cell>
          <cell r="C107" t="str">
            <v>][+4 Dodge bonus</v>
          </cell>
          <cell r="D107" t="str">
            <v>][+2 save vs. Illusions</v>
          </cell>
          <cell r="E107" t="str">
            <v>][+2 save to Fortitude, Reflex, and Will</v>
          </cell>
          <cell r="F107" t="str">
            <v>][+2 to Alchemy, Listen, Hide</v>
          </cell>
          <cell r="G107" t="str">
            <v>][Int 10+: Blindness, Blur, Change Self</v>
          </cell>
          <cell r="H107" t="str">
            <v>][Stonecunning</v>
          </cell>
          <cell r="I107" t="str">
            <v>][Nondetection (Su)</v>
          </cell>
          <cell r="O107" t="str">
            <v>Gnome, Undercommon</v>
          </cell>
          <cell r="P107" t="str">
            <v>Common, Draconic, Dwarven, Elven, Illuskan, Terran</v>
          </cell>
        </row>
        <row r="108">
          <cell r="A108" t="str">
            <v>Gnome, Forest</v>
          </cell>
          <cell r="B108" t="str">
            <v>+1 to hit Kobolds and Goblins</v>
          </cell>
          <cell r="C108" t="str">
            <v>+4 Dodge bonus vs. Giants</v>
          </cell>
          <cell r="D108" t="str">
            <v>+2 save vs. Illusions</v>
          </cell>
          <cell r="E108" t="str">
            <v>+2 to Alchemy, Listen</v>
          </cell>
          <cell r="F108" t="str">
            <v>Int 10+: Dancing Lights, Ghost Sound, Prestidigitation 1/day</v>
          </cell>
          <cell r="O108" t="str">
            <v>Common, Gnome</v>
          </cell>
          <cell r="P108" t="str">
            <v>Draconic, Dwarven, Elven, Giant, Goblin, Orc</v>
          </cell>
        </row>
        <row r="109">
          <cell r="A109" t="str">
            <v>Gnome, Rock</v>
          </cell>
          <cell r="B109" t="str">
            <v>+1 to hit Kobolds and Goblins</v>
          </cell>
          <cell r="C109" t="str">
            <v>+4 Dodge bonus vs. Giants</v>
          </cell>
          <cell r="D109" t="str">
            <v>+2 save vs. Illusions</v>
          </cell>
          <cell r="E109" t="str">
            <v>+2 to Alchemy, Listen</v>
          </cell>
          <cell r="F109" t="str">
            <v>Int 10+: Dancing Lights, Ghost Sound, Prestidigitation 1/day</v>
          </cell>
          <cell r="O109" t="str">
            <v>Gnome, Common</v>
          </cell>
          <cell r="P109" t="str">
            <v>Chondathan, Draconic, Dwarven, Goblin, Illuskan, Sylvan, Terran</v>
          </cell>
        </row>
        <row r="110">
          <cell r="A110" t="str">
            <v>Goblin</v>
          </cell>
        </row>
        <row r="111">
          <cell r="A111" t="str">
            <v>Half-Elf</v>
          </cell>
          <cell r="B111" t="str">
            <v>]Elven Blood (Ex)[Can use elf only items</v>
          </cell>
          <cell r="C111" t="str">
            <v>][+1 to Listen, Search, Spot</v>
          </cell>
          <cell r="O111" t="str">
            <v>Common, Elven</v>
          </cell>
          <cell r="P111" t="str">
            <v>Any (other than secret)</v>
          </cell>
        </row>
        <row r="112">
          <cell r="A112" t="str">
            <v>Half-Elf (FR)</v>
          </cell>
        </row>
        <row r="113">
          <cell r="A113" t="str">
            <v>Half-Elf, Aquatic</v>
          </cell>
        </row>
        <row r="114">
          <cell r="A114" t="str">
            <v>Half-Elf, Drow</v>
          </cell>
        </row>
        <row r="115">
          <cell r="A115" t="str">
            <v>Halfling</v>
          </cell>
          <cell r="B115" t="str">
            <v>][+1 to attack with thrown weapons</v>
          </cell>
          <cell r="C115" t="str">
            <v>][+2 save vs. Fear</v>
          </cell>
          <cell r="D115" t="str">
            <v>][+1 save to Fortitude, Reflex, and Willpower</v>
          </cell>
          <cell r="E115" t="str">
            <v>][+2 to Climb, Jump, Listen, Move Silently</v>
          </cell>
          <cell r="O115" t="str">
            <v>Common, Halfling</v>
          </cell>
          <cell r="P115" t="str">
            <v>Dwarven, Elven, Gnome, Goblin, Orc</v>
          </cell>
        </row>
        <row r="116">
          <cell r="A116" t="str">
            <v>Halfling, Deep</v>
          </cell>
        </row>
        <row r="117">
          <cell r="A117" t="str">
            <v>Halfling, Ghostwise</v>
          </cell>
          <cell r="B117" t="str">
            <v>Speak without Sound (Su): Telepathy 20'</v>
          </cell>
          <cell r="C117" t="str">
            <v>+1 to attack with thrown weapons</v>
          </cell>
          <cell r="D117" t="str">
            <v>+2 save vs. Fear</v>
          </cell>
          <cell r="E117" t="str">
            <v>+2 to Climb, Jump, Listen, Move Silently</v>
          </cell>
          <cell r="O117" t="str">
            <v>Halfling, Common</v>
          </cell>
          <cell r="P117" t="str">
            <v>Chondathan, Elven, Gnoll, Shaaran, Sylvan</v>
          </cell>
        </row>
        <row r="118">
          <cell r="A118" t="str">
            <v>Halfling, Lightfoot</v>
          </cell>
          <cell r="B118" t="str">
            <v>+1 to attack with thrown weapons</v>
          </cell>
          <cell r="C118" t="str">
            <v>+2 save vs. Fear</v>
          </cell>
          <cell r="D118" t="str">
            <v>+1 save to Fortitude, Reflex, and Willpower</v>
          </cell>
          <cell r="E118" t="str">
            <v>+2 to Climb, Jump, Listen, Move Silently</v>
          </cell>
          <cell r="O118" t="str">
            <v>Common, Halfling</v>
          </cell>
          <cell r="P118" t="str">
            <v>Chessentan, Chondathan, Damaran, Dwarven, Elven, Illuskan, Goblin</v>
          </cell>
        </row>
        <row r="119">
          <cell r="A119" t="str">
            <v>Halfling, Strongheart</v>
          </cell>
          <cell r="B119" t="str">
            <v>1 Extra Feat at 1st level</v>
          </cell>
          <cell r="C119" t="str">
            <v>+1 to attack with thrown weapons</v>
          </cell>
          <cell r="D119" t="str">
            <v>+2 save vs. Fear</v>
          </cell>
          <cell r="E119" t="str">
            <v>+2 to Climb, Jump, Listen, Move Silently</v>
          </cell>
          <cell r="O119" t="str">
            <v>Common, Halfling</v>
          </cell>
          <cell r="P119" t="str">
            <v>Dwarven, Gnoll, Goblin, Halruaan, Shaaran</v>
          </cell>
        </row>
        <row r="120">
          <cell r="A120" t="str">
            <v>Halfling, Tallfellow</v>
          </cell>
        </row>
        <row r="121">
          <cell r="A121" t="str">
            <v>Half-Orc</v>
          </cell>
          <cell r="B121" t="str">
            <v>]Orc Blood (Ex)[</v>
          </cell>
          <cell r="O121" t="str">
            <v>Common, Orc</v>
          </cell>
          <cell r="P121" t="str">
            <v>Damaran, Draconic, Giant, Gnoll, Goblin, Illuskan,  Infernal, &amp; Undercommon</v>
          </cell>
        </row>
        <row r="122">
          <cell r="A122" t="str">
            <v>Hobgoblin</v>
          </cell>
        </row>
        <row r="123">
          <cell r="A123" t="str">
            <v>Human</v>
          </cell>
          <cell r="B123" t="str">
            <v>]Bonus Feat (Ex)[ 1 extra feat at 1st level</v>
          </cell>
          <cell r="C123" t="str">
            <v>]Bonus Skill Points (Ex)[ 4 at 1st level &amp; 1 per additional level</v>
          </cell>
          <cell r="O123" t="str">
            <v>Common</v>
          </cell>
          <cell r="P123" t="str">
            <v>Any (other than secret)</v>
          </cell>
        </row>
        <row r="124">
          <cell r="A124" t="str">
            <v>Kobold</v>
          </cell>
          <cell r="B124" t="str">
            <v>+2 Craft(Trapmaking)</v>
          </cell>
          <cell r="C124" t="str">
            <v>+2 Profession(Mining)</v>
          </cell>
        </row>
        <row r="125">
          <cell r="A125" t="str">
            <v>Lizardfolk</v>
          </cell>
        </row>
        <row r="126">
          <cell r="A126" t="str">
            <v>Mind Flayer</v>
          </cell>
        </row>
        <row r="127">
          <cell r="A127" t="str">
            <v>Minotaur</v>
          </cell>
        </row>
        <row r="128">
          <cell r="A128" t="str">
            <v>Ogre</v>
          </cell>
        </row>
        <row r="129">
          <cell r="A129" t="str">
            <v>Ogre Mage</v>
          </cell>
        </row>
        <row r="130">
          <cell r="A130" t="str">
            <v>Orc</v>
          </cell>
        </row>
        <row r="131">
          <cell r="A131" t="str">
            <v>Orc, Deep (Orog)</v>
          </cell>
        </row>
        <row r="132">
          <cell r="A132" t="str">
            <v>Orc, Gray</v>
          </cell>
        </row>
        <row r="133">
          <cell r="A133" t="str">
            <v>Orc, Mountain</v>
          </cell>
        </row>
        <row r="134">
          <cell r="A134" t="str">
            <v>Tanarukk</v>
          </cell>
        </row>
        <row r="135">
          <cell r="A135" t="str">
            <v>Tiefling</v>
          </cell>
          <cell r="B135" t="str">
            <v>Darkness (Sp) 1/day as 5th-level Sorcerer.</v>
          </cell>
          <cell r="C135" t="str">
            <v>+2 to Bluff, Hide</v>
          </cell>
          <cell r="D135" t="str">
            <v>Cold, Fire, Electricity Resistance 5</v>
          </cell>
          <cell r="E135" t="str">
            <v>Native outsider.</v>
          </cell>
          <cell r="J135" t="str">
            <v>Common</v>
          </cell>
          <cell r="K135" t="str">
            <v>Any (other than secret)</v>
          </cell>
        </row>
        <row r="136">
          <cell r="A136" t="str">
            <v>Troglodyte</v>
          </cell>
        </row>
        <row r="153">
          <cell r="A153" t="str">
            <v>!Aberration</v>
          </cell>
        </row>
        <row r="154">
          <cell r="A154" t="str">
            <v>!Animal (Fortitude, Reflex)</v>
          </cell>
        </row>
        <row r="155">
          <cell r="A155" t="str">
            <v>!Animal (Good Fort, Ref, Will)</v>
          </cell>
        </row>
        <row r="156">
          <cell r="A156" t="str">
            <v>!Animal (Good Fortitude)</v>
          </cell>
        </row>
        <row r="157">
          <cell r="A157" t="str">
            <v>!Animal (Good Fortitude, Will)</v>
          </cell>
        </row>
        <row r="158">
          <cell r="A158" t="str">
            <v>!Animal (Good Reflex)</v>
          </cell>
        </row>
        <row r="159">
          <cell r="A159" t="str">
            <v>!Animal (Good Reflex, Will)</v>
          </cell>
        </row>
        <row r="160">
          <cell r="A160" t="str">
            <v>!Beast</v>
          </cell>
        </row>
        <row r="161">
          <cell r="A161" t="str">
            <v>!Construct</v>
          </cell>
        </row>
        <row r="162">
          <cell r="A162" t="str">
            <v>!Construct (with Con)</v>
          </cell>
        </row>
        <row r="163">
          <cell r="A163" t="str">
            <v>!Dragon</v>
          </cell>
        </row>
        <row r="164">
          <cell r="A164" t="str">
            <v>!Elemental (Air &amp; Fire)</v>
          </cell>
        </row>
        <row r="165">
          <cell r="A165" t="str">
            <v>!Elemental (Earth &amp; Water)</v>
          </cell>
        </row>
        <row r="166">
          <cell r="A166" t="str">
            <v>!Familiar</v>
          </cell>
        </row>
        <row r="167">
          <cell r="A167" t="str">
            <v>!Fey</v>
          </cell>
        </row>
        <row r="168">
          <cell r="A168" t="str">
            <v>!Giant</v>
          </cell>
        </row>
        <row r="169">
          <cell r="A169" t="str">
            <v>!Humanoid (Fortitude)</v>
          </cell>
        </row>
        <row r="170">
          <cell r="A170" t="str">
            <v>!Humanoid (Fortitude, Reflex)</v>
          </cell>
        </row>
        <row r="171">
          <cell r="A171" t="str">
            <v>!Humanoid (Fortitude, Will)</v>
          </cell>
        </row>
        <row r="172">
          <cell r="A172" t="str">
            <v>!Humanoid (Reflex)</v>
          </cell>
        </row>
        <row r="173">
          <cell r="A173" t="str">
            <v>!Humanoid (Reflex, Will)</v>
          </cell>
        </row>
        <row r="174">
          <cell r="A174" t="str">
            <v>!Humanoid (Will)</v>
          </cell>
        </row>
        <row r="175">
          <cell r="A175" t="str">
            <v>!Magical Beast</v>
          </cell>
        </row>
        <row r="176">
          <cell r="A176" t="str">
            <v>!Monstrous Humanoid</v>
          </cell>
        </row>
        <row r="177">
          <cell r="A177" t="str">
            <v>!Ooze</v>
          </cell>
        </row>
        <row r="178">
          <cell r="A178" t="str">
            <v>!Outsider</v>
          </cell>
        </row>
        <row r="179">
          <cell r="A179" t="str">
            <v>!Plant</v>
          </cell>
        </row>
        <row r="180">
          <cell r="A180" t="str">
            <v>!Shapechanger</v>
          </cell>
        </row>
        <row r="181">
          <cell r="A181" t="str">
            <v>!Undead</v>
          </cell>
        </row>
        <row r="182">
          <cell r="A182" t="str">
            <v>!Undead (no Int score)</v>
          </cell>
        </row>
        <row r="183">
          <cell r="A183" t="str">
            <v>!Vermin</v>
          </cell>
        </row>
      </sheetData>
      <sheetData sheetId="3">
        <row r="5">
          <cell r="A5" t="str">
            <v>Captured One (Common)</v>
          </cell>
          <cell r="D5" t="str">
            <v>WotC</v>
          </cell>
          <cell r="E5" t="str">
            <v>MM2</v>
          </cell>
          <cell r="G5" t="str">
            <v>!Construct</v>
          </cell>
          <cell r="N5">
            <v>14</v>
          </cell>
          <cell r="O5">
            <v>15</v>
          </cell>
          <cell r="R5">
            <v>15</v>
          </cell>
          <cell r="AX5">
            <v>17</v>
          </cell>
        </row>
        <row r="6">
          <cell r="A6" t="str">
            <v>Captured One (Gutterspine)</v>
          </cell>
          <cell r="D6" t="str">
            <v>WotC</v>
          </cell>
          <cell r="E6" t="str">
            <v>MM2</v>
          </cell>
          <cell r="G6" t="str">
            <v>!Construct</v>
          </cell>
          <cell r="N6">
            <v>13</v>
          </cell>
          <cell r="O6">
            <v>13</v>
          </cell>
          <cell r="R6">
            <v>16</v>
          </cell>
          <cell r="AX6">
            <v>21</v>
          </cell>
        </row>
        <row r="7">
          <cell r="A7" t="str">
            <v>Captured One (Shrapnyl)</v>
          </cell>
          <cell r="D7" t="str">
            <v>WotC</v>
          </cell>
          <cell r="E7" t="str">
            <v>MM2</v>
          </cell>
          <cell r="G7" t="str">
            <v>!Construct</v>
          </cell>
          <cell r="N7">
            <v>18</v>
          </cell>
          <cell r="O7">
            <v>11</v>
          </cell>
          <cell r="R7">
            <v>19</v>
          </cell>
          <cell r="AX7">
            <v>24</v>
          </cell>
        </row>
        <row r="8">
          <cell r="A8" t="str">
            <v>Captured One (Tatterdemanimal)</v>
          </cell>
          <cell r="D8" t="str">
            <v>WotC</v>
          </cell>
          <cell r="E8" t="str">
            <v>MM2</v>
          </cell>
          <cell r="G8" t="str">
            <v>!Construct</v>
          </cell>
          <cell r="N8">
            <v>10</v>
          </cell>
          <cell r="O8">
            <v>21</v>
          </cell>
          <cell r="R8">
            <v>19</v>
          </cell>
          <cell r="AX8">
            <v>16</v>
          </cell>
        </row>
        <row r="9">
          <cell r="A9" t="str">
            <v>Chimeric</v>
          </cell>
          <cell r="D9" t="str">
            <v>WotC</v>
          </cell>
          <cell r="E9" t="str">
            <v>MM2</v>
          </cell>
          <cell r="H9">
            <v>4</v>
          </cell>
          <cell r="I9">
            <v>1</v>
          </cell>
          <cell r="J9">
            <v>4</v>
          </cell>
          <cell r="K9">
            <v>2</v>
          </cell>
          <cell r="AF9" t="str">
            <v>b8</v>
          </cell>
          <cell r="AH9">
            <v>10</v>
          </cell>
          <cell r="AW9">
            <v>6</v>
          </cell>
          <cell r="AY9" t="str">
            <v>Listen</v>
          </cell>
          <cell r="AZ9">
            <v>2</v>
          </cell>
          <cell r="BA9" t="str">
            <v>Spot</v>
          </cell>
          <cell r="BB9">
            <v>2</v>
          </cell>
        </row>
        <row r="10">
          <cell r="A10" t="str">
            <v>Death Knight</v>
          </cell>
          <cell r="C10" t="str">
            <v>The death knight template can only be added to evil humanoids of at least 6th level.  The creature's type changes to undead.  They retain all statistics &amp; abilities (including spellcasting) except those noted.  They gain:
Abyssal Blast
FearAura
Undead Followers
Immunities
Summon Mount
Turn Immunity
Undead Traits</v>
          </cell>
          <cell r="D10" t="str">
            <v>WotC</v>
          </cell>
          <cell r="E10" t="str">
            <v>MM2</v>
          </cell>
          <cell r="F10">
            <v>207</v>
          </cell>
          <cell r="G10" t="str">
            <v>!Undead</v>
          </cell>
          <cell r="H10">
            <v>4</v>
          </cell>
          <cell r="L10">
            <v>2</v>
          </cell>
          <cell r="M10">
            <v>2</v>
          </cell>
          <cell r="P10" t="str">
            <v>--</v>
          </cell>
          <cell r="AD10">
            <v>5</v>
          </cell>
          <cell r="AH10">
            <v>12</v>
          </cell>
          <cell r="AL10">
            <v>20</v>
          </cell>
          <cell r="AM10">
            <v>1</v>
          </cell>
          <cell r="AN10">
            <v>15</v>
          </cell>
          <cell r="AO10">
            <v>1</v>
          </cell>
          <cell r="AR10" t="str">
            <v>Immune</v>
          </cell>
          <cell r="AS10" t="str">
            <v>Immune</v>
          </cell>
          <cell r="AV10" t="str">
            <v>Immune</v>
          </cell>
          <cell r="AW10">
            <v>5</v>
          </cell>
        </row>
        <row r="11">
          <cell r="A11" t="str">
            <v>Half-Golem (Clay) - Failed Save</v>
          </cell>
          <cell r="D11" t="str">
            <v>WotC</v>
          </cell>
          <cell r="E11" t="str">
            <v>MM2</v>
          </cell>
          <cell r="G11" t="str">
            <v>!Construct</v>
          </cell>
          <cell r="H11">
            <v>8</v>
          </cell>
          <cell r="I11">
            <v>-2</v>
          </cell>
          <cell r="K11">
            <v>-6</v>
          </cell>
          <cell r="M11">
            <v>-6</v>
          </cell>
          <cell r="P11" t="str">
            <v>--</v>
          </cell>
          <cell r="X11">
            <v>2</v>
          </cell>
          <cell r="AN11">
            <v>10</v>
          </cell>
          <cell r="AO11" t="str">
            <v>silver</v>
          </cell>
          <cell r="AW11">
            <v>7</v>
          </cell>
        </row>
        <row r="12">
          <cell r="A12" t="str">
            <v>Half-Golem (Clay) - Made Save</v>
          </cell>
          <cell r="D12" t="str">
            <v>WotC</v>
          </cell>
          <cell r="E12" t="str">
            <v>MM2</v>
          </cell>
          <cell r="G12" t="str">
            <v>!Construct (with Con)</v>
          </cell>
          <cell r="H12">
            <v>8</v>
          </cell>
          <cell r="I12">
            <v>-2</v>
          </cell>
          <cell r="J12">
            <v>4</v>
          </cell>
          <cell r="K12">
            <v>-6</v>
          </cell>
          <cell r="M12">
            <v>-6</v>
          </cell>
          <cell r="X12">
            <v>2</v>
          </cell>
          <cell r="AN12">
            <v>10</v>
          </cell>
          <cell r="AO12" t="str">
            <v>silver</v>
          </cell>
          <cell r="AW12">
            <v>7</v>
          </cell>
        </row>
        <row r="13">
          <cell r="A13" t="str">
            <v>Half-Golem (Flesh) - Failed Save</v>
          </cell>
          <cell r="D13" t="str">
            <v>WotC</v>
          </cell>
          <cell r="E13" t="str">
            <v>MM2</v>
          </cell>
          <cell r="G13" t="str">
            <v>!Construct</v>
          </cell>
          <cell r="H13">
            <v>6</v>
          </cell>
          <cell r="I13">
            <v>-2</v>
          </cell>
          <cell r="K13">
            <v>-6</v>
          </cell>
          <cell r="M13">
            <v>-6</v>
          </cell>
          <cell r="P13" t="str">
            <v>--</v>
          </cell>
          <cell r="X13">
            <v>2</v>
          </cell>
          <cell r="AN13">
            <v>5</v>
          </cell>
          <cell r="AO13" t="str">
            <v>silver</v>
          </cell>
          <cell r="AW13">
            <v>5</v>
          </cell>
        </row>
        <row r="14">
          <cell r="A14" t="str">
            <v>Half-Golem (Flesh) - Made Save</v>
          </cell>
          <cell r="D14" t="str">
            <v>WotC</v>
          </cell>
          <cell r="E14" t="str">
            <v>MM2</v>
          </cell>
          <cell r="G14" t="str">
            <v>!Construct (with Con)</v>
          </cell>
          <cell r="H14">
            <v>6</v>
          </cell>
          <cell r="I14">
            <v>-2</v>
          </cell>
          <cell r="J14">
            <v>4</v>
          </cell>
          <cell r="K14">
            <v>-6</v>
          </cell>
          <cell r="M14">
            <v>-6</v>
          </cell>
          <cell r="X14">
            <v>2</v>
          </cell>
          <cell r="AN14">
            <v>5</v>
          </cell>
          <cell r="AO14" t="str">
            <v>silver</v>
          </cell>
          <cell r="AW14">
            <v>5</v>
          </cell>
        </row>
        <row r="15">
          <cell r="A15" t="str">
            <v>Half-Golem (Iron) - Failed Save</v>
          </cell>
          <cell r="D15" t="str">
            <v>WotC</v>
          </cell>
          <cell r="E15" t="str">
            <v>MM2</v>
          </cell>
          <cell r="G15" t="str">
            <v>!Construct</v>
          </cell>
          <cell r="H15">
            <v>12</v>
          </cell>
          <cell r="I15">
            <v>-2</v>
          </cell>
          <cell r="K15">
            <v>-6</v>
          </cell>
          <cell r="M15">
            <v>-6</v>
          </cell>
          <cell r="P15" t="str">
            <v>--</v>
          </cell>
          <cell r="X15">
            <v>2</v>
          </cell>
          <cell r="AN15">
            <v>25</v>
          </cell>
          <cell r="AO15">
            <v>2</v>
          </cell>
          <cell r="AW15">
            <v>11</v>
          </cell>
        </row>
        <row r="16">
          <cell r="A16" t="str">
            <v>Half-Golem (Iron) - Made Save</v>
          </cell>
          <cell r="D16" t="str">
            <v>WotC</v>
          </cell>
          <cell r="E16" t="str">
            <v>MM2</v>
          </cell>
          <cell r="G16" t="str">
            <v>!Construct (with Con)</v>
          </cell>
          <cell r="H16">
            <v>12</v>
          </cell>
          <cell r="I16">
            <v>-2</v>
          </cell>
          <cell r="J16">
            <v>4</v>
          </cell>
          <cell r="K16">
            <v>-6</v>
          </cell>
          <cell r="M16">
            <v>-6</v>
          </cell>
          <cell r="X16">
            <v>2</v>
          </cell>
          <cell r="AN16">
            <v>25</v>
          </cell>
          <cell r="AO16">
            <v>2</v>
          </cell>
          <cell r="AW16">
            <v>11</v>
          </cell>
        </row>
        <row r="17">
          <cell r="A17" t="str">
            <v>Half-Golem (Stone) - Failed Save</v>
          </cell>
          <cell r="D17" t="str">
            <v>WotC</v>
          </cell>
          <cell r="E17" t="str">
            <v>MM2</v>
          </cell>
          <cell r="G17" t="str">
            <v>!Construct</v>
          </cell>
          <cell r="H17">
            <v>10</v>
          </cell>
          <cell r="I17">
            <v>-2</v>
          </cell>
          <cell r="K17">
            <v>-6</v>
          </cell>
          <cell r="M17">
            <v>-6</v>
          </cell>
          <cell r="P17" t="str">
            <v>--</v>
          </cell>
          <cell r="X17">
            <v>2</v>
          </cell>
          <cell r="AN17">
            <v>15</v>
          </cell>
          <cell r="AO17">
            <v>1</v>
          </cell>
          <cell r="AW17">
            <v>9</v>
          </cell>
        </row>
        <row r="18">
          <cell r="A18" t="str">
            <v>Half-Golem (Stone) - Made Save</v>
          </cell>
          <cell r="D18" t="str">
            <v>WotC</v>
          </cell>
          <cell r="E18" t="str">
            <v>MM2</v>
          </cell>
          <cell r="G18" t="str">
            <v>!Construct (with Con)</v>
          </cell>
          <cell r="H18">
            <v>10</v>
          </cell>
          <cell r="I18">
            <v>-2</v>
          </cell>
          <cell r="J18">
            <v>4</v>
          </cell>
          <cell r="K18">
            <v>-6</v>
          </cell>
          <cell r="M18">
            <v>-6</v>
          </cell>
          <cell r="X18">
            <v>2</v>
          </cell>
          <cell r="AN18">
            <v>15</v>
          </cell>
          <cell r="AO18">
            <v>1</v>
          </cell>
          <cell r="AW18">
            <v>9</v>
          </cell>
        </row>
        <row r="19">
          <cell r="A19" t="str">
            <v>Kaiju (Huge)</v>
          </cell>
          <cell r="D19" t="str">
            <v>Piazo</v>
          </cell>
          <cell r="E19" t="str">
            <v>Dragon 289</v>
          </cell>
          <cell r="F19">
            <v>66</v>
          </cell>
          <cell r="H19">
            <v>20</v>
          </cell>
          <cell r="J19">
            <v>12</v>
          </cell>
          <cell r="M19">
            <v>20</v>
          </cell>
          <cell r="Q19">
            <v>2</v>
          </cell>
          <cell r="U19">
            <v>8</v>
          </cell>
          <cell r="W19" t="str">
            <v>b20</v>
          </cell>
          <cell r="X19">
            <v>20</v>
          </cell>
          <cell r="Y19">
            <v>20</v>
          </cell>
          <cell r="Z19">
            <v>13</v>
          </cell>
          <cell r="AE19">
            <v>40</v>
          </cell>
          <cell r="AW19">
            <v>20</v>
          </cell>
        </row>
        <row r="20">
          <cell r="A20" t="str">
            <v>Kaiju (Large)</v>
          </cell>
          <cell r="D20" t="str">
            <v>Piazo</v>
          </cell>
          <cell r="E20" t="str">
            <v>Dragon 289</v>
          </cell>
          <cell r="F20">
            <v>66</v>
          </cell>
          <cell r="H20">
            <v>28</v>
          </cell>
          <cell r="I20">
            <v>-2</v>
          </cell>
          <cell r="J20">
            <v>16</v>
          </cell>
          <cell r="M20">
            <v>20</v>
          </cell>
          <cell r="Q20">
            <v>2</v>
          </cell>
          <cell r="U20">
            <v>8</v>
          </cell>
          <cell r="W20" t="str">
            <v>b20</v>
          </cell>
          <cell r="X20">
            <v>20</v>
          </cell>
          <cell r="Y20">
            <v>20</v>
          </cell>
          <cell r="Z20">
            <v>13</v>
          </cell>
          <cell r="AE20">
            <v>40</v>
          </cell>
          <cell r="AW20">
            <v>20</v>
          </cell>
        </row>
        <row r="21">
          <cell r="A21" t="str">
            <v>Kaiju (Medium)</v>
          </cell>
          <cell r="D21" t="str">
            <v>Piazo</v>
          </cell>
          <cell r="E21" t="str">
            <v>Dragon 289</v>
          </cell>
          <cell r="F21">
            <v>66</v>
          </cell>
          <cell r="H21">
            <v>36</v>
          </cell>
          <cell r="I21">
            <v>-4</v>
          </cell>
          <cell r="J21">
            <v>20</v>
          </cell>
          <cell r="M21">
            <v>20</v>
          </cell>
          <cell r="Q21">
            <v>2</v>
          </cell>
          <cell r="U21">
            <v>8</v>
          </cell>
          <cell r="W21" t="str">
            <v>b20</v>
          </cell>
          <cell r="X21">
            <v>20</v>
          </cell>
          <cell r="Y21">
            <v>20</v>
          </cell>
          <cell r="Z21">
            <v>13</v>
          </cell>
          <cell r="AE21">
            <v>40</v>
          </cell>
          <cell r="AW21">
            <v>20</v>
          </cell>
        </row>
        <row r="22">
          <cell r="A22" t="str">
            <v>Kaiju (Small)</v>
          </cell>
          <cell r="D22" t="str">
            <v>Piazo</v>
          </cell>
          <cell r="E22" t="str">
            <v>Dragon 289</v>
          </cell>
          <cell r="F22">
            <v>66</v>
          </cell>
          <cell r="H22">
            <v>40</v>
          </cell>
          <cell r="I22">
            <v>-6</v>
          </cell>
          <cell r="J22">
            <v>22</v>
          </cell>
          <cell r="M22">
            <v>20</v>
          </cell>
          <cell r="Q22">
            <v>2</v>
          </cell>
          <cell r="U22">
            <v>8</v>
          </cell>
          <cell r="W22" t="str">
            <v>b20</v>
          </cell>
          <cell r="X22">
            <v>20</v>
          </cell>
          <cell r="Y22">
            <v>20</v>
          </cell>
          <cell r="Z22">
            <v>13</v>
          </cell>
          <cell r="AE22">
            <v>40</v>
          </cell>
          <cell r="AW22">
            <v>20</v>
          </cell>
        </row>
        <row r="23">
          <cell r="A23" t="str">
            <v>Kaiju (Tiny)</v>
          </cell>
          <cell r="D23" t="str">
            <v>Piazo</v>
          </cell>
          <cell r="E23" t="str">
            <v>Dragon 289</v>
          </cell>
          <cell r="F23">
            <v>66</v>
          </cell>
          <cell r="H23">
            <v>44</v>
          </cell>
          <cell r="I23">
            <v>-8</v>
          </cell>
          <cell r="J23">
            <v>22</v>
          </cell>
          <cell r="M23">
            <v>20</v>
          </cell>
          <cell r="Q23">
            <v>2</v>
          </cell>
          <cell r="U23">
            <v>8</v>
          </cell>
          <cell r="W23" t="str">
            <v>b20</v>
          </cell>
          <cell r="X23">
            <v>20</v>
          </cell>
          <cell r="Y23">
            <v>20</v>
          </cell>
          <cell r="Z23">
            <v>13</v>
          </cell>
          <cell r="AE23">
            <v>40</v>
          </cell>
          <cell r="AW23">
            <v>20</v>
          </cell>
        </row>
        <row r="24">
          <cell r="A24" t="str">
            <v>Magical Construct (Metal)</v>
          </cell>
          <cell r="G24" t="str">
            <v>!Construct</v>
          </cell>
          <cell r="H24">
            <v>10</v>
          </cell>
          <cell r="I24">
            <v>-4</v>
          </cell>
          <cell r="L24">
            <v>-2</v>
          </cell>
          <cell r="M24">
            <v>-10</v>
          </cell>
          <cell r="P24" t="str">
            <v>--</v>
          </cell>
          <cell r="Q24" t="str">
            <v>--</v>
          </cell>
          <cell r="W24" t="str">
            <v>x.75</v>
          </cell>
          <cell r="AH24">
            <v>10</v>
          </cell>
          <cell r="AI24" t="str">
            <v>Darkvision</v>
          </cell>
          <cell r="AJ24">
            <v>60</v>
          </cell>
          <cell r="AW24">
            <v>12</v>
          </cell>
        </row>
        <row r="25">
          <cell r="A25" t="str">
            <v>Magical Construct (Stone)</v>
          </cell>
          <cell r="G25" t="str">
            <v>!Construct</v>
          </cell>
          <cell r="H25">
            <v>10</v>
          </cell>
          <cell r="I25">
            <v>-4</v>
          </cell>
          <cell r="L25">
            <v>-2</v>
          </cell>
          <cell r="M25">
            <v>-10</v>
          </cell>
          <cell r="P25" t="str">
            <v>--</v>
          </cell>
          <cell r="Q25" t="str">
            <v>--</v>
          </cell>
          <cell r="W25" t="str">
            <v>x.75</v>
          </cell>
          <cell r="AH25">
            <v>10</v>
          </cell>
          <cell r="AI25" t="str">
            <v>Darkvision</v>
          </cell>
          <cell r="AJ25">
            <v>60</v>
          </cell>
          <cell r="AW25">
            <v>8</v>
          </cell>
        </row>
        <row r="26">
          <cell r="A26" t="str">
            <v>Monster of Legend</v>
          </cell>
          <cell r="D26" t="str">
            <v>WotC</v>
          </cell>
          <cell r="E26" t="str">
            <v>MM2</v>
          </cell>
          <cell r="F26">
            <v>213</v>
          </cell>
          <cell r="H26">
            <v>10</v>
          </cell>
          <cell r="I26">
            <v>6</v>
          </cell>
          <cell r="J26">
            <v>10</v>
          </cell>
          <cell r="K26">
            <v>2</v>
          </cell>
          <cell r="L26">
            <v>2</v>
          </cell>
          <cell r="M26">
            <v>4</v>
          </cell>
          <cell r="X26">
            <v>3</v>
          </cell>
          <cell r="Y26">
            <v>3</v>
          </cell>
          <cell r="Z26">
            <v>3</v>
          </cell>
          <cell r="AH26" t="str">
            <v>b8</v>
          </cell>
          <cell r="AW26">
            <v>5</v>
          </cell>
        </row>
        <row r="27">
          <cell r="A27" t="str">
            <v>Psionic</v>
          </cell>
          <cell r="D27" t="str">
            <v>WotC</v>
          </cell>
          <cell r="E27" t="str">
            <v>PsiHB</v>
          </cell>
          <cell r="F27">
            <v>139</v>
          </cell>
          <cell r="AD27" t="e">
            <v>#REF!</v>
          </cell>
          <cell r="AL27" t="e">
            <v>#REF!</v>
          </cell>
        </row>
        <row r="28">
          <cell r="A28" t="str">
            <v>Shade</v>
          </cell>
          <cell r="D28" t="str">
            <v>WotC</v>
          </cell>
          <cell r="E28" t="str">
            <v>FRCS</v>
          </cell>
          <cell r="F28">
            <v>314</v>
          </cell>
          <cell r="G28" t="str">
            <v>!Outsider</v>
          </cell>
          <cell r="J28">
            <v>2</v>
          </cell>
          <cell r="M28">
            <v>2</v>
          </cell>
          <cell r="V28">
            <v>20</v>
          </cell>
          <cell r="X28">
            <v>4</v>
          </cell>
          <cell r="Y28">
            <v>4</v>
          </cell>
          <cell r="Z28">
            <v>4</v>
          </cell>
          <cell r="AD28">
            <v>2</v>
          </cell>
          <cell r="AI28" t="str">
            <v>Darkvision</v>
          </cell>
          <cell r="AJ28">
            <v>60</v>
          </cell>
          <cell r="AW28">
            <v>4</v>
          </cell>
          <cell r="AY28" t="str">
            <v>Hide</v>
          </cell>
          <cell r="AZ28">
            <v>8</v>
          </cell>
          <cell r="BA28" t="str">
            <v>Listen</v>
          </cell>
          <cell r="BB28">
            <v>4</v>
          </cell>
          <cell r="BC28" t="str">
            <v>Move Silently</v>
          </cell>
          <cell r="BD28">
            <v>8</v>
          </cell>
          <cell r="BE28" t="str">
            <v>Spot</v>
          </cell>
          <cell r="BF28">
            <v>4</v>
          </cell>
        </row>
        <row r="29">
          <cell r="A29" t="str">
            <v>Spellstiched</v>
          </cell>
          <cell r="D29" t="str">
            <v>WotC</v>
          </cell>
          <cell r="E29" t="str">
            <v>MM2</v>
          </cell>
          <cell r="X29">
            <v>2</v>
          </cell>
          <cell r="Y29">
            <v>2</v>
          </cell>
          <cell r="Z29">
            <v>2</v>
          </cell>
          <cell r="AL29">
            <v>15</v>
          </cell>
          <cell r="AN29" t="str">
            <v>see MM2 p215</v>
          </cell>
          <cell r="AV29">
            <v>2</v>
          </cell>
        </row>
        <row r="30">
          <cell r="A30" t="str">
            <v>Tauric</v>
          </cell>
          <cell r="D30" t="str">
            <v>WotC</v>
          </cell>
          <cell r="E30" t="str">
            <v>MM2</v>
          </cell>
          <cell r="G30" t="str">
            <v>!Monstrous Humanoid</v>
          </cell>
          <cell r="W30" t="str">
            <v>c</v>
          </cell>
          <cell r="AF30" t="str">
            <v>c</v>
          </cell>
          <cell r="AH30">
            <v>8</v>
          </cell>
          <cell r="AX30" t="str">
            <v>c</v>
          </cell>
        </row>
        <row r="31">
          <cell r="A31" t="str">
            <v>Titanic (Diminutive)</v>
          </cell>
          <cell r="D31" t="str">
            <v>WotC</v>
          </cell>
          <cell r="E31" t="str">
            <v>MM2</v>
          </cell>
          <cell r="F31">
            <v>218</v>
          </cell>
          <cell r="H31">
            <v>36</v>
          </cell>
          <cell r="I31">
            <v>-10</v>
          </cell>
          <cell r="J31">
            <v>16</v>
          </cell>
          <cell r="U31">
            <v>8</v>
          </cell>
          <cell r="W31" t="str">
            <v>b20</v>
          </cell>
          <cell r="X31">
            <v>14</v>
          </cell>
          <cell r="Y31">
            <v>14</v>
          </cell>
          <cell r="Z31">
            <v>14</v>
          </cell>
          <cell r="AF31">
            <v>25</v>
          </cell>
          <cell r="AW31">
            <v>20</v>
          </cell>
        </row>
        <row r="32">
          <cell r="A32" t="str">
            <v>Titanic (Fine)</v>
          </cell>
          <cell r="D32" t="str">
            <v>WotC</v>
          </cell>
          <cell r="E32" t="str">
            <v>MM2</v>
          </cell>
          <cell r="F32">
            <v>218</v>
          </cell>
          <cell r="H32">
            <v>36</v>
          </cell>
          <cell r="I32">
            <v>-12</v>
          </cell>
          <cell r="J32">
            <v>16</v>
          </cell>
          <cell r="U32">
            <v>8</v>
          </cell>
          <cell r="W32" t="str">
            <v>b20</v>
          </cell>
          <cell r="X32">
            <v>14</v>
          </cell>
          <cell r="Y32">
            <v>14</v>
          </cell>
          <cell r="Z32">
            <v>14</v>
          </cell>
          <cell r="AF32">
            <v>25</v>
          </cell>
          <cell r="AW32">
            <v>20</v>
          </cell>
        </row>
        <row r="33">
          <cell r="A33" t="str">
            <v>Titanic (Medium)</v>
          </cell>
          <cell r="D33" t="str">
            <v>WotC</v>
          </cell>
          <cell r="E33" t="str">
            <v>MM2</v>
          </cell>
          <cell r="F33">
            <v>218</v>
          </cell>
          <cell r="H33">
            <v>26</v>
          </cell>
          <cell r="I33">
            <v>-4</v>
          </cell>
          <cell r="J33">
            <v>14</v>
          </cell>
          <cell r="U33">
            <v>8</v>
          </cell>
          <cell r="W33" t="str">
            <v>b20</v>
          </cell>
          <cell r="X33">
            <v>14</v>
          </cell>
          <cell r="Y33">
            <v>14</v>
          </cell>
          <cell r="Z33">
            <v>14</v>
          </cell>
          <cell r="AF33">
            <v>25</v>
          </cell>
          <cell r="AW33">
            <v>20</v>
          </cell>
        </row>
        <row r="34">
          <cell r="A34" t="str">
            <v>Titanic (Small)</v>
          </cell>
          <cell r="D34" t="str">
            <v>WotC</v>
          </cell>
          <cell r="E34" t="str">
            <v>MM2</v>
          </cell>
          <cell r="F34">
            <v>218</v>
          </cell>
          <cell r="H34">
            <v>30</v>
          </cell>
          <cell r="I34">
            <v>-6</v>
          </cell>
          <cell r="J34">
            <v>16</v>
          </cell>
          <cell r="U34">
            <v>8</v>
          </cell>
          <cell r="W34" t="str">
            <v>b20</v>
          </cell>
          <cell r="X34">
            <v>14</v>
          </cell>
          <cell r="Y34">
            <v>14</v>
          </cell>
          <cell r="Z34">
            <v>14</v>
          </cell>
          <cell r="AF34">
            <v>25</v>
          </cell>
          <cell r="AW34">
            <v>20</v>
          </cell>
        </row>
        <row r="35">
          <cell r="A35" t="str">
            <v>Titanic (Tiny)</v>
          </cell>
          <cell r="D35" t="str">
            <v>WotC</v>
          </cell>
          <cell r="E35" t="str">
            <v>MM2</v>
          </cell>
          <cell r="F35">
            <v>218</v>
          </cell>
          <cell r="H35">
            <v>34</v>
          </cell>
          <cell r="I35">
            <v>-8</v>
          </cell>
          <cell r="J35">
            <v>16</v>
          </cell>
          <cell r="U35">
            <v>8</v>
          </cell>
          <cell r="W35" t="str">
            <v>b20</v>
          </cell>
          <cell r="X35">
            <v>14</v>
          </cell>
          <cell r="Y35">
            <v>14</v>
          </cell>
          <cell r="Z35">
            <v>14</v>
          </cell>
          <cell r="AF35">
            <v>25</v>
          </cell>
          <cell r="AW35">
            <v>20</v>
          </cell>
        </row>
        <row r="36">
          <cell r="A36" t="str">
            <v>Warbeast</v>
          </cell>
          <cell r="D36" t="str">
            <v>WotC</v>
          </cell>
          <cell r="E36" t="str">
            <v>MM2</v>
          </cell>
          <cell r="F36">
            <v>218</v>
          </cell>
          <cell r="H36">
            <v>3</v>
          </cell>
          <cell r="J36">
            <v>3</v>
          </cell>
          <cell r="L36">
            <v>2</v>
          </cell>
          <cell r="V36">
            <v>10</v>
          </cell>
          <cell r="AY36" t="str">
            <v>Listen</v>
          </cell>
          <cell r="AZ36">
            <v>1</v>
          </cell>
          <cell r="BA36" t="str">
            <v>Spot</v>
          </cell>
          <cell r="BB36">
            <v>1</v>
          </cell>
        </row>
        <row r="43">
          <cell r="A43" t="str">
            <v>Captured One (Common)</v>
          </cell>
          <cell r="B43" t="str">
            <v>]Separate Hit Points (Ex)[Separate Hit Point totals for each part</v>
          </cell>
          <cell r="C43" t="str">
            <v xml:space="preserve">]Construct Traits (Ex)[Immune to mind-iffluencing effects, poison, sleep, paralysis, stunning, </v>
          </cell>
          <cell r="D43" t="str">
            <v>][disease, death effects, necromantic effects, &amp; any Fort. Saves (unless it can affect an object)</v>
          </cell>
          <cell r="E43" t="str">
            <v>]Senses (Ex)[</v>
          </cell>
          <cell r="F43" t="str">
            <v>]Shared Damage (Ex)[</v>
          </cell>
        </row>
        <row r="44">
          <cell r="A44" t="str">
            <v>Captured One (Gutterspine)</v>
          </cell>
          <cell r="B44" t="str">
            <v>]Separate Hit Points (Ex)[Separate Hit Point totals for each part</v>
          </cell>
          <cell r="C44" t="str">
            <v xml:space="preserve">]Construct Traits (Ex)[Immune to mind-iffluencing effects, poison, sleep, paralysis, stunning, </v>
          </cell>
          <cell r="D44" t="str">
            <v>][disease, death effects, necromantic effects, &amp; any Fort. Saves (unless it can affect an object)</v>
          </cell>
          <cell r="E44" t="str">
            <v>]Senses (Ex)[</v>
          </cell>
          <cell r="F44" t="str">
            <v>]Shared Damage (Ex)[</v>
          </cell>
        </row>
        <row r="45">
          <cell r="A45" t="str">
            <v>Captured One (Shrapnyl)</v>
          </cell>
          <cell r="B45" t="str">
            <v>]Separate Hit Points (Ex)[Separate Hit Point totals for each part</v>
          </cell>
          <cell r="C45" t="str">
            <v xml:space="preserve">]Construct Traits (Ex)[Immune to mind-iffluencing effects, poison, sleep, paralysis, stunning, </v>
          </cell>
          <cell r="D45" t="str">
            <v>][disease, death effects, necromantic effects, &amp; any Fort. Saves (unless it can affect an object)</v>
          </cell>
          <cell r="E45" t="str">
            <v>]Senses (Ex)[</v>
          </cell>
          <cell r="F45" t="str">
            <v>]Shared Damage (Ex)[</v>
          </cell>
        </row>
        <row r="46">
          <cell r="A46" t="str">
            <v>Captured One (Tatterdemanimal)</v>
          </cell>
          <cell r="B46" t="str">
            <v>]Separate Hit Points (Ex)[Separate Hit Point totals for each part</v>
          </cell>
          <cell r="C46" t="str">
            <v xml:space="preserve">]Construct Traits (Ex)[Immune to mind-iffluencing effects, poison, sleep, paralysis, stunning, </v>
          </cell>
          <cell r="D46" t="str">
            <v>][disease, death effects, necromantic effects, &amp; any Fort. Saves (unless it can affect an object)</v>
          </cell>
          <cell r="E46" t="str">
            <v>]Senses (Ex)[</v>
          </cell>
          <cell r="F46" t="str">
            <v>]Shared Damage (Ex)[</v>
          </cell>
        </row>
        <row r="47">
          <cell r="A47" t="str">
            <v>Chimeric</v>
          </cell>
          <cell r="B47" t="str">
            <v>]Flight[50', poor</v>
          </cell>
          <cell r="C47" t="str">
            <v>2d6 bite, 1d8 butt</v>
          </cell>
          <cell r="D47" t="str">
            <v>Breath Weapon</v>
          </cell>
          <cell r="E47" t="str">
            <v>Scent</v>
          </cell>
          <cell r="F47" t="str">
            <v>Multiattack</v>
          </cell>
        </row>
        <row r="48">
          <cell r="A48" t="str">
            <v>Death Knight</v>
          </cell>
          <cell r="B48" t="str">
            <v>]Touch Attack (Su)[Damage: 1d8+Cha &amp; 1 point of Con</v>
          </cell>
          <cell r="C48" t="str">
            <v>Abyssal Blast</v>
          </cell>
          <cell r="D48" t="str">
            <v>Fear Aura</v>
          </cell>
          <cell r="E48" t="str">
            <v>Immunities</v>
          </cell>
          <cell r="F48" t="str">
            <v>Summon Mount</v>
          </cell>
          <cell r="G48" t="str">
            <v>Undead Traits</v>
          </cell>
          <cell r="H48" t="e">
            <v>#REF!</v>
          </cell>
          <cell r="I48" t="e">
            <v>#REF!</v>
          </cell>
          <cell r="J48" t="e">
            <v>#REF!</v>
          </cell>
          <cell r="K48" t="e">
            <v>#REF!</v>
          </cell>
          <cell r="L48" t="str">
            <v>]Immunities (Ex)[Immune to cold, electricity, &amp; polymorph.</v>
          </cell>
          <cell r="M48" t="e">
            <v>#REF!</v>
          </cell>
          <cell r="N48" t="str">
            <v>]Turn Immunity (Ex)[Cannot be turned. However, holy word will bannish.</v>
          </cell>
          <cell r="O48" t="str">
            <v>]Undead Traits (Ex)[Immune to mind affecting/death/nerco/sleep effects, poison, paralysis, stunning,</v>
          </cell>
          <cell r="P48" t="str">
            <v>][&amp; any effect that requires a fortitude save unless it works on objects.</v>
          </cell>
          <cell r="Q48" t="str">
            <v>][Not subject to critical hits, subdual/ability damage, ability/energy drain,</v>
          </cell>
          <cell r="R48" t="str">
            <v>][or death from massive damage.</v>
          </cell>
          <cell r="S48" t="str">
            <v>][Cannot be raised.  Can only be ressurected if willing.</v>
          </cell>
        </row>
        <row r="49">
          <cell r="A49" t="str">
            <v>Half-Golem (Clay) - Failed Save</v>
          </cell>
          <cell r="B49" t="str">
            <v>]Slow Top Speed[Cannot run.</v>
          </cell>
          <cell r="C49" t="str">
            <v>Wound</v>
          </cell>
          <cell r="D49" t="str">
            <v>Berserk</v>
          </cell>
          <cell r="E49" t="str">
            <v>Haste</v>
          </cell>
          <cell r="F49" t="str">
            <v>Immune to Piercing &amp; Slashing</v>
          </cell>
        </row>
        <row r="50">
          <cell r="A50" t="str">
            <v>Half-Golem (Clay) - Made Save</v>
          </cell>
          <cell r="B50" t="str">
            <v>]Slow Top Speed[Cannot run.</v>
          </cell>
          <cell r="C50" t="str">
            <v>Wound</v>
          </cell>
          <cell r="D50" t="str">
            <v>Berserk</v>
          </cell>
          <cell r="E50" t="str">
            <v>Haste</v>
          </cell>
          <cell r="F50" t="str">
            <v>Immune to Piercing &amp; Slashing</v>
          </cell>
        </row>
        <row r="51">
          <cell r="A51" t="str">
            <v>Half-Golem (Flesh) - Failed Save</v>
          </cell>
          <cell r="B51" t="str">
            <v>]Slow Top Speed[Cannot run.</v>
          </cell>
          <cell r="C51" t="str">
            <v>Berserk</v>
          </cell>
        </row>
        <row r="52">
          <cell r="A52" t="str">
            <v>Half-Golem (Flesh) - Made Save</v>
          </cell>
          <cell r="B52" t="str">
            <v>]Slow Top Speed[Cannot run.</v>
          </cell>
          <cell r="C52" t="str">
            <v>Berserk</v>
          </cell>
        </row>
        <row r="53">
          <cell r="A53" t="str">
            <v>Half-Golem (Iron) - Failed Save</v>
          </cell>
          <cell r="B53" t="str">
            <v>]Slow Top Speed[Cannot run.</v>
          </cell>
          <cell r="C53" t="str">
            <v>Breath Weapon</v>
          </cell>
          <cell r="D53" t="str">
            <v>Rust Vulnerability</v>
          </cell>
        </row>
        <row r="54">
          <cell r="A54" t="str">
            <v>Half-Golem (Iron) - Made Save</v>
          </cell>
          <cell r="B54" t="str">
            <v>]Slow Top Speed[Cannot run.</v>
          </cell>
          <cell r="C54" t="str">
            <v>Breath Weapon</v>
          </cell>
          <cell r="D54" t="str">
            <v>Rust Vulnerability</v>
          </cell>
        </row>
        <row r="55">
          <cell r="A55" t="str">
            <v>Half-Golem (Stone) - Failed Save</v>
          </cell>
          <cell r="B55" t="str">
            <v>]Slow Top Speed[Cannot run.</v>
          </cell>
          <cell r="C55" t="str">
            <v>Slow</v>
          </cell>
        </row>
        <row r="56">
          <cell r="A56" t="str">
            <v>Half-Golem (Stone) - Made Save</v>
          </cell>
          <cell r="B56" t="str">
            <v>]Slow Top Speed[Cannot run.</v>
          </cell>
          <cell r="C56" t="str">
            <v>Slow</v>
          </cell>
        </row>
        <row r="57">
          <cell r="A57" t="str">
            <v>Kaiju (Huge)</v>
          </cell>
          <cell r="B57" t="str">
            <v>]Special Attacks[1 + 1 per 3 HD above 40, gain a special attack.</v>
          </cell>
          <cell r="C57" t="str">
            <v>][Augmented Criticals, Battle Frenzy, Breath Weapon, Energized Attack,</v>
          </cell>
          <cell r="D57" t="str">
            <v>][Ranged Attack, Ray Attack, Shockwave, Spell-like Ability,</v>
          </cell>
          <cell r="E57" t="str">
            <v>][Swallow Whole, &amp; Windstorm.</v>
          </cell>
          <cell r="F57" t="str">
            <v>]Special Qualities[1 + 1 per 3 HD above 40, gain a special quality.</v>
          </cell>
          <cell r="G57" t="str">
            <v>][Absorb Energy, Additional Energy Resistance, Additional Movement Type,</v>
          </cell>
          <cell r="H57" t="str">
            <v>][Death Throes, Fast Healing, Immunity, No Breath,</v>
          </cell>
          <cell r="I57" t="str">
            <v>][Reflect Spells, &amp; See Invisibility.</v>
          </cell>
          <cell r="J57" t="str">
            <v>]Great Fortitude (Ex)[Per the feat.</v>
          </cell>
        </row>
        <row r="58">
          <cell r="A58" t="str">
            <v>Kaiju (Large)</v>
          </cell>
          <cell r="B58" t="str">
            <v>]Special Attacks[1 + 1 per 3 HD above 40, gain a special attack.</v>
          </cell>
          <cell r="C58" t="str">
            <v>][Augmented Criticals, Battle Frenzy, Breath Weapon, Energized Attack,</v>
          </cell>
          <cell r="D58" t="str">
            <v>][Ranged Attack, Ray Attack, Shockwave, Spell-like Ability,</v>
          </cell>
          <cell r="E58" t="str">
            <v>][Swallow Whole, &amp; Windstorm.</v>
          </cell>
          <cell r="F58" t="str">
            <v>]Special Qualities[1 + 1 per 3 HD above 40, gain a special quality.</v>
          </cell>
          <cell r="G58" t="str">
            <v>][Absorb Energy, Additional Energy Resistance, Additional Movement Type,</v>
          </cell>
          <cell r="H58" t="str">
            <v>][Death Throes, Fast Healing, Immunity, No Breath,</v>
          </cell>
          <cell r="I58" t="str">
            <v>][Reflect Spells, &amp; See Invisibility.</v>
          </cell>
          <cell r="J58" t="str">
            <v>]Great Fortitude (Ex)[Per the feat.</v>
          </cell>
        </row>
        <row r="59">
          <cell r="A59" t="str">
            <v>Kaiju (Medium)</v>
          </cell>
          <cell r="B59" t="str">
            <v>]Special Attacks[1 + 1 per 3 HD above 40, gain a special attack.</v>
          </cell>
          <cell r="C59" t="str">
            <v>][Augmented Criticals, Battle Frenzy, Breath Weapon, Energized Attack,</v>
          </cell>
          <cell r="D59" t="str">
            <v>][Ranged Attack, Ray Attack, Shockwave, Spell-like Ability,</v>
          </cell>
          <cell r="E59" t="str">
            <v>][Swallow Whole, &amp; Windstorm.</v>
          </cell>
          <cell r="F59" t="str">
            <v>]Special Qualities[1 + 1 per 3 HD above 40, gain a special quality.</v>
          </cell>
          <cell r="G59" t="str">
            <v>][Absorb Energy, Additional Energy Resistance, Additional Movement Type,</v>
          </cell>
          <cell r="H59" t="str">
            <v>][Death Throes, Fast Healing, Immunity, No Breath,</v>
          </cell>
          <cell r="I59" t="str">
            <v>][Reflect Spells, &amp; See Invisibility.</v>
          </cell>
          <cell r="J59" t="str">
            <v>]Great Fortitude (Ex)[Per the feat.</v>
          </cell>
        </row>
        <row r="60">
          <cell r="A60" t="str">
            <v>Kaiju (Small)</v>
          </cell>
          <cell r="B60" t="str">
            <v>]Special Attacks[1 + 1 per 3 HD above 40, gain a special attack.</v>
          </cell>
          <cell r="C60" t="str">
            <v>][Augmented Criticals, Battle Frenzy, Breath Weapon, Energized Attack,</v>
          </cell>
          <cell r="D60" t="str">
            <v>][Ranged Attack, Ray Attack, Shockwave, Spell-like Ability,</v>
          </cell>
          <cell r="E60" t="str">
            <v>][Swallow Whole, &amp; Windstorm.</v>
          </cell>
          <cell r="F60" t="str">
            <v>]Special Qualities[1 + 1 per 3 HD above 40, gain a special quality.</v>
          </cell>
          <cell r="G60" t="str">
            <v>][Absorb Energy, Additional Energy Resistance, Additional Movement Type,</v>
          </cell>
          <cell r="H60" t="str">
            <v>][Death Throes, Fast Healing, Immunity, No Breath,</v>
          </cell>
          <cell r="I60" t="str">
            <v>][Reflect Spells, &amp; See Invisibility.</v>
          </cell>
          <cell r="J60" t="str">
            <v>]Great Fortitude (Ex)[Per the feat.</v>
          </cell>
        </row>
        <row r="61">
          <cell r="A61" t="str">
            <v>Kaiju (Tiny)</v>
          </cell>
          <cell r="B61" t="str">
            <v>]Special Attacks[1 + 1 per 3 HD above 40, gain a special attack.</v>
          </cell>
          <cell r="C61" t="str">
            <v>][Augmented Criticals, Battle Frenzy, Breath Weapon, Energized Attack,</v>
          </cell>
          <cell r="D61" t="str">
            <v>][Ranged Attack, Ray Attack, Shockwave, Spell-like Ability,</v>
          </cell>
          <cell r="E61" t="str">
            <v>][Swallow Whole, &amp; Windstorm.</v>
          </cell>
          <cell r="F61" t="str">
            <v>]Special Qualities[1 + 1 per 3 HD above 40, gain a special quality.</v>
          </cell>
          <cell r="G61" t="str">
            <v>][Absorb Energy, Additional Energy Resistance, Additional Movement Type,</v>
          </cell>
          <cell r="H61" t="str">
            <v>][Death Throes, Fast Healing, Immunity, No Breath,</v>
          </cell>
          <cell r="I61" t="str">
            <v>][Reflect Spells, &amp; See Invisibility.</v>
          </cell>
          <cell r="J61" t="str">
            <v>]Great Fortitude (Ex)[Per the feat.</v>
          </cell>
        </row>
        <row r="62">
          <cell r="A62" t="str">
            <v>Magical Construct (Metal)</v>
          </cell>
          <cell r="B62" t="str">
            <v>Breath Weapon (1 of 5)</v>
          </cell>
        </row>
        <row r="63">
          <cell r="A63" t="str">
            <v>Magical Construct (Stone)</v>
          </cell>
          <cell r="B63" t="str">
            <v>Breath Weapon (1 of 4)</v>
          </cell>
        </row>
        <row r="64">
          <cell r="A64" t="str">
            <v>Monster of Legend</v>
          </cell>
          <cell r="B64" t="str">
            <v>1 - Breath Weapon, Frightful Presence, Poison, Raging Blood, Spells</v>
          </cell>
          <cell r="C64" t="str">
            <v>2 - DR, Enhanced Attributes, Fast Healing, Greater Damage, Haste, Immunity (2), Reflective Hide, Regrow Limbs, See in Darkness, SR, Subtype</v>
          </cell>
          <cell r="D64" t="str">
            <v>Improved Initiative</v>
          </cell>
          <cell r="E64" t="str">
            <v>Multiattack</v>
          </cell>
        </row>
        <row r="65">
          <cell r="A65" t="str">
            <v>Psionic</v>
          </cell>
          <cell r="B65" t="e">
            <v>#REF!</v>
          </cell>
          <cell r="C65" t="str">
            <v>Telepathy 100' (Su)</v>
          </cell>
          <cell r="D65" t="e">
            <v>#REF!</v>
          </cell>
          <cell r="E65" t="e">
            <v>#REF!</v>
          </cell>
          <cell r="F65" t="e">
            <v>#REF!</v>
          </cell>
          <cell r="G65" t="str">
            <v>]Telepathy (Su)[Communicate telepathically with literate creatures within 100'</v>
          </cell>
          <cell r="H65" t="e">
            <v>#REF!</v>
          </cell>
        </row>
        <row r="66">
          <cell r="A66" t="str">
            <v>Shade</v>
          </cell>
          <cell r="B66" t="str">
            <v>+2 competence bonus to attack and damage in darkness</v>
          </cell>
          <cell r="C66" t="str">
            <v>Control light, fast healing (2 hp/rd), ivisibility (1/rd), shadesight, shadow image (3/day),and no penalties due to darkness</v>
          </cell>
          <cell r="D66" t="str">
            <v>]Speed[Increases by 20' when in darkness</v>
          </cell>
          <cell r="E66" t="str">
            <v>]AC[+4 deflection bonus in darkness</v>
          </cell>
          <cell r="F66" t="str">
            <v>]Attacks &amp; Damage[+2 competence bonus to attacks and damage in darkness</v>
          </cell>
          <cell r="G66" t="e">
            <v>#REF!</v>
          </cell>
          <cell r="H66" t="str">
            <v>]Fast Healing (Ex)[Regains 2 hp/rd when not in bright light</v>
          </cell>
          <cell r="I66" t="e">
            <v>#REF!</v>
          </cell>
          <cell r="J66" t="str">
            <v>]Shadesight (Sp)[Darkvision 60'</v>
          </cell>
          <cell r="K66" t="e">
            <v>#REF!</v>
          </cell>
          <cell r="L66" t="e">
            <v>#REF!</v>
          </cell>
          <cell r="M66" t="str">
            <v>]Saves[In darkness, +4 luck bonus to all saves</v>
          </cell>
          <cell r="N66" t="str">
            <v>]Abilities[In darkness, Con &amp; Cha increase by +2</v>
          </cell>
          <cell r="O66" t="str">
            <v>]Skills[In darkness, +4 racial bonus to Listen &amp; Spot and +8 racial bonus to Hide &amp; Move Silently</v>
          </cell>
          <cell r="P66" t="str">
            <v>][Suffer no penalties from darkness</v>
          </cell>
          <cell r="Q66" t="str">
            <v>]Shadow Strike (Sp)[Move-equivalent, "teleport" 2/rd into any shadowy area within 300'</v>
          </cell>
          <cell r="R66" t="str">
            <v>]Shadow Travel[1/day, Teleport Without Error into shadowy area or</v>
          </cell>
          <cell r="S66" t="str">
            <v>][Plane Shift to the Plane of Shadow from a shadowy area</v>
          </cell>
        </row>
        <row r="67">
          <cell r="A67" t="str">
            <v>Spellstiched</v>
          </cell>
          <cell r="B67" t="str">
            <v>]Spell-like Abilities (Sp)[</v>
          </cell>
        </row>
        <row r="68">
          <cell r="A68" t="str">
            <v>Tauric</v>
          </cell>
        </row>
        <row r="69">
          <cell r="A69" t="str">
            <v>Titanic (Diminutive)</v>
          </cell>
          <cell r="B69" t="str">
            <v>]Area Attacks[</v>
          </cell>
          <cell r="C69" t="str">
            <v>]Increased Damage[</v>
          </cell>
          <cell r="D69" t="str">
            <v>]Poison Increase[</v>
          </cell>
          <cell r="E69" t="str">
            <v>]Trample[</v>
          </cell>
          <cell r="F69" t="str">
            <v>]Great Fortitude (Ex)[Per the feat.</v>
          </cell>
        </row>
        <row r="70">
          <cell r="A70" t="str">
            <v>Titanic (Fine)</v>
          </cell>
          <cell r="B70" t="str">
            <v>]Area Attacks[</v>
          </cell>
          <cell r="C70" t="str">
            <v>]Increased Damage[</v>
          </cell>
          <cell r="D70" t="str">
            <v>]Poison Increase[</v>
          </cell>
          <cell r="E70" t="str">
            <v>]Trample[</v>
          </cell>
          <cell r="F70" t="str">
            <v>]Great Fortitude (Ex)[Per the feat.</v>
          </cell>
        </row>
        <row r="71">
          <cell r="A71" t="str">
            <v>Titanic (Medium)</v>
          </cell>
          <cell r="B71" t="str">
            <v>]Area Attacks[</v>
          </cell>
          <cell r="C71" t="str">
            <v>]Increased Damage[</v>
          </cell>
          <cell r="D71" t="str">
            <v>]Poison Increase[</v>
          </cell>
          <cell r="E71" t="str">
            <v>]Trample[</v>
          </cell>
          <cell r="F71" t="str">
            <v>]Great Fortitude (Ex)[Per the feat.</v>
          </cell>
        </row>
        <row r="72">
          <cell r="A72" t="str">
            <v>Titanic (Small)</v>
          </cell>
          <cell r="B72" t="str">
            <v>]Area Attacks[</v>
          </cell>
          <cell r="C72" t="str">
            <v>]Increased Damage[</v>
          </cell>
          <cell r="D72" t="str">
            <v>]Poison Increase[</v>
          </cell>
          <cell r="E72" t="str">
            <v>]Trample[</v>
          </cell>
          <cell r="F72" t="str">
            <v>]Great Fortitude (Ex)[Per the feat.</v>
          </cell>
        </row>
        <row r="73">
          <cell r="A73" t="str">
            <v>Titanic (Tiny)</v>
          </cell>
          <cell r="B73" t="str">
            <v>]Area Attacks[</v>
          </cell>
          <cell r="C73" t="str">
            <v>]Increased Damage[</v>
          </cell>
          <cell r="D73" t="str">
            <v>]Poison Increase[</v>
          </cell>
          <cell r="E73" t="str">
            <v>]Trample[</v>
          </cell>
          <cell r="F73" t="str">
            <v>]Great Fortitude (Ex)[Per the feat.</v>
          </cell>
        </row>
        <row r="74">
          <cell r="A74" t="str">
            <v>Warbeast</v>
          </cell>
          <cell r="B74" t="str">
            <v>]Combative Mount[</v>
          </cell>
        </row>
      </sheetData>
      <sheetData sheetId="4">
        <row r="276">
          <cell r="A276" t="str">
            <v>Air</v>
          </cell>
        </row>
        <row r="277">
          <cell r="A277" t="str">
            <v>Animal</v>
          </cell>
        </row>
        <row r="278">
          <cell r="A278" t="str">
            <v>Beastmaster †</v>
          </cell>
        </row>
        <row r="279">
          <cell r="A279" t="str">
            <v>Cavern</v>
          </cell>
        </row>
        <row r="280">
          <cell r="A280" t="str">
            <v>Celerity †</v>
          </cell>
        </row>
        <row r="281">
          <cell r="A281" t="str">
            <v>Chaos</v>
          </cell>
        </row>
        <row r="282">
          <cell r="A282" t="str">
            <v>Charm</v>
          </cell>
        </row>
        <row r="283">
          <cell r="A283" t="str">
            <v>Community †</v>
          </cell>
        </row>
        <row r="284">
          <cell r="A284" t="str">
            <v>Craft</v>
          </cell>
        </row>
        <row r="285">
          <cell r="A285" t="str">
            <v>Creation</v>
          </cell>
        </row>
        <row r="286">
          <cell r="A286" t="str">
            <v>Darkness</v>
          </cell>
        </row>
        <row r="287">
          <cell r="A287" t="str">
            <v>Death</v>
          </cell>
        </row>
        <row r="288">
          <cell r="A288" t="str">
            <v>Destruction</v>
          </cell>
        </row>
        <row r="289">
          <cell r="A289" t="str">
            <v>Divination †</v>
          </cell>
        </row>
        <row r="290">
          <cell r="A290" t="str">
            <v>Domination †</v>
          </cell>
        </row>
        <row r="291">
          <cell r="A291" t="str">
            <v>Drow</v>
          </cell>
        </row>
        <row r="292">
          <cell r="A292" t="str">
            <v>Dwarf</v>
          </cell>
        </row>
        <row r="293">
          <cell r="A293" t="str">
            <v>Earth</v>
          </cell>
        </row>
        <row r="294">
          <cell r="A294" t="str">
            <v>Elf</v>
          </cell>
        </row>
        <row r="295">
          <cell r="A295" t="str">
            <v>Evil</v>
          </cell>
        </row>
        <row r="296">
          <cell r="A296" t="str">
            <v>Exorcism †</v>
          </cell>
        </row>
        <row r="297">
          <cell r="A297" t="str">
            <v>Family</v>
          </cell>
        </row>
        <row r="298">
          <cell r="A298" t="str">
            <v>Fate</v>
          </cell>
        </row>
        <row r="299">
          <cell r="A299" t="str">
            <v>Fire</v>
          </cell>
        </row>
        <row r="300">
          <cell r="A300" t="str">
            <v>Fortitude (HnH)</v>
          </cell>
        </row>
        <row r="301">
          <cell r="A301" t="str">
            <v>Glory †</v>
          </cell>
        </row>
        <row r="302">
          <cell r="A302" t="str">
            <v>Gnome</v>
          </cell>
        </row>
        <row r="303">
          <cell r="A303" t="str">
            <v>Good</v>
          </cell>
        </row>
        <row r="304">
          <cell r="A304" t="str">
            <v>Halfling</v>
          </cell>
        </row>
        <row r="305">
          <cell r="A305" t="str">
            <v>Hatred</v>
          </cell>
        </row>
        <row r="306">
          <cell r="A306" t="str">
            <v>Healing</v>
          </cell>
        </row>
        <row r="307">
          <cell r="A307" t="str">
            <v>Illusion</v>
          </cell>
        </row>
        <row r="308">
          <cell r="A308" t="str">
            <v>Inquisition †</v>
          </cell>
        </row>
        <row r="309">
          <cell r="A309" t="str">
            <v>Knowledge</v>
          </cell>
        </row>
        <row r="310">
          <cell r="A310" t="str">
            <v>Law</v>
          </cell>
        </row>
        <row r="311">
          <cell r="A311" t="str">
            <v>Luck</v>
          </cell>
        </row>
        <row r="312">
          <cell r="A312" t="str">
            <v>Madness †</v>
          </cell>
        </row>
        <row r="313">
          <cell r="A313" t="str">
            <v>Magic</v>
          </cell>
        </row>
        <row r="314">
          <cell r="A314" t="str">
            <v>Mentalism</v>
          </cell>
        </row>
        <row r="315">
          <cell r="A315" t="str">
            <v>Metal</v>
          </cell>
        </row>
        <row r="316">
          <cell r="A316" t="str">
            <v>Mind †</v>
          </cell>
        </row>
        <row r="317">
          <cell r="A317" t="str">
            <v>Moon</v>
          </cell>
        </row>
        <row r="318">
          <cell r="A318" t="str">
            <v>Mysticism †</v>
          </cell>
        </row>
        <row r="319">
          <cell r="A319" t="str">
            <v>Nobility</v>
          </cell>
        </row>
        <row r="320">
          <cell r="A320" t="str">
            <v>Ocean</v>
          </cell>
        </row>
        <row r="321">
          <cell r="A321" t="str">
            <v>Orc</v>
          </cell>
        </row>
        <row r="322">
          <cell r="A322" t="str">
            <v>Pestilence †</v>
          </cell>
        </row>
        <row r="323">
          <cell r="A323" t="str">
            <v>Planning</v>
          </cell>
        </row>
        <row r="324">
          <cell r="A324" t="str">
            <v>Plant</v>
          </cell>
        </row>
        <row r="325">
          <cell r="A325" t="str">
            <v>Portal</v>
          </cell>
        </row>
        <row r="326">
          <cell r="A326" t="str">
            <v>Protection</v>
          </cell>
        </row>
        <row r="327">
          <cell r="A327" t="str">
            <v>Renewal</v>
          </cell>
        </row>
        <row r="328">
          <cell r="A328" t="str">
            <v>Retribution</v>
          </cell>
        </row>
        <row r="329">
          <cell r="A329" t="str">
            <v>Rune</v>
          </cell>
        </row>
        <row r="330">
          <cell r="A330" t="str">
            <v>Scalykind</v>
          </cell>
        </row>
        <row r="331">
          <cell r="A331" t="str">
            <v>Slime</v>
          </cell>
        </row>
        <row r="332">
          <cell r="A332" t="str">
            <v>Spell</v>
          </cell>
        </row>
        <row r="333">
          <cell r="A333" t="str">
            <v>Spider</v>
          </cell>
        </row>
        <row r="334">
          <cell r="A334" t="str">
            <v>Stonehearth (HnH)</v>
          </cell>
        </row>
        <row r="335">
          <cell r="A335" t="str">
            <v>Storm</v>
          </cell>
        </row>
        <row r="336">
          <cell r="A336" t="str">
            <v>Strength</v>
          </cell>
        </row>
        <row r="337">
          <cell r="A337" t="str">
            <v>Suffering</v>
          </cell>
        </row>
        <row r="338">
          <cell r="A338" t="str">
            <v>Summoning †</v>
          </cell>
        </row>
        <row r="339">
          <cell r="A339" t="str">
            <v>Sun</v>
          </cell>
        </row>
        <row r="340">
          <cell r="A340" t="str">
            <v>Sword (HnH)</v>
          </cell>
        </row>
        <row r="341">
          <cell r="A341" t="str">
            <v>Time</v>
          </cell>
        </row>
        <row r="342">
          <cell r="A342" t="str">
            <v>Trade</v>
          </cell>
        </row>
        <row r="343">
          <cell r="A343" t="str">
            <v>Travel</v>
          </cell>
        </row>
        <row r="344">
          <cell r="A344" t="str">
            <v>Trickery</v>
          </cell>
        </row>
        <row r="345">
          <cell r="A345" t="str">
            <v>Tyranny</v>
          </cell>
        </row>
        <row r="346">
          <cell r="A346" t="str">
            <v>Undeath</v>
          </cell>
        </row>
        <row r="347">
          <cell r="A347" t="str">
            <v>War</v>
          </cell>
        </row>
        <row r="348">
          <cell r="A348" t="str">
            <v>Water</v>
          </cell>
        </row>
      </sheetData>
      <sheetData sheetId="5">
        <row r="14">
          <cell r="A14" t="str">
            <v>Abjurer</v>
          </cell>
          <cell r="C14"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4" t="str">
            <v>WotC</v>
          </cell>
          <cell r="E14" t="str">
            <v>3.5e SRD</v>
          </cell>
          <cell r="G14">
            <v>20</v>
          </cell>
          <cell r="H14">
            <v>4</v>
          </cell>
          <cell r="I14">
            <v>0.5</v>
          </cell>
          <cell r="AF14">
            <v>0.33</v>
          </cell>
          <cell r="AL14">
            <v>0.33</v>
          </cell>
          <cell r="AR14">
            <v>0.5</v>
          </cell>
          <cell r="AX14">
            <v>1</v>
          </cell>
          <cell r="AY14" t="str">
            <v>Scribe Scroll</v>
          </cell>
          <cell r="AZ14" t="str">
            <v>Metamagic</v>
          </cell>
          <cell r="BA14">
            <v>5</v>
          </cell>
          <cell r="BB14">
            <v>5</v>
          </cell>
          <cell r="BY14">
            <v>3</v>
          </cell>
          <cell r="BZ14">
            <v>2</v>
          </cell>
          <cell r="CA14">
            <v>1</v>
          </cell>
          <cell r="CB14" t="str">
            <v>Acid</v>
          </cell>
          <cell r="CP14">
            <v>1</v>
          </cell>
          <cell r="CR14" t="str">
            <v>familiar</v>
          </cell>
          <cell r="CS14">
            <v>2</v>
          </cell>
          <cell r="CT14" t="str">
            <v>Concentration</v>
          </cell>
          <cell r="CU14" t="str">
            <v>Craft (General)</v>
          </cell>
          <cell r="CV14" t="str">
            <v>Decipher Script</v>
          </cell>
          <cell r="CW14" t="str">
            <v>Knowledge (General)</v>
          </cell>
          <cell r="CX14" t="str">
            <v>Profession (General)</v>
          </cell>
          <cell r="CY14" t="str">
            <v>Spellcraft</v>
          </cell>
        </row>
        <row r="15">
          <cell r="A15" t="str">
            <v>Acolyte of the Crystal Path</v>
          </cell>
          <cell r="C15" t="str">
            <v>Requirements:
Race:  Dwarf
Alignment:  Any Lawful
BAB:  +5
Feats:  Improved Unarmed Strike, Toughness
Skills:  Concentration 5 ranks
Weapon and Armor Proficiency:  The acolyte of the crystal path gains no proficiency in any type of weapons, armor, or shields.
1st:  Unarmed Attack Progression, Crystal Path
2nd:  Emerald Fists (+1)
3rd:  Flawless Stance (+1)
4th:  Emerald Fists (+2)
5th:  Rigid Body
6th:  Emerald Fists (+3), Flawless Stance (+2)
7th:  Earth Mastery
8th:  Emerald Fists (+4)
9th:  Flawless Stance (+3)
10th:  Critical Resistance, Body of Crystal</v>
          </cell>
          <cell r="D15" t="str">
            <v>Green Ronin</v>
          </cell>
          <cell r="E15" t="str">
            <v>Hammer &amp; Helm</v>
          </cell>
          <cell r="F15">
            <v>23</v>
          </cell>
          <cell r="G15">
            <v>10</v>
          </cell>
          <cell r="H15">
            <v>10</v>
          </cell>
          <cell r="I15">
            <v>0.75</v>
          </cell>
          <cell r="J15">
            <v>1</v>
          </cell>
          <cell r="AF15">
            <v>0.5</v>
          </cell>
          <cell r="AL15">
            <v>0.33</v>
          </cell>
          <cell r="AR15">
            <v>0.5</v>
          </cell>
          <cell r="BQ15">
            <v>1</v>
          </cell>
          <cell r="BR15">
            <v>3</v>
          </cell>
          <cell r="BS15">
            <v>3</v>
          </cell>
          <cell r="BT15" t="str">
            <v>--</v>
          </cell>
          <cell r="CS15">
            <v>4</v>
          </cell>
          <cell r="CT15" t="str">
            <v>Balance</v>
          </cell>
          <cell r="CU15" t="str">
            <v>Climb</v>
          </cell>
          <cell r="CV15" t="str">
            <v>Craft (General)</v>
          </cell>
          <cell r="CW15" t="str">
            <v>Handle Animal</v>
          </cell>
          <cell r="CX15" t="str">
            <v>Jump</v>
          </cell>
          <cell r="CY15" t="str">
            <v>Ride</v>
          </cell>
          <cell r="CZ15" t="str">
            <v>Spot</v>
          </cell>
          <cell r="DA15" t="str">
            <v>Swim</v>
          </cell>
        </row>
        <row r="16">
          <cell r="A16" t="str">
            <v>Acolyte of the Skin</v>
          </cell>
          <cell r="C16" t="str">
            <v>Requirements:
Alignment: Any non-good
Knowledge (The Planes [Outer Planes]): 8 ranks
Spellcasting: Ability to cast 3rd-level arcane spells
Special: The acolyte of the skin must have made peaceful contact with a summoned evil outsider.
Weapon and Armor Proficiency: No additional proficiency gained.
Class Abilities:
Gains additional spells per day per even class level of Acolyte of the Skin.
1st: Wear Fiend 
2nd: Flame Resistant
3rd: Fiendish Glare
4th: Fiendish Knowledge
5th: Skin Adaptation
6th: Cold Resistant
7th: Glare of the Pit
8th: Fiendish Knowledge
9th: Summon Fiend
10th: Symbiosis</v>
          </cell>
          <cell r="D16" t="str">
            <v>WotC</v>
          </cell>
          <cell r="E16" t="str">
            <v>Tome &amp; Blood</v>
          </cell>
          <cell r="F16">
            <v>43</v>
          </cell>
          <cell r="G16">
            <v>10</v>
          </cell>
          <cell r="H16">
            <v>4</v>
          </cell>
          <cell r="I16">
            <v>0.5</v>
          </cell>
          <cell r="AF16">
            <v>0.5</v>
          </cell>
          <cell r="AL16">
            <v>0.33</v>
          </cell>
          <cell r="AR16">
            <v>0.5</v>
          </cell>
          <cell r="AX16">
            <v>4</v>
          </cell>
          <cell r="AY16">
            <v>1</v>
          </cell>
          <cell r="CS16">
            <v>2</v>
          </cell>
          <cell r="CT16" t="str">
            <v>Concentration</v>
          </cell>
          <cell r="CU16" t="str">
            <v>Craft (General)</v>
          </cell>
          <cell r="CV16" t="str">
            <v>Knowledge (Arcana)</v>
          </cell>
          <cell r="CW16" t="str">
            <v>Knowledge (General)</v>
          </cell>
          <cell r="CX16" t="str">
            <v>Knowledge (Nature)</v>
          </cell>
          <cell r="CY16" t="str">
            <v>Knowledge (Psionic)</v>
          </cell>
          <cell r="CZ16" t="str">
            <v>Knowledge (Religion)</v>
          </cell>
          <cell r="DA16" t="str">
            <v>Profession (General)</v>
          </cell>
          <cell r="DB16" t="str">
            <v>Speak Language</v>
          </cell>
          <cell r="DC16" t="str">
            <v>Spellcraft</v>
          </cell>
          <cell r="DD16" t="str">
            <v>Write Language</v>
          </cell>
        </row>
        <row r="17">
          <cell r="A17" t="str">
            <v>Adept</v>
          </cell>
          <cell r="C17" t="str">
            <v>Alignment: Any
Weapon and Armor Proficiency: Adepts are skilled with all simple weapons. Adepts are not proficient with any type of armor nor with shields.
2nd Summon familiar</v>
          </cell>
          <cell r="D17" t="str">
            <v>WotC</v>
          </cell>
          <cell r="E17" t="str">
            <v>3.5e SRD</v>
          </cell>
          <cell r="G17">
            <v>20</v>
          </cell>
          <cell r="H17">
            <v>6</v>
          </cell>
          <cell r="I17">
            <v>0.5</v>
          </cell>
          <cell r="AF17">
            <v>0.33</v>
          </cell>
          <cell r="AL17">
            <v>0.33</v>
          </cell>
          <cell r="AR17">
            <v>0.5</v>
          </cell>
          <cell r="CS17">
            <v>4</v>
          </cell>
          <cell r="CT17" t="str">
            <v>Concentration</v>
          </cell>
          <cell r="CU17" t="str">
            <v>Craft (General)</v>
          </cell>
          <cell r="CV17" t="str">
            <v>Intimidate</v>
          </cell>
          <cell r="CW17" t="str">
            <v>Knowledge (Arcana)</v>
          </cell>
          <cell r="CX17" t="str">
            <v>Knowledge (General)</v>
          </cell>
          <cell r="CY17" t="str">
            <v>Knowledge (Nature)</v>
          </cell>
          <cell r="CZ17" t="str">
            <v>Knowledge (Psionic)</v>
          </cell>
          <cell r="DA17" t="str">
            <v>Knowledge (Religion)</v>
          </cell>
          <cell r="DB17" t="str">
            <v>Profession (General)</v>
          </cell>
          <cell r="DC17" t="str">
            <v>Speak Language</v>
          </cell>
          <cell r="DD17" t="str">
            <v>Spellcraft</v>
          </cell>
          <cell r="DE17" t="str">
            <v>Write Language</v>
          </cell>
        </row>
        <row r="18">
          <cell r="A18" t="str">
            <v>Air Lord</v>
          </cell>
          <cell r="C18" t="str">
            <v>Requirements:
Feats:  Mounted Combat
Skills:  Balance 4 ranks, Ride 8 ranks
Special:  Must have subdued a flying monster of at least CR 5 in single combat.
Weapon and Armor Proficiency:  The air lord is proficient with the use of all simple and martial weapons, as well as light and medium armor &amp; shield use.
1st:  Improved Aerial Rider, Bonus Feat
2nd:  Aerial Mount
3rd:  Swoop Attack
4th:  Feather Fall
6th:  Bonus Feat
7th:  Aerial Awareness
8th:  Summon Air Elemental
10th:  Bonus Feat</v>
          </cell>
          <cell r="D18" t="str">
            <v>AEG</v>
          </cell>
          <cell r="E18" t="str">
            <v>Dragons</v>
          </cell>
          <cell r="F18">
            <v>33</v>
          </cell>
          <cell r="G18">
            <v>10</v>
          </cell>
          <cell r="H18">
            <v>10</v>
          </cell>
          <cell r="I18">
            <v>1</v>
          </cell>
          <cell r="AF18">
            <v>0.5</v>
          </cell>
          <cell r="AL18">
            <v>0.5</v>
          </cell>
          <cell r="AR18">
            <v>0.33</v>
          </cell>
          <cell r="AX18">
            <v>1</v>
          </cell>
          <cell r="AZ18" t="str">
            <v>List_Validation</v>
          </cell>
          <cell r="CS18">
            <v>2</v>
          </cell>
          <cell r="CT18" t="str">
            <v>Concentration</v>
          </cell>
          <cell r="CU18" t="str">
            <v>Craft (General)</v>
          </cell>
          <cell r="CV18" t="str">
            <v>Handle Animal</v>
          </cell>
          <cell r="CW18" t="str">
            <v>Heal</v>
          </cell>
          <cell r="CX18" t="str">
            <v>Knowledge (Arcana)</v>
          </cell>
          <cell r="CY18" t="str">
            <v>Knowledge (General)</v>
          </cell>
          <cell r="CZ18" t="str">
            <v>Knowledge (Nature)</v>
          </cell>
          <cell r="DA18" t="str">
            <v>Knowledge (Psionic)</v>
          </cell>
          <cell r="DB18" t="str">
            <v>Knowledge (Religion)</v>
          </cell>
          <cell r="DC18" t="str">
            <v>Profession (General)</v>
          </cell>
          <cell r="DD18" t="str">
            <v>Speak Language</v>
          </cell>
          <cell r="DE18" t="str">
            <v>Spellcraft</v>
          </cell>
          <cell r="DF18" t="str">
            <v>Survival</v>
          </cell>
          <cell r="DG18" t="str">
            <v>Write Language</v>
          </cell>
        </row>
        <row r="19">
          <cell r="A19" t="str">
            <v>Akodo Forward Sentry</v>
          </cell>
          <cell r="D19" t="str">
            <v>AEG</v>
          </cell>
          <cell r="E19" t="str">
            <v>Way of the Samurai</v>
          </cell>
          <cell r="AF19">
            <v>0.33</v>
          </cell>
          <cell r="AL19">
            <v>0.33</v>
          </cell>
          <cell r="AR19">
            <v>0.33</v>
          </cell>
        </row>
        <row r="20">
          <cell r="A20" t="str">
            <v>Alchemist</v>
          </cell>
          <cell r="C20" t="str">
            <v>Weapon and Armor Proficiency:  The alchemist is proficient with the use of all simple weapons and light armor.
1st:  Brew Alchemical Elixir, Tome
3rd:  Alchemical Cant
5th:  Metamagic Feat
10th:  Metamagic Feat
11th:  Apprentice
15t</v>
          </cell>
          <cell r="D20" t="str">
            <v>AEG</v>
          </cell>
          <cell r="E20" t="str">
            <v>Mercenaries</v>
          </cell>
          <cell r="F20">
            <v>21</v>
          </cell>
          <cell r="G20">
            <v>20</v>
          </cell>
          <cell r="H20">
            <v>4</v>
          </cell>
          <cell r="I20">
            <v>0.5</v>
          </cell>
          <cell r="AF20">
            <v>0.33</v>
          </cell>
          <cell r="AL20">
            <v>0.33</v>
          </cell>
          <cell r="AR20">
            <v>0.5</v>
          </cell>
          <cell r="AX20">
            <v>5</v>
          </cell>
          <cell r="AZ20" t="str">
            <v>Metamagic</v>
          </cell>
          <cell r="CS20">
            <v>6</v>
          </cell>
          <cell r="CT20" t="str">
            <v>Appraise</v>
          </cell>
          <cell r="CU20" t="str">
            <v>Bluff</v>
          </cell>
          <cell r="CV20" t="str">
            <v>Concentration</v>
          </cell>
          <cell r="CW20" t="str">
            <v>Craft (General)</v>
          </cell>
          <cell r="CX20" t="str">
            <v>Decipher Script</v>
          </cell>
          <cell r="CY20" t="str">
            <v>Diplomacy</v>
          </cell>
          <cell r="CZ20" t="str">
            <v>Disable Device</v>
          </cell>
          <cell r="DA20" t="str">
            <v>Forgery</v>
          </cell>
          <cell r="DB20" t="str">
            <v>Gather Info</v>
          </cell>
          <cell r="DC20" t="str">
            <v>Heal</v>
          </cell>
          <cell r="DD20" t="str">
            <v>Innuendo</v>
          </cell>
          <cell r="DE20" t="str">
            <v>Knowledge (Arcana)</v>
          </cell>
          <cell r="DF20" t="str">
            <v>Knowledge (General)</v>
          </cell>
          <cell r="DG20" t="str">
            <v>Knowledge (Nature)</v>
          </cell>
          <cell r="DH20" t="str">
            <v>Knowledge (Psionic)</v>
          </cell>
          <cell r="DI20" t="str">
            <v>Knowledge (Religion)</v>
          </cell>
          <cell r="DJ20" t="str">
            <v>Profession (General)</v>
          </cell>
          <cell r="DK20" t="str">
            <v>Search</v>
          </cell>
          <cell r="DL20" t="str">
            <v>Speak Language</v>
          </cell>
          <cell r="DM20" t="str">
            <v>Use Magic Device</v>
          </cell>
          <cell r="DN20" t="str">
            <v>Write Language</v>
          </cell>
        </row>
        <row r="21">
          <cell r="A21" t="str">
            <v>Algahor</v>
          </cell>
          <cell r="D21" t="str">
            <v>JL</v>
          </cell>
          <cell r="AF21">
            <v>0.33</v>
          </cell>
          <cell r="AL21">
            <v>0.33</v>
          </cell>
          <cell r="AR21">
            <v>0.33</v>
          </cell>
        </row>
        <row r="22">
          <cell r="A22" t="str">
            <v>Alienist</v>
          </cell>
          <cell r="C22" t="str">
            <v>Requirements:
Feat: Alertness
Knowledge (Arcane): 8 ranks
Knowledge (The Planes): 8 ranks
Spellcasting: Ability to cast one Divination spell, and one Summoning spell of 3rd level or higher.
Special: Prior contact with an alienist or a pseudonatural creature.
Weapon and Armor Proficiency: No additional proficiency gained.
Class Abilities:
Gains additional spells per day per class level of Alienist.
1st: Summon Alien
2nd: Alien Blessing
3rd: Metamagic Secret
4th: Mad Certainty
5th: Pseudonatural Familiar
6th: Extra Summoning
7th: Metamagic Secret
8th: Insane Certainty
9th: Timeless Secret
10th: Trancendence</v>
          </cell>
          <cell r="D22" t="str">
            <v>WotC</v>
          </cell>
          <cell r="E22" t="str">
            <v>Tome &amp; Blood</v>
          </cell>
          <cell r="F22">
            <v>45</v>
          </cell>
          <cell r="G22">
            <v>10</v>
          </cell>
          <cell r="H22">
            <v>4</v>
          </cell>
          <cell r="I22">
            <v>0.5</v>
          </cell>
          <cell r="AF22">
            <v>0.33</v>
          </cell>
          <cell r="AL22">
            <v>0.33</v>
          </cell>
          <cell r="AR22">
            <v>0.5</v>
          </cell>
          <cell r="AX22">
            <v>3</v>
          </cell>
          <cell r="AY22">
            <v>1</v>
          </cell>
          <cell r="CS22">
            <v>2</v>
          </cell>
          <cell r="CT22" t="str">
            <v>Concentration</v>
          </cell>
          <cell r="CU22" t="str">
            <v>Craft (General)</v>
          </cell>
          <cell r="CV22" t="str">
            <v>Gather Info</v>
          </cell>
          <cell r="CW22" t="str">
            <v>Handle Animal</v>
          </cell>
          <cell r="CX22" t="str">
            <v>Knowledge (Arcana)</v>
          </cell>
          <cell r="CY22" t="str">
            <v>Knowledge (General)</v>
          </cell>
          <cell r="CZ22" t="str">
            <v>Knowledge (Nature)</v>
          </cell>
          <cell r="DA22" t="str">
            <v>Knowledge (Psionic)</v>
          </cell>
          <cell r="DB22" t="str">
            <v>Knowledge (Religion)</v>
          </cell>
          <cell r="DC22" t="str">
            <v>Listen</v>
          </cell>
          <cell r="DD22" t="str">
            <v>Profession (General)</v>
          </cell>
          <cell r="DE22" t="str">
            <v>Speak Language</v>
          </cell>
          <cell r="DF22" t="str">
            <v>Spellcraft</v>
          </cell>
          <cell r="DG22" t="str">
            <v>Spot</v>
          </cell>
          <cell r="DH22" t="str">
            <v>Write Language</v>
          </cell>
        </row>
        <row r="23">
          <cell r="A23" t="str">
            <v>Ancestral Avenger</v>
          </cell>
          <cell r="C23" t="str">
            <v>Requirements:
Race: Must be an Elf or Half-Elf
Base Attack Bonus: +5
Wilderness Lore ranks: 3
Feats: Alertness; Iron Will; Tracking
1st: Underground Tracking; Drow Bane +1/+1d6
2nd: Poison Resistance
3rd: Overcome Spell Resistance
4th: Drow Bane +2/+2d6
5th: Spider Bane
6th: Webwalking
7th: Drowic Change
8th: Drow Bane +3/+3d6
9th: Demon Bane
10th: Spell Resistance</v>
          </cell>
          <cell r="D23" t="str">
            <v>Piazo</v>
          </cell>
          <cell r="E23" t="str">
            <v>Dragon 279</v>
          </cell>
          <cell r="F23">
            <v>84</v>
          </cell>
          <cell r="G23">
            <v>10</v>
          </cell>
          <cell r="H23">
            <v>8</v>
          </cell>
          <cell r="I23">
            <v>1</v>
          </cell>
          <cell r="AF23">
            <v>0.5</v>
          </cell>
          <cell r="AL23">
            <v>0.33</v>
          </cell>
          <cell r="AR23">
            <v>0.5</v>
          </cell>
          <cell r="CS23">
            <v>2</v>
          </cell>
          <cell r="CT23" t="str">
            <v>Bluff</v>
          </cell>
          <cell r="CU23" t="str">
            <v>Concentration</v>
          </cell>
          <cell r="CV23" t="str">
            <v>Intimidate</v>
          </cell>
          <cell r="CW23" t="str">
            <v>Listen</v>
          </cell>
          <cell r="CX23" t="str">
            <v>Profession (General)</v>
          </cell>
          <cell r="CY23" t="str">
            <v>Search</v>
          </cell>
          <cell r="CZ23" t="str">
            <v>Sense Motive</v>
          </cell>
          <cell r="DA23" t="str">
            <v>Spot</v>
          </cell>
          <cell r="DB23" t="str">
            <v>Survival</v>
          </cell>
        </row>
        <row r="24">
          <cell r="A24" t="str">
            <v>Arachne</v>
          </cell>
          <cell r="D24" t="str">
            <v>Green Ronin</v>
          </cell>
          <cell r="E24" t="str">
            <v>Plot &amp; Poison</v>
          </cell>
          <cell r="AF24">
            <v>0.33</v>
          </cell>
          <cell r="AL24">
            <v>0.33</v>
          </cell>
          <cell r="AR24">
            <v>0.33</v>
          </cell>
        </row>
        <row r="25">
          <cell r="A25" t="str">
            <v>Arachnemancer</v>
          </cell>
          <cell r="D25" t="str">
            <v>Piazo</v>
          </cell>
          <cell r="E25" t="str">
            <v>Dungeon ?</v>
          </cell>
          <cell r="AF25">
            <v>0.33</v>
          </cell>
          <cell r="AL25">
            <v>0.33</v>
          </cell>
          <cell r="AR25">
            <v>0.33</v>
          </cell>
        </row>
        <row r="26">
          <cell r="A26" t="str">
            <v>Arcane Archer</v>
          </cell>
          <cell r="C26" t="str">
            <v>Race: Elf or Half-Elf
Base Attack Bonus: +6
Feats: Weapon Focus (any bow other than a crossbow), Point Blank Shot, Precise Shot
Spellcasting: Ability to cast 1st level Arcane spells.
Weapon and Armor Proficiency: An arcane archer is proficient with all simple and martial weapons, light armor, medium armor, and shields.
Class Abilities:
1st Enchant arrow +1
2nd Imbue arrow
3rd Enchant arrow +2
4th Seeker arrow
5th Enchant arrow +3
6th Phase arrow
7th Enchant arrow +4
8th Hail of arrows
9th Enchant arrow +5
10th Arrow of death</v>
          </cell>
          <cell r="D26" t="str">
            <v>WotC</v>
          </cell>
          <cell r="E26" t="str">
            <v>3.5e SRD</v>
          </cell>
          <cell r="G26">
            <v>10</v>
          </cell>
          <cell r="H26">
            <v>8</v>
          </cell>
          <cell r="I26">
            <v>1</v>
          </cell>
          <cell r="AF26">
            <v>0.5</v>
          </cell>
          <cell r="AL26">
            <v>0.5</v>
          </cell>
          <cell r="AR26">
            <v>0.33</v>
          </cell>
          <cell r="CS26">
            <v>4</v>
          </cell>
          <cell r="CT26" t="str">
            <v>Craft (General)</v>
          </cell>
          <cell r="CU26" t="str">
            <v>Hide</v>
          </cell>
          <cell r="CV26" t="str">
            <v>Listen</v>
          </cell>
          <cell r="CW26" t="str">
            <v>Move Silently</v>
          </cell>
          <cell r="CX26" t="str">
            <v>Ride</v>
          </cell>
          <cell r="CY26" t="str">
            <v>Spot</v>
          </cell>
          <cell r="CZ26" t="str">
            <v>Survival</v>
          </cell>
          <cell r="DA26" t="str">
            <v>Use Rope</v>
          </cell>
        </row>
        <row r="27">
          <cell r="A27" t="str">
            <v>Arcane Devotee</v>
          </cell>
          <cell r="C27" t="str">
            <v>Requirements:
Knowledge (Religion): 8 ranks
Spellcraft: 8 ranks
Spellcasting: Ability to cast 4th-level arcane spells
Feats: Enlarge Spell
Patron: An arcane devotee must have a patron deity, and it must be the deity of which she is a devotee.
Weapon and Armor Proficiency: No additional proficiency gained.
Class Abilities:
Gains additional spells per day per class level of Arcane Devotee.
1st: Enlarge Spell
2nd: Sacred Defense +1; Alignment Focus
3rd: Bonus Feat
4th: Sacred Defense +2
5th: Divine Shroud</v>
          </cell>
          <cell r="D27" t="str">
            <v>WotC</v>
          </cell>
          <cell r="E27" t="str">
            <v>FRCS</v>
          </cell>
          <cell r="F27">
            <v>40</v>
          </cell>
          <cell r="G27">
            <v>5</v>
          </cell>
          <cell r="H27">
            <v>4</v>
          </cell>
          <cell r="I27">
            <v>0.5</v>
          </cell>
          <cell r="AF27">
            <v>0.33</v>
          </cell>
          <cell r="AL27">
            <v>0.33</v>
          </cell>
          <cell r="AR27">
            <v>0.5</v>
          </cell>
          <cell r="AX27">
            <v>3</v>
          </cell>
          <cell r="AY27">
            <v>1</v>
          </cell>
          <cell r="CS27">
            <v>2</v>
          </cell>
          <cell r="CT27" t="str">
            <v>Concentration</v>
          </cell>
          <cell r="CU27" t="str">
            <v>Craft (General)</v>
          </cell>
          <cell r="CV27" t="str">
            <v>Knowledge (Arcana)</v>
          </cell>
          <cell r="CW27" t="str">
            <v>Knowledge (General)</v>
          </cell>
          <cell r="CX27" t="str">
            <v>Knowledge (Nature)</v>
          </cell>
          <cell r="CY27" t="str">
            <v>Knowledge (Psionic)</v>
          </cell>
          <cell r="CZ27" t="str">
            <v>Knowledge (Religion)</v>
          </cell>
          <cell r="DA27" t="str">
            <v>Profession (General)</v>
          </cell>
          <cell r="DB27" t="str">
            <v>Speak Language</v>
          </cell>
          <cell r="DC27" t="str">
            <v>Spellcraft</v>
          </cell>
          <cell r="DD27" t="str">
            <v>Write Language</v>
          </cell>
        </row>
        <row r="28">
          <cell r="A28" t="str">
            <v>Arcane Trickster</v>
          </cell>
          <cell r="C28" t="str">
            <v>Requirements:
Alignment: Any non-lawful.
Decipher Script: 7 ranks
Disable Device: 7 ranks
Escape Artist: 7 ranks
Knowledge (Arcana): 4 ranks
Spells: Ability to cast Mage Hand, and at least one arcane spell of 3rd level or higher.
Special: Sneak attack +2d6
Weapon and Armor Proficiency: No additional proficiency gained.
Class Abilities:
Gains additional arcane spells per day per class level of Arcane Trickster.
1st: Ranged Legerdemain 1/day
2nd: Sneak Attack +1d6
3rd: Impromptu Sneak Attack 1/day
4th: Sneak Attack +1d6
5th: Ranged Legerdemain 2/day
6th: Sneak Attack +1d6
7th: Impromptu Sneak Attack 2/day
8th: Sneak Attack +1d6
9th: Ranged Legerdemain 3/day
10th: Sneak Attack +1d6</v>
          </cell>
          <cell r="D28" t="str">
            <v>WotC</v>
          </cell>
          <cell r="E28" t="str">
            <v>Tome &amp; Blood</v>
          </cell>
          <cell r="F28">
            <v>47</v>
          </cell>
          <cell r="G28">
            <v>10</v>
          </cell>
          <cell r="H28">
            <v>4</v>
          </cell>
          <cell r="I28">
            <v>0.5</v>
          </cell>
          <cell r="S28" t="str">
            <v>Sneak Attack</v>
          </cell>
          <cell r="T28">
            <v>6</v>
          </cell>
          <cell r="U28">
            <v>2</v>
          </cell>
          <cell r="V28">
            <v>2</v>
          </cell>
          <cell r="AF28">
            <v>0.33</v>
          </cell>
          <cell r="AL28">
            <v>0.5</v>
          </cell>
          <cell r="AR28">
            <v>0.5</v>
          </cell>
          <cell r="CS28">
            <v>4</v>
          </cell>
          <cell r="CT28" t="str">
            <v>Appraise</v>
          </cell>
          <cell r="CU28" t="str">
            <v>Balance</v>
          </cell>
          <cell r="CV28" t="str">
            <v>Bluff</v>
          </cell>
          <cell r="CW28" t="str">
            <v>Climb</v>
          </cell>
          <cell r="CX28" t="str">
            <v>Concentration</v>
          </cell>
          <cell r="CY28" t="str">
            <v>Craft (General)</v>
          </cell>
          <cell r="CZ28" t="str">
            <v>Decipher Script</v>
          </cell>
          <cell r="DA28" t="str">
            <v>Diplomacy</v>
          </cell>
          <cell r="DB28" t="str">
            <v>Disable Device</v>
          </cell>
          <cell r="DC28" t="str">
            <v>Disguise</v>
          </cell>
          <cell r="DD28" t="str">
            <v>Escape Artist</v>
          </cell>
          <cell r="DE28" t="str">
            <v>Gather Info</v>
          </cell>
          <cell r="DF28" t="str">
            <v>Hide</v>
          </cell>
          <cell r="DG28" t="str">
            <v>Jump</v>
          </cell>
          <cell r="DH28" t="str">
            <v>Knowledge (Arcana)</v>
          </cell>
          <cell r="DI28" t="str">
            <v>Knowledge (General)</v>
          </cell>
          <cell r="DJ28" t="str">
            <v>Knowledge (Nature)</v>
          </cell>
          <cell r="DK28" t="str">
            <v>Knowledge (Psionic)</v>
          </cell>
          <cell r="DL28" t="str">
            <v>Knowledge (Religion)</v>
          </cell>
          <cell r="DM28" t="str">
            <v>Listen</v>
          </cell>
          <cell r="DN28" t="str">
            <v>Move Silently</v>
          </cell>
          <cell r="DO28" t="str">
            <v>Open Lock</v>
          </cell>
          <cell r="DP28" t="str">
            <v>Profession (General)</v>
          </cell>
          <cell r="DQ28" t="str">
            <v>Search</v>
          </cell>
          <cell r="DR28" t="str">
            <v>Sense Motive</v>
          </cell>
          <cell r="DS28" t="str">
            <v>Sleight of Hand</v>
          </cell>
          <cell r="DT28" t="str">
            <v>Speak Language</v>
          </cell>
          <cell r="DU28" t="str">
            <v>Spellcraft</v>
          </cell>
          <cell r="DV28" t="str">
            <v>Spot</v>
          </cell>
          <cell r="DW28" t="str">
            <v>Swim</v>
          </cell>
          <cell r="DX28" t="str">
            <v>Tumble</v>
          </cell>
          <cell r="DY28" t="str">
            <v>Use Rope</v>
          </cell>
          <cell r="DZ28" t="str">
            <v>Write Language</v>
          </cell>
        </row>
        <row r="29">
          <cell r="A29" t="str">
            <v>Arcanopath Monk</v>
          </cell>
          <cell r="C29" t="str">
            <v>Requirements:
Base Attack Bonus: +4
Knowledge (Arcana): 8 ranks
Feats: Improved Unarmed Strike, Deflect Arrows, Dodge, Mobility
Alignment: Any Lawful
Special: Must find the Monastery of Finithamon amidst the chaos of limbo, successfully petition the sensei for membership, and have slain an arcane spellcaster.
1st: Student of Perfection; Clap of Deafness
2nd: Chop of Muteness
3rd: Strike of Confusion
4th: Deflect Spell
5th: Ki Strike
6th: Allseeing Eye
7th: Slap of Forgetfulness
8th: Empty Hand
9th: Reflect Spell
10th: Sundering Strike of Oblivion
Note: Monks may multiclass freely with this class.
NOTE: This is for characters WITHOUT 'Monk' as one of thier classes.</v>
          </cell>
          <cell r="D29" t="str">
            <v>Piazo</v>
          </cell>
          <cell r="E29" t="str">
            <v>Dragon 281</v>
          </cell>
          <cell r="F29">
            <v>36</v>
          </cell>
          <cell r="G29">
            <v>10</v>
          </cell>
          <cell r="H29">
            <v>8</v>
          </cell>
          <cell r="I29">
            <v>0.75</v>
          </cell>
          <cell r="J29">
            <v>1</v>
          </cell>
          <cell r="AA29" t="str">
            <v>Wis</v>
          </cell>
          <cell r="AC29">
            <v>0.2</v>
          </cell>
          <cell r="AD29">
            <v>1</v>
          </cell>
          <cell r="AE29">
            <v>1</v>
          </cell>
          <cell r="AF29">
            <v>0.5</v>
          </cell>
          <cell r="AL29">
            <v>0.5</v>
          </cell>
          <cell r="AR29">
            <v>0.5</v>
          </cell>
          <cell r="CJ29">
            <v>1</v>
          </cell>
          <cell r="CK29">
            <v>1</v>
          </cell>
          <cell r="CS29">
            <v>4</v>
          </cell>
          <cell r="CT29" t="str">
            <v>Balance</v>
          </cell>
          <cell r="CU29" t="str">
            <v>Climb</v>
          </cell>
          <cell r="CV29" t="str">
            <v>Concentration</v>
          </cell>
          <cell r="CW29" t="str">
            <v>Craft (General)</v>
          </cell>
          <cell r="CX29" t="str">
            <v>Diplomacy</v>
          </cell>
          <cell r="CY29" t="str">
            <v>Escape Artist</v>
          </cell>
          <cell r="CZ29" t="str">
            <v>Hide</v>
          </cell>
          <cell r="DA29" t="str">
            <v>Jump</v>
          </cell>
          <cell r="DB29" t="str">
            <v>Knowledge (Arcana)</v>
          </cell>
          <cell r="DC29" t="str">
            <v>Listen</v>
          </cell>
          <cell r="DD29" t="str">
            <v>Move Silently</v>
          </cell>
          <cell r="DE29" t="str">
            <v>Perform (General)</v>
          </cell>
          <cell r="DF29" t="str">
            <v>Profession (General)</v>
          </cell>
          <cell r="DG29" t="str">
            <v>Tumble</v>
          </cell>
        </row>
        <row r="30">
          <cell r="A30" t="str">
            <v>Arcanopath Monk (w/ Monk)</v>
          </cell>
          <cell r="C30" t="str">
            <v>Requirements:
Base Attack Bonus: +4
Knowledge (Arcana): 8 ranks
Feats: Improved Unarmed Strike, Deflect Arrows, Dodge, Mobility
Alignment: Any Lawful
Special: Must find the Monastery of Finithamon amidst the chaos of limbo, successfully petition the sensei for membership, and have slain an arcane spellcaster.
1st: Student of Perfection; Clap of Deafness
2nd: Chop of Muteness
3rd: Strike of Confusion
4th: Deflect Spell
5th: Ki Strike
6th: Allseeing Eye
7th: Slap of Forgetfulness
8th: Empty Hand
9th: Reflect Spell
10th: Sundering Strike of Oblivion
Note: Monks may multiclass freely with this class.
NOTE: This is for characters WITH 'Monk' as one of thier classes.</v>
          </cell>
          <cell r="D30" t="str">
            <v>Piazo</v>
          </cell>
          <cell r="E30" t="str">
            <v>Dragon 281</v>
          </cell>
          <cell r="F30">
            <v>36</v>
          </cell>
          <cell r="G30">
            <v>10</v>
          </cell>
          <cell r="H30">
            <v>8</v>
          </cell>
          <cell r="I30">
            <v>0.75</v>
          </cell>
          <cell r="J30">
            <v>1</v>
          </cell>
          <cell r="AC30">
            <v>0.2</v>
          </cell>
          <cell r="AD30">
            <v>1</v>
          </cell>
          <cell r="AE30">
            <v>1</v>
          </cell>
          <cell r="AF30">
            <v>0.5</v>
          </cell>
          <cell r="AL30">
            <v>0.5</v>
          </cell>
          <cell r="AR30">
            <v>0.5</v>
          </cell>
          <cell r="CJ30">
            <v>1</v>
          </cell>
          <cell r="CK30">
            <v>1</v>
          </cell>
          <cell r="CS30">
            <v>4</v>
          </cell>
          <cell r="CT30" t="str">
            <v>Balance</v>
          </cell>
          <cell r="CU30" t="str">
            <v>Climb</v>
          </cell>
          <cell r="CV30" t="str">
            <v>Concentration</v>
          </cell>
          <cell r="CW30" t="str">
            <v>Craft (General)</v>
          </cell>
          <cell r="CX30" t="str">
            <v>Diplomacy</v>
          </cell>
          <cell r="CY30" t="str">
            <v>Escape Artist</v>
          </cell>
          <cell r="CZ30" t="str">
            <v>Hide</v>
          </cell>
          <cell r="DA30" t="str">
            <v>Jump</v>
          </cell>
          <cell r="DB30" t="str">
            <v>Knowledge (Arcana)</v>
          </cell>
          <cell r="DC30" t="str">
            <v>Listen</v>
          </cell>
          <cell r="DD30" t="str">
            <v>Move Silently</v>
          </cell>
          <cell r="DE30" t="str">
            <v>Perform (General)</v>
          </cell>
          <cell r="DF30" t="str">
            <v>Profession (General)</v>
          </cell>
          <cell r="DG30" t="str">
            <v>Tumble</v>
          </cell>
        </row>
        <row r="31">
          <cell r="A31" t="str">
            <v>Arch Psion</v>
          </cell>
          <cell r="C31" t="str">
            <v xml:space="preserve">Feats:  Skill Focus (Psicraft), Psionic Focus in two psionic disciplines.
Skills:  Knowledge (psionics) 15 ranks, Psicraft 15 ranks.
Special:  Ability to manifest a 7th-level power, knowledge of 4th-level or higher powers from at least 3 psionic disciplines.
Weapon and Armor Proficiency:  An arch psion gain no proficiency in any armor or weapons, though they retain any knowledge gained from former classes.
Powers and Power Points: Arch psions gain power points per day and powers as though they gained a level of psion.
Psionic Combat: Arch psions do not discover any new psionic combat modes.
Psicrystals: Arch psion levels count toward the level of the psionic character for purposes determining psicrystal Intelligence and special abilities.
1st:  High Psionics     +1 Psion Level
2nd: High Psionics     +1 Psion Level
3rd:  High Psionics     +1 Psion Level
4th:  High Psionics     +1 Psion Level
5th:  High Psionics     +1 Psion Level     </v>
          </cell>
          <cell r="D31" t="str">
            <v>WotC</v>
          </cell>
          <cell r="E31" t="str">
            <v>Mind's Eye</v>
          </cell>
          <cell r="F31">
            <v>2</v>
          </cell>
          <cell r="G31">
            <v>5</v>
          </cell>
          <cell r="H31">
            <v>4</v>
          </cell>
          <cell r="I31">
            <v>25</v>
          </cell>
          <cell r="AF31">
            <v>0.33</v>
          </cell>
          <cell r="AL31">
            <v>0.33</v>
          </cell>
          <cell r="AR31">
            <v>0.5</v>
          </cell>
          <cell r="CS31">
            <v>2</v>
          </cell>
          <cell r="CT31" t="str">
            <v>Concentration</v>
          </cell>
          <cell r="CU31" t="str">
            <v>Craft (General)</v>
          </cell>
          <cell r="CV31" t="str">
            <v>Knowledge (Arcana)</v>
          </cell>
          <cell r="CW31" t="str">
            <v>Knowledge (General)</v>
          </cell>
          <cell r="CX31" t="str">
            <v>Knowledge (Nature)</v>
          </cell>
          <cell r="CY31" t="str">
            <v>Knowledge (Psionic)</v>
          </cell>
          <cell r="CZ31" t="str">
            <v>Knowledge (Religion)</v>
          </cell>
          <cell r="DA31" t="str">
            <v>Psicraft</v>
          </cell>
          <cell r="DB31" t="str">
            <v>Speak Language</v>
          </cell>
          <cell r="DC31" t="str">
            <v>Write Language</v>
          </cell>
        </row>
        <row r="32">
          <cell r="A32" t="str">
            <v>Archmage</v>
          </cell>
          <cell r="C32" t="str">
            <v>Requirements:
Knowledge (Arcana): 15 ranks
Spellcraft: 15 ranks
Spellcasting: Ability to cast 7th-level arcane spells, knowledge of 5th-level or higher spells from at least 5 schools.
Feats: Skill Focus (Spellcraft), Spell Focus in two schools of magic
Weapon and Armor Proficiency: No additional proficiency gained.
Class Abilities:
Gains additional spells per day per class level of Arcane Devotee.
Gains one High Arcana ability per class level.</v>
          </cell>
          <cell r="D32" t="str">
            <v>WotC</v>
          </cell>
          <cell r="E32" t="str">
            <v>FRCS</v>
          </cell>
          <cell r="F32">
            <v>41</v>
          </cell>
          <cell r="G32">
            <v>5</v>
          </cell>
          <cell r="H32">
            <v>4</v>
          </cell>
          <cell r="I32">
            <v>0.5</v>
          </cell>
          <cell r="AF32">
            <v>0.33</v>
          </cell>
          <cell r="AL32">
            <v>0.33</v>
          </cell>
          <cell r="AR32">
            <v>0.5</v>
          </cell>
          <cell r="AX32">
            <v>1</v>
          </cell>
          <cell r="AY32">
            <v>5</v>
          </cell>
          <cell r="CS32">
            <v>2</v>
          </cell>
          <cell r="CT32" t="str">
            <v>Concentration</v>
          </cell>
          <cell r="CU32" t="str">
            <v>Craft (General)</v>
          </cell>
          <cell r="CV32" t="str">
            <v>Knowledge (Arcana)</v>
          </cell>
          <cell r="CW32" t="str">
            <v>Knowledge (General)</v>
          </cell>
          <cell r="CX32" t="str">
            <v>Knowledge (Nature)</v>
          </cell>
          <cell r="CY32" t="str">
            <v>Knowledge (Psionic)</v>
          </cell>
          <cell r="CZ32" t="str">
            <v>Knowledge (Religion)</v>
          </cell>
          <cell r="DA32" t="str">
            <v>Profession (General)</v>
          </cell>
          <cell r="DB32" t="str">
            <v>Search</v>
          </cell>
          <cell r="DC32" t="str">
            <v>Speak Language</v>
          </cell>
          <cell r="DD32" t="str">
            <v>Spellcraft</v>
          </cell>
          <cell r="DE32" t="str">
            <v>Write Language</v>
          </cell>
        </row>
        <row r="33">
          <cell r="A33" t="str">
            <v>Aristocrat</v>
          </cell>
          <cell r="C33" t="str">
            <v>Alignment: Any
Weapon and Armor Proficiency: The aristocrat is proficient in the use of all simple and martial weapons and with all types of armor and shields.</v>
          </cell>
          <cell r="D33" t="str">
            <v>WotC</v>
          </cell>
          <cell r="E33" t="str">
            <v>3.5e SRD</v>
          </cell>
          <cell r="G33">
            <v>0</v>
          </cell>
          <cell r="H33">
            <v>8</v>
          </cell>
          <cell r="I33">
            <v>0.75</v>
          </cell>
          <cell r="AF33">
            <v>0.33</v>
          </cell>
          <cell r="AL33">
            <v>0.33</v>
          </cell>
          <cell r="AR33">
            <v>0.5</v>
          </cell>
          <cell r="CS33">
            <v>4</v>
          </cell>
          <cell r="CT33" t="str">
            <v>Appraise</v>
          </cell>
          <cell r="CU33" t="str">
            <v>Bluff</v>
          </cell>
          <cell r="CV33" t="str">
            <v>Diplomacy</v>
          </cell>
          <cell r="CW33" t="str">
            <v>Disguise</v>
          </cell>
          <cell r="CX33" t="str">
            <v>Forgery</v>
          </cell>
          <cell r="CY33" t="str">
            <v>Gather Info</v>
          </cell>
          <cell r="CZ33" t="str">
            <v>Handle Animal</v>
          </cell>
          <cell r="DA33" t="str">
            <v>Innuendo</v>
          </cell>
          <cell r="DB33" t="str">
            <v>Intimidate</v>
          </cell>
          <cell r="DC33" t="str">
            <v>Knowledge (Arcana)</v>
          </cell>
          <cell r="DD33" t="str">
            <v>Knowledge (General)</v>
          </cell>
          <cell r="DE33" t="str">
            <v>Knowledge (Nature)</v>
          </cell>
          <cell r="DF33" t="str">
            <v>Knowledge (Psionic)</v>
          </cell>
          <cell r="DG33" t="str">
            <v>Knowledge (Religion)</v>
          </cell>
          <cell r="DH33" t="str">
            <v>Listen</v>
          </cell>
          <cell r="DI33" t="str">
            <v>Perform (General)</v>
          </cell>
          <cell r="DJ33" t="str">
            <v>Ride</v>
          </cell>
          <cell r="DK33" t="str">
            <v>Sense Motive</v>
          </cell>
          <cell r="DL33" t="str">
            <v>Speak Language</v>
          </cell>
          <cell r="DM33" t="str">
            <v>Spot</v>
          </cell>
          <cell r="DN33" t="str">
            <v>Survival</v>
          </cell>
          <cell r="DO33" t="str">
            <v>Swim</v>
          </cell>
          <cell r="DP33" t="str">
            <v>Write Language</v>
          </cell>
        </row>
        <row r="34">
          <cell r="A34" t="str">
            <v>Artisan</v>
          </cell>
          <cell r="D34" t="str">
            <v>AEG</v>
          </cell>
          <cell r="E34" t="str">
            <v>Rokugan</v>
          </cell>
          <cell r="AF34">
            <v>0.33</v>
          </cell>
          <cell r="AL34">
            <v>0.33</v>
          </cell>
          <cell r="AR34">
            <v>0.33</v>
          </cell>
        </row>
        <row r="35">
          <cell r="A35" t="str">
            <v>Assassin (GR)</v>
          </cell>
          <cell r="C35" t="str">
            <v>Alignment:  Any Non-good.
Weapon and Armor Proficiency:  The assassin is proficient with the use of all simple &amp; martial weapons, as well as light &amp; medium armor &amp; shields.
1st:  Bonus Feat, Extra Languages
2nd:  Killing Blow 1/day
3rd:  Sneak Attack +1d6
4th:  Bonus Feat, Arcane Spells
6th:  Killing Blow 2/day
8th:  Bonus Feat
9th:  Sneak Attack +2d6
10th:  Killing Blow 3/day
12th:  Bonus Feat
14th:  Killing Blow 4/day
15th:  Sneak Attack +3d6
16th:  Bonus Feat
18th:  Killing Blow 5/day
20th:  Bonus Feat</v>
          </cell>
          <cell r="D35" t="str">
            <v>Green Ronin</v>
          </cell>
          <cell r="E35" t="str">
            <v>Assassin's Handbook</v>
          </cell>
          <cell r="F35">
            <v>3</v>
          </cell>
          <cell r="G35">
            <v>20</v>
          </cell>
          <cell r="H35">
            <v>6</v>
          </cell>
          <cell r="I35">
            <v>0.75</v>
          </cell>
          <cell r="S35" t="str">
            <v>Sneak Attack</v>
          </cell>
          <cell r="T35">
            <v>6</v>
          </cell>
          <cell r="U35">
            <v>3</v>
          </cell>
          <cell r="V35">
            <v>6</v>
          </cell>
          <cell r="AF35">
            <v>0.33</v>
          </cell>
          <cell r="AL35">
            <v>0.5</v>
          </cell>
          <cell r="AR35">
            <v>0.33</v>
          </cell>
          <cell r="AX35">
            <v>1</v>
          </cell>
          <cell r="AZ35" t="str">
            <v>List_Validation</v>
          </cell>
          <cell r="CS35">
            <v>4</v>
          </cell>
          <cell r="CT35" t="str">
            <v>Bluff</v>
          </cell>
          <cell r="CU35" t="str">
            <v>Climb</v>
          </cell>
          <cell r="CV35" t="str">
            <v>Concentration</v>
          </cell>
          <cell r="CW35" t="str">
            <v>Craft (General)</v>
          </cell>
          <cell r="CX35" t="str">
            <v>Disguise</v>
          </cell>
          <cell r="CY35" t="str">
            <v>Escape Artist</v>
          </cell>
          <cell r="CZ35" t="str">
            <v>Forgery</v>
          </cell>
          <cell r="DA35" t="str">
            <v>Gather Info</v>
          </cell>
          <cell r="DB35" t="str">
            <v>Hide</v>
          </cell>
          <cell r="DC35" t="str">
            <v>Innuendo</v>
          </cell>
          <cell r="DD35" t="str">
            <v>Intimidate</v>
          </cell>
          <cell r="DE35" t="str">
            <v>Jump</v>
          </cell>
          <cell r="DF35" t="str">
            <v>Listen</v>
          </cell>
          <cell r="DG35" t="str">
            <v>Move Silently</v>
          </cell>
          <cell r="DH35" t="str">
            <v>Perform (General)</v>
          </cell>
          <cell r="DI35" t="str">
            <v>Profession (General)</v>
          </cell>
          <cell r="DJ35" t="str">
            <v>Sense Motive</v>
          </cell>
          <cell r="DK35" t="str">
            <v>Spot</v>
          </cell>
          <cell r="DL35" t="str">
            <v>Swim</v>
          </cell>
          <cell r="DM35" t="str">
            <v>Use Rope</v>
          </cell>
        </row>
        <row r="36">
          <cell r="A36" t="str">
            <v>Assassin (WotC)</v>
          </cell>
          <cell r="C36" t="str">
            <v>Requirements:
Alignment: Any Evil
Move Silently: 8 ranks
Hide: 8 ranks
Disguise: 4 ranks
Special: In addition, he must kill someone for no other reason than to join the assassins.
Weapon and Armor Proficiency: Assassins are proficient with the crossbow (hand, light, or heavy), dagger (any type), dart, rapier, sap, shortbow (nor­mal and composite), and short sword. Assassins are proficient with light armor but not with shields.
1st Sneak attack +1d6, death attack, poison use
2nd save vs. poison, uncanny dodge (Dex bonus to AC)
3rd Sneak attack +2d6
4th save vs. poison
5th Sneak attack +3d6, uncanny dodge (can’t be flanked)
6th save vs. poison
7th Sneak attack +4d6
8th save vs. poison
9th Sneak attack +5d6
10th save vs. poison, uncanny dodge (+1 vs. traps)</v>
          </cell>
          <cell r="D36" t="str">
            <v>WotC</v>
          </cell>
          <cell r="E36" t="str">
            <v>3.5e SRD</v>
          </cell>
          <cell r="G36">
            <v>10</v>
          </cell>
          <cell r="H36">
            <v>6</v>
          </cell>
          <cell r="I36">
            <v>0.75</v>
          </cell>
          <cell r="S36" t="str">
            <v>Sneak Attack</v>
          </cell>
          <cell r="T36">
            <v>6</v>
          </cell>
          <cell r="U36">
            <v>1</v>
          </cell>
          <cell r="V36">
            <v>2</v>
          </cell>
          <cell r="AF36">
            <v>0.33</v>
          </cell>
          <cell r="AL36">
            <v>0.5</v>
          </cell>
          <cell r="AR36">
            <v>0.33</v>
          </cell>
          <cell r="CS36">
            <v>4</v>
          </cell>
          <cell r="CT36" t="str">
            <v>Balance</v>
          </cell>
          <cell r="CU36" t="str">
            <v>Bluff</v>
          </cell>
          <cell r="CV36" t="str">
            <v>Climb</v>
          </cell>
          <cell r="CW36" t="str">
            <v>Craft (General)</v>
          </cell>
          <cell r="CX36" t="str">
            <v>Decipher Script</v>
          </cell>
          <cell r="CY36" t="str">
            <v>Diplomacy</v>
          </cell>
          <cell r="CZ36" t="str">
            <v>Disable Device</v>
          </cell>
          <cell r="DA36" t="str">
            <v>Disguise</v>
          </cell>
          <cell r="DB36" t="str">
            <v>Escape Artist</v>
          </cell>
          <cell r="DC36" t="str">
            <v>Forgery</v>
          </cell>
          <cell r="DD36" t="str">
            <v>Gather Info</v>
          </cell>
          <cell r="DE36" t="str">
            <v>Hide</v>
          </cell>
          <cell r="DF36" t="str">
            <v>Innuendo</v>
          </cell>
          <cell r="DG36" t="str">
            <v>Intimidate</v>
          </cell>
          <cell r="DH36" t="str">
            <v>Jump</v>
          </cell>
          <cell r="DI36" t="str">
            <v>Listen</v>
          </cell>
          <cell r="DJ36" t="str">
            <v>Move Silently</v>
          </cell>
          <cell r="DK36" t="str">
            <v>Open Lock</v>
          </cell>
          <cell r="DL36" t="str">
            <v>Search</v>
          </cell>
          <cell r="DM36" t="str">
            <v>Sense Motive</v>
          </cell>
          <cell r="DN36" t="str">
            <v>Sleight of Hand</v>
          </cell>
          <cell r="DO36" t="str">
            <v>Spot</v>
          </cell>
          <cell r="DP36" t="str">
            <v>Swim</v>
          </cell>
          <cell r="DQ36" t="str">
            <v>Tumble</v>
          </cell>
          <cell r="DR36" t="str">
            <v>Use Magic Device</v>
          </cell>
          <cell r="DS36" t="str">
            <v>Use Rope</v>
          </cell>
        </row>
        <row r="37">
          <cell r="A37" t="str">
            <v>Athar</v>
          </cell>
          <cell r="C37" t="str">
            <v>Requirements:
BAB: +7
Base Will Save: +3
Knowledge (Religion): 10 ranks
Spellcasting: Ability to cast divine spells.
Special: Must abandon the worship of gods &amp; refuse to acknowledge the as beings worthy of praise.  Clerics who become Athar become ex-clerics, loose all cleric spells &amp; class features, &amp; cannot gain levels as clerics.  Athars who pray to or call upon a deity for aid become ex-athars &amp; loose all spells &amp; class features provided by the athar class.
Spells: Athars gain +1 divine spell casting level per class levels 3 &amp; up.
Weapon and Armor Proficiency: An athar gains no new proficiency in any weapons or armor.
1st Spell Immunity
2nd Divine Resistance
3rd Divine &amp; Holy Damage Immunity
4th Banishment
5th Divine Prevention
6th Divine Cancellation
7th Divine Retribution
8th Divine Interference
9th Nondetection
10th Divine Disavowal</v>
          </cell>
          <cell r="D37" t="str">
            <v>Piazo</v>
          </cell>
          <cell r="E37" t="str">
            <v>Dragon 287</v>
          </cell>
          <cell r="F37">
            <v>45</v>
          </cell>
          <cell r="G37">
            <v>10</v>
          </cell>
          <cell r="H37">
            <v>8</v>
          </cell>
          <cell r="I37">
            <v>0.75</v>
          </cell>
          <cell r="AF37">
            <v>0.5</v>
          </cell>
          <cell r="AL37">
            <v>0.33</v>
          </cell>
          <cell r="AR37">
            <v>0.5</v>
          </cell>
          <cell r="CS37">
            <v>2</v>
          </cell>
          <cell r="CT37" t="str">
            <v>Concentration</v>
          </cell>
          <cell r="CU37" t="str">
            <v>Craft (General)</v>
          </cell>
          <cell r="CV37" t="str">
            <v>Innuendo</v>
          </cell>
          <cell r="CW37" t="str">
            <v>Intimidate</v>
          </cell>
          <cell r="CX37" t="str">
            <v>Knowledge (Religion)</v>
          </cell>
          <cell r="CY37" t="str">
            <v>Listen</v>
          </cell>
          <cell r="CZ37" t="str">
            <v>Profession (General)</v>
          </cell>
          <cell r="DA37" t="str">
            <v>Spellcraft</v>
          </cell>
        </row>
        <row r="38">
          <cell r="A38" t="str">
            <v>Auspician</v>
          </cell>
          <cell r="D38" t="str">
            <v>WotC</v>
          </cell>
          <cell r="E38" t="str">
            <v>Faiths &amp; Pantheons</v>
          </cell>
          <cell r="AF38">
            <v>0.33</v>
          </cell>
          <cell r="AL38">
            <v>0.33</v>
          </cell>
          <cell r="AR38">
            <v>0.33</v>
          </cell>
        </row>
        <row r="39">
          <cell r="A39" t="str">
            <v>Balan's Jackal</v>
          </cell>
          <cell r="D39" t="str">
            <v>Green Ronin</v>
          </cell>
          <cell r="E39" t="str">
            <v>Legion's of Hell</v>
          </cell>
          <cell r="AF39">
            <v>0.33</v>
          </cell>
          <cell r="AL39">
            <v>0.33</v>
          </cell>
          <cell r="AR39">
            <v>0.33</v>
          </cell>
        </row>
        <row r="40">
          <cell r="A40" t="str">
            <v>Barbarian</v>
          </cell>
          <cell r="C40" t="str">
            <v>Alignment: Any nonlawful.
Weapon and Armor Proficiency: A barbarian is proficient with all simple and martial weapons, light armor, medium armor, and shields. 
1 Rage 1/day; fast movement
2 Uncanny dodge (Dex bonus to AC)
4 Rage 2/day
5 Uncanny dodge (can't be flanked)
8 Rage 3/day
10 Uncanny dodge (+1 against traps)
11 Damage reduction 1/—
12 Rage 4/day
13 Uncanny dodge (+2 against traps)
14 Damage reduction 2/—
15 Greater rage
16 Rage 5/day, uncanny dodge (+3 against traps)
17 Damage reduction 3/—
19 Uncanny dodge (+4 against traps)
20 Rage 6/day; no longer winded after rage; damage reduction 4/—</v>
          </cell>
          <cell r="D40" t="str">
            <v>WotC</v>
          </cell>
          <cell r="E40" t="str">
            <v>3.5e SRD</v>
          </cell>
          <cell r="G40">
            <v>20</v>
          </cell>
          <cell r="H40">
            <v>12</v>
          </cell>
          <cell r="I40">
            <v>1</v>
          </cell>
          <cell r="AF40">
            <v>0.5</v>
          </cell>
          <cell r="AL40">
            <v>0.33</v>
          </cell>
          <cell r="AR40">
            <v>0.33</v>
          </cell>
          <cell r="BQ40">
            <v>1</v>
          </cell>
          <cell r="BR40">
            <v>11</v>
          </cell>
          <cell r="BS40">
            <v>0.34</v>
          </cell>
          <cell r="BT40" t="str">
            <v>--</v>
          </cell>
          <cell r="CC40">
            <v>10</v>
          </cell>
          <cell r="CJ40">
            <v>2</v>
          </cell>
          <cell r="CS40">
            <v>4</v>
          </cell>
          <cell r="CT40" t="str">
            <v>Climb</v>
          </cell>
          <cell r="CU40" t="str">
            <v>Craft (General)</v>
          </cell>
          <cell r="CV40" t="str">
            <v>Handle Animal</v>
          </cell>
          <cell r="CW40" t="str">
            <v>Intimidate</v>
          </cell>
          <cell r="CX40" t="str">
            <v>Jump</v>
          </cell>
          <cell r="CY40" t="str">
            <v>Listen</v>
          </cell>
          <cell r="CZ40" t="str">
            <v>Ride</v>
          </cell>
          <cell r="DA40" t="str">
            <v>Survival</v>
          </cell>
          <cell r="DB40" t="str">
            <v>Swim</v>
          </cell>
        </row>
        <row r="41">
          <cell r="A41" t="str">
            <v>Bard (Monte Cook)</v>
          </cell>
          <cell r="D41" t="str">
            <v>Malhavoc</v>
          </cell>
          <cell r="E41" t="str">
            <v>BoEM</v>
          </cell>
          <cell r="AF41">
            <v>0.33</v>
          </cell>
          <cell r="AL41">
            <v>0.33</v>
          </cell>
          <cell r="AR41">
            <v>0.33</v>
          </cell>
        </row>
        <row r="42">
          <cell r="A42" t="str">
            <v>Bard (WotC)</v>
          </cell>
          <cell r="C42" t="str">
            <v>Alignment: Any Non-lawful.
Weapon and Armor Proficiency: A bard is proficient with all simple weapons. Additionally, the bard is proficient with one of the following weapons: longbow, composite longbow, longsword, rapier, sap, short composite bow, short sword, shortbow, or whip.  Bards are proficient with all light armor, medium armor, and shields. 
1st:  Bardic Music, Bardic Knowledge.
Perform, 3 ranks: Inspire Courage, Countersong, Fascinate.
Perform, 6 ranks: Inspire .
Perform, 9 ranks: Suggestion.
Perform, 12 ranks: Inspire Greatness.</v>
          </cell>
          <cell r="D42" t="str">
            <v>WotC</v>
          </cell>
          <cell r="E42" t="str">
            <v>3.5e SRD</v>
          </cell>
          <cell r="G42">
            <v>20</v>
          </cell>
          <cell r="H42">
            <v>6</v>
          </cell>
          <cell r="I42">
            <v>0.75</v>
          </cell>
          <cell r="AF42">
            <v>0.33</v>
          </cell>
          <cell r="AL42">
            <v>0.5</v>
          </cell>
          <cell r="AR42">
            <v>0.5</v>
          </cell>
          <cell r="CS42">
            <v>6</v>
          </cell>
          <cell r="CT42" t="str">
            <v>Appraise</v>
          </cell>
          <cell r="CU42" t="str">
            <v>Balance</v>
          </cell>
          <cell r="CV42" t="str">
            <v>Bluff</v>
          </cell>
          <cell r="CW42" t="str">
            <v>Climb</v>
          </cell>
          <cell r="CX42" t="str">
            <v>Concentration</v>
          </cell>
          <cell r="CY42" t="str">
            <v>Craft (General)</v>
          </cell>
          <cell r="CZ42" t="str">
            <v>Decipher Script</v>
          </cell>
          <cell r="DA42" t="str">
            <v>Diplomacy</v>
          </cell>
          <cell r="DB42" t="str">
            <v>Disguise</v>
          </cell>
          <cell r="DC42" t="str">
            <v>Escape Artist</v>
          </cell>
          <cell r="DD42" t="str">
            <v>Gather Info</v>
          </cell>
          <cell r="DE42" t="str">
            <v>Hide</v>
          </cell>
          <cell r="DF42" t="str">
            <v>Jump</v>
          </cell>
          <cell r="DG42" t="str">
            <v>Knowledge (Arcana)</v>
          </cell>
          <cell r="DH42" t="str">
            <v>Knowledge (General)</v>
          </cell>
          <cell r="DI42" t="str">
            <v>Knowledge (Nature)</v>
          </cell>
          <cell r="DJ42" t="str">
            <v>Knowledge (Psionic)</v>
          </cell>
          <cell r="DK42" t="str">
            <v>Knowledge (Religion)</v>
          </cell>
          <cell r="DL42" t="str">
            <v>Listen</v>
          </cell>
          <cell r="DM42" t="str">
            <v>Move Silently</v>
          </cell>
          <cell r="DN42" t="str">
            <v>Perform (General)</v>
          </cell>
          <cell r="DO42" t="str">
            <v>Profession (General)</v>
          </cell>
          <cell r="DP42" t="str">
            <v>Sense Motive</v>
          </cell>
          <cell r="DQ42" t="str">
            <v>Sleight of Hand</v>
          </cell>
          <cell r="DR42" t="str">
            <v>Speak Language</v>
          </cell>
          <cell r="DS42" t="str">
            <v>Spellcraft</v>
          </cell>
          <cell r="DT42" t="str">
            <v>Swim</v>
          </cell>
          <cell r="DU42" t="str">
            <v>Tumble</v>
          </cell>
          <cell r="DV42" t="str">
            <v>Use Magic Device</v>
          </cell>
          <cell r="DW42" t="str">
            <v>Write Language</v>
          </cell>
        </row>
        <row r="43">
          <cell r="A43" t="str">
            <v>Bargainer</v>
          </cell>
          <cell r="D43" t="str">
            <v>AEG</v>
          </cell>
          <cell r="E43" t="str">
            <v>Evil</v>
          </cell>
          <cell r="AF43">
            <v>0.33</v>
          </cell>
          <cell r="AL43">
            <v>0.33</v>
          </cell>
          <cell r="AR43">
            <v>0.33</v>
          </cell>
        </row>
        <row r="44">
          <cell r="A44" t="str">
            <v>Battle Maiden</v>
          </cell>
          <cell r="C44" t="str">
            <v>Gender:  Female
Alignment:  Any Lawful
BAB:  +7
Feats:  Mounted Combat, Ride-by Attack, Spirited Charge
Skills:  Handle Animal 10 ranks, Ride 10 ranks
Weapon and Armor Proficiency:  The battle maiden is proficient with the use of all simple and martial weapons, as well as light &amp; medium armor.
1st:  Special Mount, Ride Bonus +2
2nd:  Burst of Speed
3rd:  Ride Bonus +2 (Initiative)
4th:  Defensive Riding
5th:  Ride Bonus +4 (AC)
7th:  Ride Bonus +4 (Attacks)
8th:  Heal Mount
9th:  Ride Bonus +6</v>
          </cell>
          <cell r="D44" t="str">
            <v>WotC</v>
          </cell>
          <cell r="E44" t="str">
            <v>OA</v>
          </cell>
          <cell r="F44">
            <v>34</v>
          </cell>
          <cell r="G44">
            <v>10</v>
          </cell>
          <cell r="H44">
            <v>10</v>
          </cell>
          <cell r="I44">
            <v>1</v>
          </cell>
          <cell r="AF44">
            <v>0.5</v>
          </cell>
          <cell r="AL44">
            <v>0.33</v>
          </cell>
          <cell r="AR44">
            <v>0.33</v>
          </cell>
          <cell r="CS44">
            <v>2</v>
          </cell>
          <cell r="CT44" t="str">
            <v>Craft (General)</v>
          </cell>
          <cell r="CU44" t="str">
            <v>Diplomacy</v>
          </cell>
          <cell r="CV44" t="str">
            <v>Handle Animal</v>
          </cell>
          <cell r="CW44" t="str">
            <v>Profession (General)</v>
          </cell>
          <cell r="CX44" t="str">
            <v>Ride</v>
          </cell>
        </row>
        <row r="45">
          <cell r="A45" t="str">
            <v>Battleguard</v>
          </cell>
          <cell r="D45" t="str">
            <v>JL</v>
          </cell>
          <cell r="AF45">
            <v>0.33</v>
          </cell>
          <cell r="AL45">
            <v>0.33</v>
          </cell>
          <cell r="AR45">
            <v>0.33</v>
          </cell>
        </row>
        <row r="46">
          <cell r="A46" t="str">
            <v>Bayushi Elite Guard</v>
          </cell>
          <cell r="D46" t="str">
            <v>AEG</v>
          </cell>
          <cell r="E46" t="str">
            <v>Way of the Samurai</v>
          </cell>
          <cell r="AF46">
            <v>0.33</v>
          </cell>
          <cell r="AL46">
            <v>0.33</v>
          </cell>
          <cell r="AR46">
            <v>0.33</v>
          </cell>
        </row>
        <row r="47">
          <cell r="A47" t="str">
            <v>Bear Warrior</v>
          </cell>
          <cell r="C47" t="str">
            <v>Requirements:
BAB:  +7
Feats:  Power Attack
Special:  Rage, fury, or ki frenzy ability.
Weapon and Armor Proficiency:  The bear warrior is proficient with the use of all simple and martial weapons, but are not proficient with the use of any armor or shields.
1st:  Bear Form (Black) 1/day
3rd:  Scent
4th:  Bear Form (Brown) 2/day
5th:  Extra Raging
8th:  Bear Form (Dire) 3/day
10th:  Extra Raging</v>
          </cell>
          <cell r="D47" t="str">
            <v>WotC</v>
          </cell>
          <cell r="E47" t="str">
            <v>OA</v>
          </cell>
          <cell r="F47">
            <v>36</v>
          </cell>
          <cell r="G47">
            <v>10</v>
          </cell>
          <cell r="H47">
            <v>12</v>
          </cell>
          <cell r="I47">
            <v>1</v>
          </cell>
          <cell r="AF47">
            <v>0.5</v>
          </cell>
          <cell r="AL47">
            <v>0.33</v>
          </cell>
          <cell r="AR47">
            <v>0.5</v>
          </cell>
          <cell r="CS47">
            <v>4</v>
          </cell>
          <cell r="CT47" t="str">
            <v>Climb</v>
          </cell>
          <cell r="CU47" t="str">
            <v>Handle Animal</v>
          </cell>
          <cell r="CV47" t="str">
            <v>Jump</v>
          </cell>
          <cell r="CW47" t="str">
            <v>Listen</v>
          </cell>
          <cell r="CX47" t="str">
            <v>Ride</v>
          </cell>
          <cell r="CY47" t="str">
            <v>Survival</v>
          </cell>
          <cell r="CZ47" t="str">
            <v>Swim</v>
          </cell>
        </row>
        <row r="48">
          <cell r="A48" t="str">
            <v>Beast Handler</v>
          </cell>
          <cell r="C48" t="str">
            <v>Requirements:
BAB:  +4
Feats:  Exotic Weapon Proficiency (Whip), Skill Focus (Handle Animal)
Skills:  Handle Animal 8 ranks
Weapon and Armor Proficiency:  The beast handler is proficient with the use of all simple and martial weapons, as well as light and medium armor.
Spell Casting:  Arcane spells based on Charisma.
1st:  Ward Animal
2nd:  Animal Training
3rd:  Animal Training
4th:  Animal Training
5th:  Rally Animal, Animal Training
6th:  Animal Training
7th:  Animal Training
8th:  Animal Training
9th:  Animal Training
10th:  Special Mount, Animal Training</v>
          </cell>
          <cell r="D48" t="str">
            <v>AEG</v>
          </cell>
          <cell r="E48" t="str">
            <v>War</v>
          </cell>
          <cell r="F48">
            <v>48</v>
          </cell>
          <cell r="G48">
            <v>10</v>
          </cell>
          <cell r="H48">
            <v>10</v>
          </cell>
          <cell r="I48">
            <v>1</v>
          </cell>
          <cell r="AF48">
            <v>0.5</v>
          </cell>
          <cell r="AL48">
            <v>0.33</v>
          </cell>
          <cell r="AR48">
            <v>0.33</v>
          </cell>
          <cell r="CP48">
            <v>1</v>
          </cell>
          <cell r="CR48" t="str">
            <v>paladin</v>
          </cell>
          <cell r="CS48">
            <v>2</v>
          </cell>
          <cell r="CT48" t="str">
            <v>Climb</v>
          </cell>
          <cell r="CU48" t="str">
            <v>Craft (General)</v>
          </cell>
          <cell r="CV48" t="str">
            <v>Intimidate</v>
          </cell>
          <cell r="CW48" t="str">
            <v>Jump</v>
          </cell>
          <cell r="CX48" t="str">
            <v>Knowledge (Nature)</v>
          </cell>
          <cell r="CY48" t="str">
            <v>Ride</v>
          </cell>
          <cell r="CZ48" t="str">
            <v>Swim</v>
          </cell>
        </row>
        <row r="49">
          <cell r="A49" t="str">
            <v>Beholder Mage</v>
          </cell>
          <cell r="D49" t="str">
            <v>WotC</v>
          </cell>
          <cell r="E49" t="str">
            <v>Monster Manual</v>
          </cell>
          <cell r="AF49">
            <v>0.33</v>
          </cell>
          <cell r="AL49">
            <v>0.33</v>
          </cell>
          <cell r="AR49">
            <v>0.33</v>
          </cell>
        </row>
        <row r="50">
          <cell r="A50" t="str">
            <v>Blackguard</v>
          </cell>
          <cell r="C50" t="str">
            <v>Requirements:
Alignment: Any Evil.
Base Attack Bonus: +6
Knowledge (Religion): 2 ranks
Hide: 5 ranks.
Feats: Cleave, Sunder
Special: Must have made peaceful contact with an evil outsider who was summoned by him or someone else to have contracted the taint of true evil.
Weapon and Armor Proficiency: Blackguards are proficient with all simple and martial weapons, with all types of armor, and with shields.
1st Detect good, poison use
2nd Dark blessing, smite good
3rd Command undead, aura of despair
4th Sneak attack +1d6
5th Fiendish servant
7th Sneak attack +2d6
10th Sneak attack +3d6</v>
          </cell>
          <cell r="D50" t="str">
            <v>WotC</v>
          </cell>
          <cell r="E50" t="str">
            <v>3.5e SRD</v>
          </cell>
          <cell r="G50">
            <v>10</v>
          </cell>
          <cell r="H50">
            <v>10</v>
          </cell>
          <cell r="I50">
            <v>1</v>
          </cell>
          <cell r="K50" t="str">
            <v>Good</v>
          </cell>
          <cell r="L50" t="str">
            <v>Chr</v>
          </cell>
          <cell r="M50" t="str">
            <v>level</v>
          </cell>
          <cell r="N50">
            <v>2</v>
          </cell>
          <cell r="S50" t="str">
            <v>Sneak Attack</v>
          </cell>
          <cell r="T50">
            <v>6</v>
          </cell>
          <cell r="U50">
            <v>4</v>
          </cell>
          <cell r="V50">
            <v>3</v>
          </cell>
          <cell r="AF50">
            <v>0.5</v>
          </cell>
          <cell r="AG50" t="str">
            <v>Chr</v>
          </cell>
          <cell r="AH50">
            <v>2</v>
          </cell>
          <cell r="AJ50">
            <v>5</v>
          </cell>
          <cell r="AL50">
            <v>0.33</v>
          </cell>
          <cell r="AM50" t="str">
            <v>Chr</v>
          </cell>
          <cell r="AN50">
            <v>2</v>
          </cell>
          <cell r="AP50">
            <v>5</v>
          </cell>
          <cell r="AR50">
            <v>0.33</v>
          </cell>
          <cell r="AS50" t="str">
            <v>Chr</v>
          </cell>
          <cell r="AT50">
            <v>2</v>
          </cell>
          <cell r="AV50">
            <v>5</v>
          </cell>
          <cell r="BO50">
            <v>3</v>
          </cell>
          <cell r="BP50">
            <v>-2</v>
          </cell>
          <cell r="CP50">
            <v>5</v>
          </cell>
          <cell r="CR50" t="str">
            <v>fiendish</v>
          </cell>
          <cell r="CS50">
            <v>2</v>
          </cell>
          <cell r="CT50" t="str">
            <v>Concentration</v>
          </cell>
          <cell r="CU50" t="str">
            <v>Craft (General)</v>
          </cell>
          <cell r="CV50" t="str">
            <v>Diplomacy</v>
          </cell>
          <cell r="CW50" t="str">
            <v>Handle Animal</v>
          </cell>
          <cell r="CX50" t="str">
            <v>Heal</v>
          </cell>
          <cell r="CY50" t="str">
            <v>Intimidate</v>
          </cell>
          <cell r="CZ50" t="str">
            <v>Knowledge (Religion)</v>
          </cell>
          <cell r="DA50" t="str">
            <v>Profession (General)</v>
          </cell>
          <cell r="DB50" t="str">
            <v>Ride</v>
          </cell>
        </row>
        <row r="51">
          <cell r="A51" t="str">
            <v>Blade Dancer</v>
          </cell>
          <cell r="C51" t="str">
            <v>Requirements:
Alignment:  Any Lawful
BAB:  +7
Feats:  Dodge, Mobility, Spring Attack
Skills:  Jump 12 ranks, Tumble 12 ranks
Special:  Proficiency with any sword.
Spells:  Able to cast arcane or divine spells.
Weapon and Armor Proficiency:  The blade dancer is proficient with the use of all simple and martial weapons and with light armor.
1st:  Acrobatics (+10), Leap of the Clouds, Fast Movement
2nd:  Enchanted Blade I
4th:  Ride the Wind, Fast Movement
5th:  Acrobatics (+20), Acrobatic Attack
6th:  Enchanted Blade II
7th:  Fast Movement
10th:  Acrobatics (+30), Enchanted Blade III, Fast Movement</v>
          </cell>
          <cell r="D51" t="str">
            <v>WotC</v>
          </cell>
          <cell r="E51" t="str">
            <v>OA</v>
          </cell>
          <cell r="F51">
            <v>37</v>
          </cell>
          <cell r="G51">
            <v>10</v>
          </cell>
          <cell r="H51">
            <v>8</v>
          </cell>
          <cell r="I51">
            <v>1</v>
          </cell>
          <cell r="AF51">
            <v>0.33</v>
          </cell>
          <cell r="AL51">
            <v>0.5</v>
          </cell>
          <cell r="AR51">
            <v>0.33</v>
          </cell>
          <cell r="CS51">
            <v>4</v>
          </cell>
          <cell r="CT51" t="str">
            <v>Balance</v>
          </cell>
          <cell r="CU51" t="str">
            <v>Climb</v>
          </cell>
          <cell r="CV51" t="str">
            <v>Craft (General)</v>
          </cell>
          <cell r="CW51" t="str">
            <v>Escape Artist</v>
          </cell>
          <cell r="CX51" t="str">
            <v>Jump</v>
          </cell>
          <cell r="CY51" t="str">
            <v>Perform (General)</v>
          </cell>
          <cell r="CZ51" t="str">
            <v>Profession (General)</v>
          </cell>
          <cell r="DA51" t="str">
            <v>Ride</v>
          </cell>
          <cell r="DB51" t="str">
            <v>Tumble</v>
          </cell>
        </row>
        <row r="52">
          <cell r="A52" t="str">
            <v>Bladesinger</v>
          </cell>
          <cell r="C52" t="str">
            <v>Requirements:
Race:  Elf or Half-Elf
Base Attack: +5
Concentration: 4 ranks
Perform (Dance): 3 ranks
Perform (Sing): 3 ranks
Tumble: 3 ranks
Feats: Combat Casting, Dodge, Expertise, Still Spell, Weapon Focus (Longsword)
Spells: Ability to cast arcane spells of 1st level or higher
Special: Proficient with Long Sword.
Weapon and Armor Proficiency:  Light Armor proficiency.
Spellcasting:  Arcane spells; Intelligence determines DCs &amp; bonus spells.
Class Abilities:
1st: Bladesong Style, Arcane Spells
2nd: Bonus Feat
3rd: Lesser Spellsong
5th: Bonus Feat
6th: Song of Celerity
7th: Greater Spellsong
8th: Bonus Feat
10th: Song of Fury</v>
          </cell>
          <cell r="D52" t="str">
            <v>WotC</v>
          </cell>
          <cell r="E52" t="str">
            <v>Tome &amp; Blood WE</v>
          </cell>
          <cell r="F52">
            <v>1</v>
          </cell>
          <cell r="G52">
            <v>10</v>
          </cell>
          <cell r="H52">
            <v>8</v>
          </cell>
          <cell r="I52">
            <v>1</v>
          </cell>
          <cell r="AA52" t="str">
            <v>Int</v>
          </cell>
          <cell r="AD52">
            <v>3</v>
          </cell>
          <cell r="AE52">
            <v>3</v>
          </cell>
          <cell r="AF52">
            <v>0.33</v>
          </cell>
          <cell r="AL52">
            <v>0.5</v>
          </cell>
          <cell r="AR52">
            <v>0.5</v>
          </cell>
          <cell r="AX52">
            <v>2</v>
          </cell>
          <cell r="AY52">
            <v>1</v>
          </cell>
          <cell r="AZ52" t="str">
            <v>List_Validation</v>
          </cell>
          <cell r="CS52">
            <v>2</v>
          </cell>
          <cell r="CT52" t="str">
            <v>Balance</v>
          </cell>
          <cell r="CU52" t="str">
            <v>Concentration</v>
          </cell>
          <cell r="CV52" t="str">
            <v>Jump</v>
          </cell>
          <cell r="CW52" t="str">
            <v>Knowledge (Arcana)</v>
          </cell>
          <cell r="CX52" t="str">
            <v>Perform (General)</v>
          </cell>
          <cell r="CY52" t="str">
            <v>Spellcraft</v>
          </cell>
          <cell r="CZ52" t="str">
            <v>Tumble</v>
          </cell>
        </row>
        <row r="53">
          <cell r="A53" t="str">
            <v>Blessed of Gruumsh</v>
          </cell>
          <cell r="C53" t="str">
            <v>Requirements:
Orc or Half-Orc
Alignment: Any non-good
Base Attack Bonus: +6
Knowledge (Religion): 3 ranks
Feats: Weapon Proficiency (Orc Double-Axe), Power Attack, Cleave
Special: In a ritual dedicated to Gruumsh, a character seeking to become a blessed of Gruumsh must remove one of his own eyes (to further embody the one-eyed god)
1st: Divine Blessing +1
2nd: Fist of Gruumsh
3rd: Evil Eye (eye of distain)
4th: Divine Blessing +2
5th: Keen Eye of Gruumsh
6th: Evil Eye (eye of fear)
7th: Divine Blessing +3
8th: Thunderous Roar of Gruumsh
9th: Evil Eye (eye of curses)
10th: Divine Blessing +4, True Orc
Note: Knowledge (Local) should be listed as a CLASS skill, not cross-class.  You can "override" this default in the Skills :: Class / Cross Class Override area.</v>
          </cell>
          <cell r="D53" t="str">
            <v>Piazo</v>
          </cell>
          <cell r="E53" t="str">
            <v>Dragon 282</v>
          </cell>
          <cell r="F53">
            <v>84</v>
          </cell>
          <cell r="G53">
            <v>10</v>
          </cell>
          <cell r="H53">
            <v>10</v>
          </cell>
          <cell r="I53">
            <v>1</v>
          </cell>
          <cell r="AF53">
            <v>0.5</v>
          </cell>
          <cell r="AL53">
            <v>0.33</v>
          </cell>
          <cell r="AR53">
            <v>0.33</v>
          </cell>
          <cell r="CS53">
            <v>4</v>
          </cell>
          <cell r="CT53" t="str">
            <v>Bluff</v>
          </cell>
          <cell r="CU53" t="str">
            <v>Climb</v>
          </cell>
          <cell r="CV53" t="str">
            <v>Craft (General)</v>
          </cell>
          <cell r="CW53" t="str">
            <v>Intimidate</v>
          </cell>
          <cell r="CX53" t="str">
            <v>Jump</v>
          </cell>
          <cell r="CY53" t="str">
            <v>Knowledge (Local)</v>
          </cell>
          <cell r="CZ53" t="str">
            <v>Knowledge (Nobility/Royalty)</v>
          </cell>
          <cell r="DA53" t="str">
            <v>Knowledge (Religion)</v>
          </cell>
          <cell r="DB53" t="str">
            <v>Profession (General)</v>
          </cell>
          <cell r="DC53" t="str">
            <v>Spot</v>
          </cell>
        </row>
        <row r="54">
          <cell r="A54" t="str">
            <v>Blessed of Xarcon</v>
          </cell>
          <cell r="D54" t="str">
            <v>Green Ronin</v>
          </cell>
          <cell r="E54" t="str">
            <v>Plot &amp; Poison</v>
          </cell>
          <cell r="AF54">
            <v>0.33</v>
          </cell>
          <cell r="AL54">
            <v>0.33</v>
          </cell>
          <cell r="AR54">
            <v>0.33</v>
          </cell>
        </row>
        <row r="55">
          <cell r="A55" t="str">
            <v>Blood Archer</v>
          </cell>
          <cell r="D55" t="str">
            <v>AEG</v>
          </cell>
          <cell r="E55" t="str">
            <v>Evil</v>
          </cell>
          <cell r="AF55">
            <v>0.33</v>
          </cell>
          <cell r="AL55">
            <v>0.33</v>
          </cell>
          <cell r="AR55">
            <v>0.33</v>
          </cell>
        </row>
        <row r="56">
          <cell r="A56" t="str">
            <v>Blood Magus</v>
          </cell>
          <cell r="C56" t="str">
            <v>Requirements:
Alignment: Any non-lawful.
Heal: 4 ranks
Feat: Toughness
Spells: Ability to cast arcane spells of 3rd level or higher.
Special: The Blood Magus must have been revived after death through another's use of Raise Dead, Resurrection, or other methods of returning life to a dead body.
Weapon and Armor Proficiency: No additional proficiency gained.
Class Abilities:
Gains additional arcane spells per day per even class level of Blood Magus.
1st: Blood Component, Staunch
2nd: Scarification
3rd: Death Knell
4th: Blood Draught
5th: Infusion
6th: Gore
7th: Thicker than Water
8th: Awaken Blood
9th: Homunculus
10th: Bloodwalk</v>
          </cell>
          <cell r="D56" t="str">
            <v>WotC</v>
          </cell>
          <cell r="E56" t="str">
            <v>Tome &amp; Blood</v>
          </cell>
          <cell r="F56">
            <v>50</v>
          </cell>
          <cell r="G56">
            <v>10</v>
          </cell>
          <cell r="H56">
            <v>4</v>
          </cell>
          <cell r="I56">
            <v>0.5</v>
          </cell>
          <cell r="AF56">
            <v>0.5</v>
          </cell>
          <cell r="AL56">
            <v>0.33</v>
          </cell>
          <cell r="AR56">
            <v>0.33</v>
          </cell>
          <cell r="CS56">
            <v>2</v>
          </cell>
          <cell r="CT56" t="str">
            <v>Bluff</v>
          </cell>
          <cell r="CU56" t="str">
            <v>Concentration</v>
          </cell>
          <cell r="CV56" t="str">
            <v>Craft (General)</v>
          </cell>
          <cell r="CW56" t="str">
            <v>Heal</v>
          </cell>
          <cell r="CX56" t="str">
            <v>Spellcraft</v>
          </cell>
        </row>
        <row r="57">
          <cell r="A57" t="str">
            <v>Bloodreaver</v>
          </cell>
          <cell r="D57" t="str">
            <v>JL</v>
          </cell>
          <cell r="AF57">
            <v>0.33</v>
          </cell>
          <cell r="AL57">
            <v>0.33</v>
          </cell>
          <cell r="AR57">
            <v>0.33</v>
          </cell>
        </row>
        <row r="58">
          <cell r="A58" t="str">
            <v>Brute</v>
          </cell>
          <cell r="C58" t="str">
            <v>Requirements:
BAB:  +7
Feats:  Power Attack, Toughness
Skills:  Intimidate 5 ranks
Weapon and Armor Proficiency:  The brute is proficient with the use of all simple and martial weapons, as well as light, medium, &amp; heavy armor, &amp; shields.
1st:  Improved Power Attack, Toughness
2nd:  Battle Cry
3rd:  Shield Breaker
4th:  Toughness
5th:  Relentless Assault
6th:  Onslaught, Battle Cry
7th:  Toughness
8th:  Batter Foe
9th:  Batter Steel
10th:  Brutal Assault, Battle Cry</v>
          </cell>
          <cell r="D58" t="str">
            <v>AEG</v>
          </cell>
          <cell r="E58" t="str">
            <v>War</v>
          </cell>
          <cell r="F58">
            <v>50</v>
          </cell>
          <cell r="G58">
            <v>10</v>
          </cell>
          <cell r="H58">
            <v>10</v>
          </cell>
          <cell r="I58">
            <v>1</v>
          </cell>
          <cell r="AF58">
            <v>0.5</v>
          </cell>
          <cell r="AL58">
            <v>0.33</v>
          </cell>
          <cell r="AR58">
            <v>0.33</v>
          </cell>
          <cell r="CS58">
            <v>2</v>
          </cell>
          <cell r="CT58" t="str">
            <v>Climb</v>
          </cell>
          <cell r="CU58" t="str">
            <v>Craft (General)</v>
          </cell>
          <cell r="CV58" t="str">
            <v>Intimidate</v>
          </cell>
          <cell r="CW58" t="str">
            <v>Jump</v>
          </cell>
          <cell r="CX58" t="str">
            <v>Ride</v>
          </cell>
          <cell r="CY58" t="str">
            <v>Swim</v>
          </cell>
        </row>
        <row r="59">
          <cell r="A59" t="str">
            <v>Butei</v>
          </cell>
          <cell r="D59" t="str">
            <v>AEG</v>
          </cell>
          <cell r="E59" t="str">
            <v>Rokugan</v>
          </cell>
          <cell r="AF59">
            <v>0.33</v>
          </cell>
          <cell r="AL59">
            <v>0.33</v>
          </cell>
          <cell r="AR59">
            <v>0.33</v>
          </cell>
        </row>
        <row r="60">
          <cell r="A60" t="str">
            <v>Caller in Gray</v>
          </cell>
          <cell r="C60" t="str">
            <v>Feats:  Spell Focus (Conjuration), Any 2 metamagic feats that affect a summoning spell(s).
Skills:  Concentration 4 ranks, Knowledge (Arcana) 8 ranks, Knowledge (The Planes) 8 ranks, Spellcraft 4 ranks
Spells:  Must be able to cast 3rd level arcane spells; have knowledge of at least 2 different conjuration spells that summon a creature from each of the 1st, 2nd, &amp; 3rd spell levels; &amp; must have summoned a different creature with Summon Monster I, II, &amp; III at least 3 times each.
Weapon and Armor Proficiency:  The caller in gray gains no proficiency in any type of weapons or armor.
1st:  Conjuration Specialization, Spell Knowledge
2nd:  Conjure Mastery
3rd:  Metamagic Feat, Sanctuary I
4th:  Planar Preference
5th:  Earth Bound
6th:  Pierce Protection, Sanctuary II
7th:  Extend Summoning
8th:  Metamagic Feat
9th:  Dispell Protection, Sanctuary III
10th:  Native Outsider, Quicken Summoning</v>
          </cell>
          <cell r="D60" t="str">
            <v>JL</v>
          </cell>
          <cell r="G60">
            <v>10</v>
          </cell>
          <cell r="H60">
            <v>1</v>
          </cell>
          <cell r="I60">
            <v>0.5</v>
          </cell>
          <cell r="AF60">
            <v>0.33</v>
          </cell>
          <cell r="AL60">
            <v>0.33</v>
          </cell>
          <cell r="AR60">
            <v>0.5</v>
          </cell>
          <cell r="AX60">
            <v>3</v>
          </cell>
          <cell r="AZ60" t="str">
            <v>Metamagic</v>
          </cell>
          <cell r="CS60">
            <v>2</v>
          </cell>
          <cell r="CT60" t="str">
            <v>Concentration</v>
          </cell>
          <cell r="CU60" t="str">
            <v>Craft (General)</v>
          </cell>
          <cell r="CV60" t="str">
            <v>Diplomacy</v>
          </cell>
          <cell r="CW60" t="str">
            <v>Knowledge (Arcana)</v>
          </cell>
          <cell r="CX60" t="str">
            <v>Knowledge (General)</v>
          </cell>
          <cell r="CY60" t="str">
            <v>Knowledge (Nature)</v>
          </cell>
          <cell r="CZ60" t="str">
            <v>Knowledge (Psionic)</v>
          </cell>
          <cell r="DA60" t="str">
            <v>Knowledge (Religion)</v>
          </cell>
          <cell r="DB60" t="str">
            <v>Profession (General)</v>
          </cell>
          <cell r="DC60" t="str">
            <v>Search</v>
          </cell>
          <cell r="DD60" t="str">
            <v>Speak Language</v>
          </cell>
          <cell r="DE60" t="str">
            <v>Spellcraft</v>
          </cell>
          <cell r="DF60" t="str">
            <v>Write Language</v>
          </cell>
        </row>
        <row r="61">
          <cell r="A61" t="str">
            <v>Candle Caster</v>
          </cell>
          <cell r="C61" t="str">
            <v>Requirements:
Craft (Candlemaking): 6 ranks
Feat: Great Fortitude
Spells: Ability to cast spells of 3rd level or higher.
Special: The candle caster must initially possess a supply of at least 100 tindertwigs.
Weapon and Armor Proficiency: No additional proficiency gained.
Class Abilities:
Gains additional arcane spells per day per class level of Candle Caster.
1st: Scribe Candle
2nd: Extend Candle
3rd: Unfettered Candle
4th: Enlarge Candle
5th: Dipped Candle
6th: Empower Candle
7th: Quick Light
8th: Heighten Candle
9th: Striped Candle
10th: Maximize Candle</v>
          </cell>
          <cell r="D61" t="str">
            <v>WotC</v>
          </cell>
          <cell r="E61" t="str">
            <v>Tome &amp; Blood</v>
          </cell>
          <cell r="F61">
            <v>52</v>
          </cell>
          <cell r="G61">
            <v>10</v>
          </cell>
          <cell r="H61">
            <v>4</v>
          </cell>
          <cell r="I61">
            <v>0.5</v>
          </cell>
          <cell r="AF61">
            <v>0.33</v>
          </cell>
          <cell r="AL61">
            <v>0.33</v>
          </cell>
          <cell r="AR61">
            <v>0.5</v>
          </cell>
          <cell r="CS61">
            <v>2</v>
          </cell>
          <cell r="CT61" t="str">
            <v>Concentration</v>
          </cell>
          <cell r="CU61" t="str">
            <v>Craft (General)</v>
          </cell>
          <cell r="CV61" t="str">
            <v>Knowledge (Arcana)</v>
          </cell>
          <cell r="CW61" t="str">
            <v>Knowledge (General)</v>
          </cell>
          <cell r="CX61" t="str">
            <v>Knowledge (Nature)</v>
          </cell>
          <cell r="CY61" t="str">
            <v>Knowledge (Psionic)</v>
          </cell>
          <cell r="CZ61" t="str">
            <v>Knowledge (Religion)</v>
          </cell>
          <cell r="DA61" t="str">
            <v>Profession (General)</v>
          </cell>
          <cell r="DB61" t="str">
            <v>Search</v>
          </cell>
          <cell r="DC61" t="str">
            <v>Speak Language</v>
          </cell>
          <cell r="DD61" t="str">
            <v>Spellcraft</v>
          </cell>
          <cell r="DE61" t="str">
            <v>Write Language</v>
          </cell>
        </row>
        <row r="62">
          <cell r="A62" t="str">
            <v>Cavalier</v>
          </cell>
          <cell r="C62" t="str">
            <v xml:space="preserve">Requirements:
Alignment: Lawful; Base Attack Bonus: +8
Feats: Spirited Charge, Weapon Focus (lance), Weapon Focus (any sword), Mounted Combat, Ride-by attack
Handle Animal ranks: 4; Knowledge (Nobility and Royalty) ranks: 4; Ride ranks: 6
Equipment: Masterwork heavy armor and masterwork large shield.
1 Mounted WB: Lance +1, Ride bonus +2, Tall/Saddle +1
2 Deadly Charge 1/day, Mounted WB: Sword +1
3 Burst of speed, Mounted WB: Lance +2, Tall/Saddle +2
4 Deadly Charge 2/day, Mounted WB: Sword +2, Ride bonus +4
5 Mounted WB: Lance +3, Tall/Saddle +3
6 Deadly Charge 3/day, Full mounted attack, Mounted WB: Sword +3
7 Mounted WB: Lance +4, , Ride bonus +6, Tall/Saddle +4
8 Deadly Charge 4/day, Mounted WB: Sword +5 [+4?]
9 Mounted WB: Lance +5, Ride bonus +8, Tall/Saddle +5
10 Deadly Charge 5/day </v>
          </cell>
          <cell r="D62" t="str">
            <v>WotC</v>
          </cell>
          <cell r="E62" t="str">
            <v>Sword &amp; Fist</v>
          </cell>
          <cell r="F62">
            <v>12</v>
          </cell>
          <cell r="G62">
            <v>10</v>
          </cell>
          <cell r="H62">
            <v>10</v>
          </cell>
          <cell r="I62">
            <v>1</v>
          </cell>
          <cell r="AF62">
            <v>0.5</v>
          </cell>
          <cell r="AL62">
            <v>0.33</v>
          </cell>
          <cell r="AR62">
            <v>0.5</v>
          </cell>
          <cell r="CS62">
            <v>2</v>
          </cell>
          <cell r="CT62" t="str">
            <v>Diplomacy</v>
          </cell>
          <cell r="CU62" t="str">
            <v>Intimidate</v>
          </cell>
          <cell r="CV62" t="str">
            <v>Knowledge (Nobility/Royalty)</v>
          </cell>
          <cell r="CW62" t="str">
            <v>Profession (General)</v>
          </cell>
          <cell r="CX62" t="str">
            <v>Ride</v>
          </cell>
        </row>
        <row r="63">
          <cell r="A63" t="str">
            <v>Cave Stalker</v>
          </cell>
          <cell r="D63" t="str">
            <v>Piazo</v>
          </cell>
          <cell r="E63" t="str">
            <v>Dragon ?</v>
          </cell>
          <cell r="AF63">
            <v>0.33</v>
          </cell>
          <cell r="AL63">
            <v>0.33</v>
          </cell>
          <cell r="AR63">
            <v>0.33</v>
          </cell>
        </row>
        <row r="64">
          <cell r="A64" t="str">
            <v>Cavern Strider</v>
          </cell>
          <cell r="C64" t="str">
            <v>Skills:  Climb 10 ranks, Craft (Stonecutting) 5 ranks, Jump 5 ranks, Wilderness Lore 5 ranks
Special:  Stonecunning Ability
Weapon and Armor Proficiency:  The cavern strider gains no proficiency in any type of weapons, armor, or shields.
1st:  Climb
2nd:  Anchor Stance
3rd:  Wall Walk (15')
4th:  Downwall Charge
5th:  Wall Walk (Full Move)</v>
          </cell>
          <cell r="D64" t="str">
            <v>Green Ronin</v>
          </cell>
          <cell r="E64" t="str">
            <v>Hammer &amp; Helm</v>
          </cell>
          <cell r="F64">
            <v>25</v>
          </cell>
          <cell r="G64">
            <v>5</v>
          </cell>
          <cell r="H64">
            <v>8</v>
          </cell>
          <cell r="I64">
            <v>1</v>
          </cell>
          <cell r="AF64">
            <v>0.5</v>
          </cell>
          <cell r="AL64">
            <v>0.33</v>
          </cell>
          <cell r="AR64">
            <v>0.33</v>
          </cell>
          <cell r="CS64">
            <v>2</v>
          </cell>
          <cell r="CT64" t="str">
            <v>Climb</v>
          </cell>
          <cell r="CU64" t="str">
            <v>Craft (General)</v>
          </cell>
          <cell r="CV64" t="str">
            <v>Intimidate</v>
          </cell>
          <cell r="CW64" t="str">
            <v>Jump</v>
          </cell>
          <cell r="CX64" t="str">
            <v>Spot</v>
          </cell>
          <cell r="CY64" t="str">
            <v>Survival</v>
          </cell>
          <cell r="CZ64" t="str">
            <v>Swim</v>
          </cell>
        </row>
        <row r="65">
          <cell r="A65" t="str">
            <v>Cavernsgaarder</v>
          </cell>
          <cell r="C65" t="str">
            <v>Race:  Dwarf
Alignment:  Any Non-chaotic
BAB:  +1
Feats:  Armor Proficiency (Medium), Martial Weapon Proficiency (any), Shield Proficiency, Shield Wall
Weapon and Armor Proficiency:  The cavernsgaarders are proficient in all simple &amp; martial weapons as well as all armor &amp; shields.
1st:  Close Fighting +1
2nd:  Command Radius (10')
3rd:  Close Fighting +2, Command Radius (15')</v>
          </cell>
          <cell r="D65" t="str">
            <v>Green Ronin</v>
          </cell>
          <cell r="E65" t="str">
            <v>Hammer &amp; Helm</v>
          </cell>
          <cell r="F65">
            <v>25</v>
          </cell>
          <cell r="G65">
            <v>3</v>
          </cell>
          <cell r="H65">
            <v>10</v>
          </cell>
          <cell r="I65">
            <v>1</v>
          </cell>
          <cell r="AF65">
            <v>0.5</v>
          </cell>
          <cell r="AL65">
            <v>0.33</v>
          </cell>
          <cell r="AR65">
            <v>0.33</v>
          </cell>
          <cell r="CS65">
            <v>2</v>
          </cell>
          <cell r="CT65" t="str">
            <v>Climb</v>
          </cell>
          <cell r="CU65" t="str">
            <v>Craft (General)</v>
          </cell>
          <cell r="CV65" t="str">
            <v>Handle Animal</v>
          </cell>
          <cell r="CW65" t="str">
            <v>Jump</v>
          </cell>
          <cell r="CX65" t="str">
            <v>Ride</v>
          </cell>
          <cell r="CY65" t="str">
            <v>Swim</v>
          </cell>
        </row>
        <row r="66">
          <cell r="A66" t="str">
            <v>Champion of the Dead</v>
          </cell>
          <cell r="D66" t="str">
            <v>AEG</v>
          </cell>
          <cell r="E66" t="str">
            <v>Undead</v>
          </cell>
          <cell r="AF66">
            <v>0.33</v>
          </cell>
          <cell r="AL66">
            <v>0.33</v>
          </cell>
          <cell r="AR66">
            <v>0.33</v>
          </cell>
        </row>
        <row r="67">
          <cell r="A67" t="str">
            <v>Chirurgeon</v>
          </cell>
          <cell r="D67" t="str">
            <v>AEG</v>
          </cell>
          <cell r="E67" t="str">
            <v>Undead</v>
          </cell>
          <cell r="AF67">
            <v>0.33</v>
          </cell>
          <cell r="AL67">
            <v>0.33</v>
          </cell>
          <cell r="AR67">
            <v>0.33</v>
          </cell>
        </row>
        <row r="68">
          <cell r="A68" t="str">
            <v>Church Inquisitor</v>
          </cell>
          <cell r="C68" t="str">
            <v>Requirements:
Alignment: Lawful Good or Lawful Neutral
Base Will Save: +3
Knowledge (Arcana): 8 ranks; Spellcraft: 8 ranks
Spells: Ability to cast Dispel Magic as a Divine spell.
Special: Must be a member of a lawful good church or religious order, and must have already uncovered some corruption within that organization.
Weapon and Armor Proficiency: Light, Medium, and Heavy Armors; Shields; all Simple Weapons.
Church Inquisitors gain +1 spell casting level of existing class for each level.
1st: Detect Evil; Prestige Domain: Inquisition
2nd: Immune to Charms
3rd: Pierce Illusion
5th: Immune to Compulsions
6th: Force Shapechange
8th: Immune to Possession
9th: Discern Lies; Learn the Truth</v>
          </cell>
          <cell r="D68" t="str">
            <v>WotC</v>
          </cell>
          <cell r="E68" t="str">
            <v>Defenders of the Faith</v>
          </cell>
          <cell r="F68">
            <v>51</v>
          </cell>
          <cell r="G68">
            <v>10</v>
          </cell>
          <cell r="H68">
            <v>8</v>
          </cell>
          <cell r="I68">
            <v>0.75</v>
          </cell>
          <cell r="AF68">
            <v>0.5</v>
          </cell>
          <cell r="AL68">
            <v>0.33</v>
          </cell>
          <cell r="AR68">
            <v>0.5</v>
          </cell>
          <cell r="BJ68">
            <v>1</v>
          </cell>
          <cell r="CS68">
            <v>2</v>
          </cell>
          <cell r="CT68" t="str">
            <v>Concentration</v>
          </cell>
          <cell r="CU68" t="str">
            <v>Diplomacy</v>
          </cell>
          <cell r="CV68" t="str">
            <v>Gather Info</v>
          </cell>
          <cell r="CW68" t="str">
            <v>Intimidate</v>
          </cell>
          <cell r="CX68" t="str">
            <v>Knowledge (The Planes)</v>
          </cell>
          <cell r="CY68" t="str">
            <v>Knowledge (Arcana)</v>
          </cell>
          <cell r="CZ68" t="str">
            <v>Knowledge (Religion)</v>
          </cell>
          <cell r="DA68" t="str">
            <v>Search</v>
          </cell>
          <cell r="DB68" t="str">
            <v>Sense Motive</v>
          </cell>
          <cell r="DC68" t="str">
            <v>Spellcraft</v>
          </cell>
        </row>
        <row r="69">
          <cell r="A69" t="str">
            <v>Cipher</v>
          </cell>
          <cell r="C69" t="str">
            <v>Requirements:
Balance: 5 ranks
Jump: 10 ranks
Knowledge (Religion): 10 ranks
Feats: Improved Initiative, Power Attack, Sunder 
Weapon and Armor Proficiency: A cipher gains no new proficiency in any weapons or armor.
1st Improved Unarmed Strike, Locate Weakness
2nd Heightened Instinct +1, Evasion
3rd Self Mastery +1
4th Battlemind +1, Improved Evasion
5th Heightened Instinct +2
6th Self Mastery +2, Move Without Barriers
7th Battlemind +2
8th Heightened Instinct +3, Clarity of Vision
9th Self Mastery +3
10th Battlemind +3, Thought is Action</v>
          </cell>
          <cell r="D69" t="str">
            <v>Piazo</v>
          </cell>
          <cell r="E69" t="str">
            <v>Dragon 287</v>
          </cell>
          <cell r="F69">
            <v>46</v>
          </cell>
          <cell r="G69">
            <v>10</v>
          </cell>
          <cell r="H69">
            <v>8</v>
          </cell>
          <cell r="I69">
            <v>0.75</v>
          </cell>
          <cell r="AF69">
            <v>0.33</v>
          </cell>
          <cell r="AL69">
            <v>0.5</v>
          </cell>
          <cell r="AR69">
            <v>0.33</v>
          </cell>
          <cell r="CS69">
            <v>2</v>
          </cell>
          <cell r="CT69" t="str">
            <v>Balance</v>
          </cell>
          <cell r="CU69" t="str">
            <v>Climb</v>
          </cell>
          <cell r="CV69" t="str">
            <v>Concentration</v>
          </cell>
          <cell r="CW69" t="str">
            <v>Escape Artist</v>
          </cell>
          <cell r="CX69" t="str">
            <v>Hide</v>
          </cell>
          <cell r="CY69" t="str">
            <v>Jump</v>
          </cell>
          <cell r="CZ69" t="str">
            <v>Move Silently</v>
          </cell>
          <cell r="DA69" t="str">
            <v>Ride</v>
          </cell>
          <cell r="DB69" t="str">
            <v>Sense Motive</v>
          </cell>
          <cell r="DC69" t="str">
            <v>Swim</v>
          </cell>
          <cell r="DD69" t="str">
            <v>Tumble</v>
          </cell>
        </row>
        <row r="70">
          <cell r="A70" t="str">
            <v>Clanheart Disciple</v>
          </cell>
          <cell r="C70" t="str">
            <v>Feats:  Any Prime Bloodgift (DM's option to make it the one associated with their Clan), Clanheart Magic, Iron Will
Skills:  Craft (any) 7 ranks (DM's option to make it the their Clan's favored craft), Knowledge (History) 7 ranks
Spellcasting:  Must be able to cast 3rd level arcane spells (must be the appropriate spellcasting tradition for the Clan)
Weapon and Armor Proficiency:  The clanheart disciple gains no proficiency in any type of weapons, armor, or shields.
Spellcasting:  +1 level of previous spell casting level per clanheart disciple level.
1st:  Gifted Familiar
2nd:  Blood Power
3rd:  Bonus Bloodgift
4th:  Blood Power
5th:  Ability Score Increase</v>
          </cell>
          <cell r="D70" t="str">
            <v>Green Ronin</v>
          </cell>
          <cell r="E70" t="str">
            <v>Hammer &amp; Helm</v>
          </cell>
          <cell r="F70">
            <v>27</v>
          </cell>
          <cell r="G70">
            <v>5</v>
          </cell>
          <cell r="H70">
            <v>4</v>
          </cell>
          <cell r="I70">
            <v>0.5</v>
          </cell>
          <cell r="AF70">
            <v>0.33</v>
          </cell>
          <cell r="AL70">
            <v>0.33</v>
          </cell>
          <cell r="AR70">
            <v>0.5</v>
          </cell>
          <cell r="AX70">
            <v>3</v>
          </cell>
          <cell r="AZ70" t="str">
            <v>Bloodgift</v>
          </cell>
          <cell r="CS70">
            <v>2</v>
          </cell>
          <cell r="CT70" t="str">
            <v>Concentration</v>
          </cell>
          <cell r="CU70" t="str">
            <v>Craft (General)</v>
          </cell>
          <cell r="CV70" t="str">
            <v>Knowledge (Arcana)</v>
          </cell>
          <cell r="CW70" t="str">
            <v>Knowledge (General)</v>
          </cell>
          <cell r="CX70" t="str">
            <v>Knowledge (Nature)</v>
          </cell>
          <cell r="CY70" t="str">
            <v>Knowledge (Psionic)</v>
          </cell>
          <cell r="CZ70" t="str">
            <v>Knowledge (Religion)</v>
          </cell>
          <cell r="DA70" t="str">
            <v>Profession (General)</v>
          </cell>
          <cell r="DB70" t="str">
            <v>Speak Language</v>
          </cell>
          <cell r="DC70" t="str">
            <v>Spellcraft</v>
          </cell>
          <cell r="DD70" t="str">
            <v>Write Language</v>
          </cell>
        </row>
        <row r="71">
          <cell r="A71" t="str">
            <v>Cleric</v>
          </cell>
          <cell r="C71" t="str">
            <v>Alignment: Varies by deity. A cleric's alignment must be within one step of his deity's, and it may not be neutral unless the deity's alignment is neutral.
Domains and Class Skills: A cleric who chooses Animal or Plant as one of his domains also has Knowledge (nature) (Int) as a class skill. A cleric who chooses Knowledge as one of his domains also has all Knowledge (Int) skills as class skills. A cleric who chooses Travel as one of his domains also has Wilderness Lore as a class skill. A cleric who chooses Trickery as one of his domains also has Bluff (Cha), Disguise (Cha), and Hide (Dex) as class skills.
Armor and Weapon Proficiency: Clerics are proficient with all simple weapons. Clerics are proficient with all types of armor (light, medium, and heavy) and with shields.
1st:  Turn or rebuke undead.</v>
          </cell>
          <cell r="D71" t="str">
            <v>WotC</v>
          </cell>
          <cell r="E71" t="str">
            <v>3.5e SRD</v>
          </cell>
          <cell r="G71">
            <v>20</v>
          </cell>
          <cell r="H71">
            <v>8</v>
          </cell>
          <cell r="I71">
            <v>0.75</v>
          </cell>
          <cell r="AF71">
            <v>0.5</v>
          </cell>
          <cell r="AL71">
            <v>0.33</v>
          </cell>
          <cell r="AR71">
            <v>0.5</v>
          </cell>
          <cell r="BJ71">
            <v>1</v>
          </cell>
          <cell r="BO71">
            <v>3</v>
          </cell>
          <cell r="CS71">
            <v>2</v>
          </cell>
          <cell r="CT71" t="str">
            <v>Concentration</v>
          </cell>
          <cell r="CU71" t="str">
            <v>Craft (General)</v>
          </cell>
          <cell r="CV71" t="str">
            <v>Diplomacy</v>
          </cell>
          <cell r="CW71" t="str">
            <v>Heal</v>
          </cell>
          <cell r="CX71" t="str">
            <v>Knowledge (Arcana)</v>
          </cell>
          <cell r="CY71" t="str">
            <v>Knowledge (Religion)</v>
          </cell>
          <cell r="CZ71" t="str">
            <v>Profession (General)</v>
          </cell>
          <cell r="DA71" t="str">
            <v>Spellcraft</v>
          </cell>
        </row>
        <row r="72">
          <cell r="A72" t="str">
            <v>Commoner</v>
          </cell>
          <cell r="C72" t="str">
            <v>Alignment: Any
Weapon and Armor Proficiency: The commoner is proficient with one simple weapon. He is not proficient with weapons, armor, or shields.</v>
          </cell>
          <cell r="D72" t="str">
            <v>WotC</v>
          </cell>
          <cell r="E72" t="str">
            <v>3.5e SRD</v>
          </cell>
          <cell r="G72">
            <v>20</v>
          </cell>
          <cell r="H72">
            <v>4</v>
          </cell>
          <cell r="I72">
            <v>0.5</v>
          </cell>
          <cell r="AF72">
            <v>0.33</v>
          </cell>
          <cell r="AL72">
            <v>0.33</v>
          </cell>
          <cell r="AR72">
            <v>0.33</v>
          </cell>
          <cell r="CS72">
            <v>2</v>
          </cell>
          <cell r="CT72" t="str">
            <v>Climb</v>
          </cell>
          <cell r="CU72" t="str">
            <v>Craft (General)</v>
          </cell>
          <cell r="CV72" t="str">
            <v>Handle Animal</v>
          </cell>
          <cell r="CW72" t="str">
            <v>Jump</v>
          </cell>
          <cell r="CX72" t="str">
            <v>Listen</v>
          </cell>
          <cell r="CY72" t="str">
            <v>Profession (General)</v>
          </cell>
          <cell r="CZ72" t="str">
            <v>Ride</v>
          </cell>
          <cell r="DA72" t="str">
            <v>Spot</v>
          </cell>
          <cell r="DB72" t="str">
            <v>Swim</v>
          </cell>
          <cell r="DC72" t="str">
            <v>Use Rope</v>
          </cell>
        </row>
        <row r="73">
          <cell r="A73" t="str">
            <v>Conjurer</v>
          </cell>
          <cell r="C73"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73" t="str">
            <v>WotC</v>
          </cell>
          <cell r="E73" t="str">
            <v>3.5e SRD</v>
          </cell>
          <cell r="G73">
            <v>20</v>
          </cell>
          <cell r="H73">
            <v>4</v>
          </cell>
          <cell r="I73">
            <v>0.5</v>
          </cell>
          <cell r="AF73">
            <v>0.33</v>
          </cell>
          <cell r="AL73">
            <v>0.33</v>
          </cell>
          <cell r="AR73">
            <v>0.5</v>
          </cell>
          <cell r="AX73">
            <v>1</v>
          </cell>
          <cell r="AZ73" t="str">
            <v>Metamagic</v>
          </cell>
          <cell r="CP73">
            <v>1</v>
          </cell>
          <cell r="CR73" t="str">
            <v>familiar</v>
          </cell>
          <cell r="CS73">
            <v>2</v>
          </cell>
          <cell r="CT73" t="str">
            <v>Concentration</v>
          </cell>
          <cell r="CU73" t="str">
            <v>Craft (General)</v>
          </cell>
          <cell r="CV73" t="str">
            <v>Decipher Script</v>
          </cell>
          <cell r="CW73" t="str">
            <v>Knowledge (General)</v>
          </cell>
          <cell r="CX73" t="str">
            <v>Profession (General)</v>
          </cell>
          <cell r="CY73" t="str">
            <v>Spellcraft</v>
          </cell>
        </row>
        <row r="74">
          <cell r="A74" t="str">
            <v>Consecrated Harrier</v>
          </cell>
          <cell r="C74" t="str">
            <v>Requirements:
Alignment: Any Lawful
Base Attack Bonus: +5
Disguise: 5 ranks; Gather Information: 5 ranks; Profession (Lawyer): 5 ranks
Feats: Track
Special: The candidate must accept an assignment from her church to locate and destroy some specific, individual enemy of the church.  (See DotF for info.)
Weapon and Armor Proficiency: Light, Medium, and Heavy Armors; Shields; all Simple and Martial Weapons.
1st: Blessing of Scripture +2; Detect Chaos
2nd: Sanctified Sight
3rd: Blessing of Scripture +4; Dispel Magic
4th: Emotion
5th: Blessing of Scripture +6
6th: False Vision
7th: Blessing of Scripture +8
8th: Implacable Hunt
9th: Blessing of Scripture +10
10th: Faultless Hunt</v>
          </cell>
          <cell r="D74" t="str">
            <v>WotC</v>
          </cell>
          <cell r="E74" t="str">
            <v>Defenders of the Faith</v>
          </cell>
          <cell r="F74">
            <v>52</v>
          </cell>
          <cell r="G74">
            <v>10</v>
          </cell>
          <cell r="H74">
            <v>10</v>
          </cell>
          <cell r="I74">
            <v>1</v>
          </cell>
          <cell r="AF74">
            <v>0.33</v>
          </cell>
          <cell r="AL74">
            <v>0.33</v>
          </cell>
          <cell r="AR74">
            <v>0.5</v>
          </cell>
          <cell r="CS74">
            <v>4</v>
          </cell>
          <cell r="CT74" t="str">
            <v>Bluff</v>
          </cell>
          <cell r="CU74" t="str">
            <v>Diplomacy</v>
          </cell>
          <cell r="CV74" t="str">
            <v>Disguise</v>
          </cell>
          <cell r="CW74" t="str">
            <v>Gather Info</v>
          </cell>
          <cell r="CX74" t="str">
            <v>Intimidate</v>
          </cell>
          <cell r="CY74" t="str">
            <v>Profession (General)</v>
          </cell>
          <cell r="CZ74" t="str">
            <v>Search</v>
          </cell>
        </row>
        <row r="75">
          <cell r="A75" t="str">
            <v>Constructor</v>
          </cell>
          <cell r="C75" t="str">
            <v>Requirements:
Feats:  Augment Construction, Empower Construction.
Special:  Ability to manifest the following powers: astral construct I, astral construct II, and astral construct III.
Weapon and Armor Proficiency:  The Constructor gain no proficiency in any armor or weapons, though they retain any knowledge gained from former classes.
Powers and Power Points: The Constructor gains power points per day and powers as though they gained a level of psion.
Psionic Combat: Psionic attack and defense modes are discovered as though the character were a psychic warrior of the same level as the prestige class.
Psicrystals: Constructor levels count toward the level of the psionic character for purposes determining psicrystal Intelligence and special abilities.
1st:  Advanced Construction                                            --
2nd:  Extended Construction                                 +1 Psion Level
3rd:  Infused Construction, Efficient Construction 1  +1 Psion Level
4th:  Enhanced Construction, Ecto Manipulation     +1 Psion Level
5th:  Empower Construction                                  +1 Psion Level
6th:  Infused Construction, Efficient Construction 2  +1 Psion Level
7th:  Combat Construction                                     +1 Psion Level
8th:  Empower Construction                                   +1 Psion Level
9th:  Infused Construction, Efficient Construction 3   +1 Psion Level
10th:Quickened Construction                                          --</v>
          </cell>
          <cell r="D75" t="str">
            <v>WotC</v>
          </cell>
          <cell r="E75" t="str">
            <v>Mind's Eye</v>
          </cell>
          <cell r="F75">
            <v>5</v>
          </cell>
          <cell r="G75">
            <v>10</v>
          </cell>
          <cell r="H75">
            <v>4</v>
          </cell>
          <cell r="I75">
            <v>25</v>
          </cell>
          <cell r="AF75">
            <v>0.33</v>
          </cell>
          <cell r="AL75">
            <v>0.33</v>
          </cell>
          <cell r="AR75">
            <v>0.5</v>
          </cell>
          <cell r="CS75">
            <v>4</v>
          </cell>
          <cell r="CT75" t="str">
            <v>Appraise</v>
          </cell>
          <cell r="CU75" t="str">
            <v>Concentration</v>
          </cell>
          <cell r="CV75" t="str">
            <v>Craft (General)</v>
          </cell>
          <cell r="CW75" t="str">
            <v>Disguise</v>
          </cell>
          <cell r="CX75" t="str">
            <v>Knowledge (Psionic)</v>
          </cell>
          <cell r="CY75" t="str">
            <v>Psicraft</v>
          </cell>
          <cell r="CZ75" t="str">
            <v>Spot</v>
          </cell>
        </row>
        <row r="76">
          <cell r="A76" t="str">
            <v>Contemplative</v>
          </cell>
          <cell r="C76" t="str">
            <v>Requirements:
Knowledge (Religion): 13 ranks
Special: Must have had direct contact with one's patron deity or a direct servant of that deity, or with an enlightened being embodying the highest principles of an alignment (a solar, for example).
Weapon and Armor Proficiency: All Simple Weapons.
Contemplatives gain +1 spell casting level of existing class for each level.
1st: First Prestige Domain; Divine Health
2nd: Slippery Mind
3rd: Divine Wholeness
5th: Divine Body
6th: Second Prestige Domain
7th: Divine Soul
9th: Eternal Body
10th: Mystic Union</v>
          </cell>
          <cell r="D76" t="str">
            <v>WotC</v>
          </cell>
          <cell r="E76" t="str">
            <v>Defenders of the Faith</v>
          </cell>
          <cell r="F76">
            <v>54</v>
          </cell>
          <cell r="G76">
            <v>10</v>
          </cell>
          <cell r="H76">
            <v>6</v>
          </cell>
          <cell r="I76">
            <v>0.5</v>
          </cell>
          <cell r="AF76">
            <v>0.33</v>
          </cell>
          <cell r="AL76">
            <v>0.33</v>
          </cell>
          <cell r="AR76">
            <v>0.5</v>
          </cell>
          <cell r="BJ76">
            <v>1</v>
          </cell>
          <cell r="CS76">
            <v>2</v>
          </cell>
          <cell r="CT76" t="str">
            <v>Concentration</v>
          </cell>
          <cell r="CU76" t="str">
            <v>Craft (General)</v>
          </cell>
          <cell r="CV76" t="str">
            <v>Diplomacy</v>
          </cell>
          <cell r="CW76" t="str">
            <v>Heal</v>
          </cell>
          <cell r="CX76" t="str">
            <v>Intimidate</v>
          </cell>
          <cell r="CY76" t="str">
            <v>Knowledge (Religion)</v>
          </cell>
          <cell r="CZ76" t="str">
            <v>Profession (General)</v>
          </cell>
          <cell r="DA76" t="str">
            <v>Sense Motive</v>
          </cell>
          <cell r="DB76" t="str">
            <v>Spellcraft</v>
          </cell>
        </row>
        <row r="77">
          <cell r="A77" t="str">
            <v>Courtier</v>
          </cell>
          <cell r="D77" t="str">
            <v>AEG</v>
          </cell>
          <cell r="E77" t="str">
            <v>Rokugan</v>
          </cell>
          <cell r="G77">
            <v>20</v>
          </cell>
          <cell r="H77">
            <v>6</v>
          </cell>
          <cell r="I77">
            <v>0.5</v>
          </cell>
          <cell r="AF77">
            <v>0.33</v>
          </cell>
          <cell r="AL77">
            <v>0.33</v>
          </cell>
          <cell r="AR77">
            <v>0.5</v>
          </cell>
          <cell r="CS77">
            <v>8</v>
          </cell>
          <cell r="CT77" t="str">
            <v>Bluff</v>
          </cell>
          <cell r="CU77" t="str">
            <v>Craft (General)</v>
          </cell>
          <cell r="CV77" t="str">
            <v>Decipher Script</v>
          </cell>
          <cell r="CW77" t="str">
            <v>Diplomacy</v>
          </cell>
          <cell r="CX77" t="str">
            <v>Disguise</v>
          </cell>
          <cell r="CY77" t="str">
            <v>Forgery</v>
          </cell>
          <cell r="CZ77" t="str">
            <v>Gather Info</v>
          </cell>
          <cell r="DA77" t="str">
            <v>Hide</v>
          </cell>
          <cell r="DB77" t="str">
            <v>Innuendo</v>
          </cell>
          <cell r="DC77" t="str">
            <v>Intimidate</v>
          </cell>
          <cell r="DD77" t="str">
            <v>Knowledge (General)</v>
          </cell>
          <cell r="DE77" t="str">
            <v>Listen</v>
          </cell>
          <cell r="DF77" t="str">
            <v>Move Silently</v>
          </cell>
          <cell r="DG77" t="str">
            <v>Open Lock</v>
          </cell>
          <cell r="DH77" t="str">
            <v>Perform (General)</v>
          </cell>
          <cell r="DI77" t="str">
            <v>Search</v>
          </cell>
          <cell r="DJ77" t="str">
            <v>Sense Motive</v>
          </cell>
          <cell r="DK77" t="str">
            <v>Speak Language</v>
          </cell>
          <cell r="DL77" t="str">
            <v>Spot</v>
          </cell>
          <cell r="DM77" t="str">
            <v>Write Language</v>
          </cell>
        </row>
        <row r="78">
          <cell r="A78" t="str">
            <v>Creature Cultist</v>
          </cell>
          <cell r="D78" t="str">
            <v>Green Ronin</v>
          </cell>
          <cell r="E78" t="str">
            <v>Plot &amp; Poison</v>
          </cell>
          <cell r="AF78">
            <v>0.33</v>
          </cell>
          <cell r="AL78">
            <v>0.33</v>
          </cell>
          <cell r="AR78">
            <v>0.33</v>
          </cell>
        </row>
        <row r="79">
          <cell r="A79" t="str">
            <v>Crusader</v>
          </cell>
          <cell r="D79" t="str">
            <v>AEG</v>
          </cell>
          <cell r="E79" t="str">
            <v>Dungeons</v>
          </cell>
          <cell r="AF79">
            <v>0.33</v>
          </cell>
          <cell r="AL79">
            <v>0.33</v>
          </cell>
          <cell r="AR79">
            <v>0.33</v>
          </cell>
        </row>
        <row r="80">
          <cell r="A80" t="str">
            <v>Crystal Master</v>
          </cell>
          <cell r="C80" t="str">
            <v>Feats:  Encode Stone.
Skills:  Knowledge (gemology) 4 ranks, Craft (gemcutting) 4 ranks.
Special:  Ability to manifest a 3rd-level power.
Weapon and Armor Proficiency:  Crystal masters gain no proficiency in any armor or weapons, though they retain any knowledge gained from former classes.
Powers and Power Points: Crystal masters gains power points per day and powers as though they gained a level of psion.
Psionic Combat: Psionic attack and defense modes are discovered as though the character were a psychic warrior of the same level as the prestige class.
Psicrystals: Crystal master levels count toward the level of the psionic character for purposes determining psicrystal Intelligence and special abilities.
1st:  Craft Master's Third Eye                  --
2nd: Embed Gem                         +1 Psion Level
3rd:                                             +1 Psion Level
4th: Embed Gem                          +1 Psion Level
5th:                                             +1 Psion Level
6th:  Embed Gem                         +1 Psion Level
7th:                                             +1 Psion Level
8th: Embed Gem                          +1 Psion Level
9th:                                             +1 Psion Level
10th:Embed Gem                                   --</v>
          </cell>
          <cell r="D80" t="str">
            <v>WotC</v>
          </cell>
          <cell r="E80" t="str">
            <v>Mind's Eye</v>
          </cell>
          <cell r="F80">
            <v>7</v>
          </cell>
          <cell r="G80">
            <v>10</v>
          </cell>
          <cell r="H80">
            <v>4</v>
          </cell>
          <cell r="I80">
            <v>25</v>
          </cell>
          <cell r="AF80">
            <v>0.33</v>
          </cell>
          <cell r="AL80">
            <v>0.33</v>
          </cell>
          <cell r="AR80">
            <v>0.5</v>
          </cell>
          <cell r="CS80">
            <v>4</v>
          </cell>
          <cell r="CT80" t="str">
            <v>Appraise</v>
          </cell>
          <cell r="CU80" t="str">
            <v>Climb</v>
          </cell>
          <cell r="CV80" t="str">
            <v>Concentration</v>
          </cell>
          <cell r="CW80" t="str">
            <v>Craft (Gemcutting)</v>
          </cell>
          <cell r="CX80" t="str">
            <v>Craft (General)</v>
          </cell>
          <cell r="CY80" t="str">
            <v>Knowledge (Geology)</v>
          </cell>
          <cell r="CZ80" t="str">
            <v>Knowledge (Psionic)</v>
          </cell>
          <cell r="DA80" t="str">
            <v>Psicraft</v>
          </cell>
          <cell r="DB80" t="str">
            <v>Search</v>
          </cell>
        </row>
        <row r="81">
          <cell r="A81" t="str">
            <v>Crystalsinger</v>
          </cell>
          <cell r="C81" t="str">
            <v>Feats:  Any 2 item creation feats.
Skills:  Knowledge (psionics): 10 ranks, Perform: 6 ranks, Psicraft: 10 ranks.
Special:  Ability to manifest a 5th-level power.
Weapon and Armor Proficiency:  The crystalsinger gain no proficiency in any armor or weapons, though they retain any knowledge gained from former classes.
Powers and Power Points: The crystalsinger gains power points per day and powers as though they gained a level of psion.
Psionic Combat: Psionic attack and defense modes are discovered as though the character were a psychic warrior of the same level as the prestige class.
Psicrystals: Crystalsinger levels count toward the level of the psionic character for purposes determining psicrystal Intelligence and special abilities.
1st:  Channeling 5th, Metacreative Creation 1           +1 Psion Level
2nd:  Enhanced Craft, Item Creation                        +1 Psion Level
3rd:  Channeling 6th, Metacreative Creation 2           +1 Psion Level
4th:  Enhanced Craft, Item Creation                         +1 Psion Level
5th:  Channeling 7th, Metacreative Creation 3                  --
6th:  Enhanced Craft, Item Creation                         +1 Psion Level
7th:  Channeling 8th, Metacreative Creation 4           +1 Psion Level
8th:  Enhanced Craft, Item Creation                         +1 Psion Level
9th:  Channeling 9th, Metacreative Creation 5           +1 Psion Level
10th:Item Creation, Song of the Crystal                           --</v>
          </cell>
          <cell r="D81" t="str">
            <v>WotC</v>
          </cell>
          <cell r="E81" t="str">
            <v>Mind's Eye</v>
          </cell>
          <cell r="F81">
            <v>12</v>
          </cell>
          <cell r="G81">
            <v>10</v>
          </cell>
          <cell r="H81">
            <v>4</v>
          </cell>
          <cell r="I81">
            <v>25</v>
          </cell>
          <cell r="AF81">
            <v>0.33</v>
          </cell>
          <cell r="AL81">
            <v>0.33</v>
          </cell>
          <cell r="AR81">
            <v>0.5</v>
          </cell>
          <cell r="CS81">
            <v>4</v>
          </cell>
          <cell r="CT81" t="str">
            <v>Appraise</v>
          </cell>
          <cell r="CU81" t="str">
            <v>Concentration</v>
          </cell>
          <cell r="CV81" t="str">
            <v>Craft (General)</v>
          </cell>
          <cell r="CW81" t="str">
            <v>Knowledge (Psionic)</v>
          </cell>
          <cell r="CX81" t="str">
            <v>Perform (General)</v>
          </cell>
          <cell r="CY81" t="str">
            <v>Psicraft</v>
          </cell>
          <cell r="CZ81" t="str">
            <v>Spot</v>
          </cell>
          <cell r="DA81" t="str">
            <v>Use Psionic Device</v>
          </cell>
        </row>
        <row r="82">
          <cell r="A82" t="str">
            <v>Daigotsu's Elite Guard</v>
          </cell>
          <cell r="D82" t="str">
            <v>AEG</v>
          </cell>
          <cell r="E82" t="str">
            <v>Way of the Samurai</v>
          </cell>
          <cell r="AF82">
            <v>0.33</v>
          </cell>
          <cell r="AL82">
            <v>0.33</v>
          </cell>
          <cell r="AR82">
            <v>0.33</v>
          </cell>
        </row>
        <row r="83">
          <cell r="A83" t="str">
            <v>Dark Dancer</v>
          </cell>
          <cell r="D83" t="str">
            <v>Green Ronin</v>
          </cell>
          <cell r="E83" t="str">
            <v>Plot &amp; Poison</v>
          </cell>
          <cell r="AF83">
            <v>0.33</v>
          </cell>
          <cell r="AL83">
            <v>0.33</v>
          </cell>
          <cell r="AR83">
            <v>0.33</v>
          </cell>
        </row>
        <row r="84">
          <cell r="A84" t="str">
            <v>Darkmask</v>
          </cell>
          <cell r="C84" t="str">
            <v>Race:  Drow or Half-Drow
Feats:  Daylight Adaptation, Stealthy
Skills:  Hide 8 ranks, Move Silently 6 ranks, Pick Pocket 4 ranks, Wilderness Lore 2 ranks
Patron:  Vhaeraun
Spellcasting:  Must be able to cast 2nd level divine spells.
Special:  Must have survived a combat encounter against one or more clerics of Lolth.
Spellcasting:  Darkmasks gain +1 level per darkmask level in an existing class.
Weapon and Armor Proficiency:  Darkmasks gain no proficiency in any weapons, armor, or shields.
1st:  Darkfire, Pass Without Trace
2nd:  Change Self, Skill Focus
3rd:  Dark Embrace, Sneak Attack +1d6
4th:  Resist Illusions, Cloak of Shadows
5th:  Bladebend</v>
          </cell>
          <cell r="D84" t="str">
            <v>WotC</v>
          </cell>
          <cell r="E84" t="str">
            <v>Lords of Darkness</v>
          </cell>
          <cell r="F84">
            <v>33</v>
          </cell>
          <cell r="G84">
            <v>5</v>
          </cell>
          <cell r="H84">
            <v>6</v>
          </cell>
          <cell r="I84">
            <v>0.75</v>
          </cell>
          <cell r="S84" t="str">
            <v>Sneak Attack</v>
          </cell>
          <cell r="T84">
            <v>6</v>
          </cell>
          <cell r="U84">
            <v>3</v>
          </cell>
          <cell r="V84">
            <v>3</v>
          </cell>
          <cell r="AF84">
            <v>0.33</v>
          </cell>
          <cell r="AL84">
            <v>0.5</v>
          </cell>
          <cell r="AR84">
            <v>0.5</v>
          </cell>
          <cell r="CS84">
            <v>6</v>
          </cell>
          <cell r="CT84" t="str">
            <v>Balance</v>
          </cell>
          <cell r="CU84" t="str">
            <v>Bluff</v>
          </cell>
          <cell r="CV84" t="str">
            <v>Climb</v>
          </cell>
          <cell r="CW84" t="str">
            <v>Concentration</v>
          </cell>
          <cell r="CX84" t="str">
            <v>Craft (General)</v>
          </cell>
          <cell r="CY84" t="str">
            <v>Diplomacy</v>
          </cell>
          <cell r="CZ84" t="str">
            <v>Disguise</v>
          </cell>
          <cell r="DA84" t="str">
            <v>Escape Artist</v>
          </cell>
          <cell r="DB84" t="str">
            <v>Heal</v>
          </cell>
          <cell r="DC84" t="str">
            <v>Hide</v>
          </cell>
          <cell r="DD84" t="str">
            <v>Jump</v>
          </cell>
          <cell r="DE84" t="str">
            <v>Knowledge (Religion)</v>
          </cell>
          <cell r="DF84" t="str">
            <v>Listen</v>
          </cell>
          <cell r="DG84" t="str">
            <v>Move Silently</v>
          </cell>
          <cell r="DH84" t="str">
            <v>Open Lock</v>
          </cell>
          <cell r="DI84" t="str">
            <v>Profession (General)</v>
          </cell>
          <cell r="DJ84" t="str">
            <v>Search</v>
          </cell>
          <cell r="DK84" t="str">
            <v>Sleight of Hand</v>
          </cell>
          <cell r="DL84" t="str">
            <v>Spot</v>
          </cell>
          <cell r="DM84" t="str">
            <v>Survival</v>
          </cell>
          <cell r="DN84" t="str">
            <v>Tumble</v>
          </cell>
          <cell r="DO84" t="str">
            <v>Use Magic Device</v>
          </cell>
          <cell r="DP84" t="str">
            <v>Use Rope</v>
          </cell>
        </row>
        <row r="85">
          <cell r="A85" t="str">
            <v>Darksight Slayer</v>
          </cell>
          <cell r="D85" t="str">
            <v>Green Ronin</v>
          </cell>
          <cell r="E85" t="str">
            <v>Plot &amp; Poison</v>
          </cell>
          <cell r="G85">
            <v>10</v>
          </cell>
          <cell r="H85">
            <v>6</v>
          </cell>
          <cell r="I85">
            <v>0.75</v>
          </cell>
          <cell r="S85" t="str">
            <v>Sneack Attack</v>
          </cell>
          <cell r="T85">
            <v>6</v>
          </cell>
          <cell r="U85">
            <v>2</v>
          </cell>
          <cell r="V85">
            <v>2</v>
          </cell>
          <cell r="AF85">
            <v>0.33</v>
          </cell>
          <cell r="AL85">
            <v>0.5</v>
          </cell>
          <cell r="AR85">
            <v>0.33</v>
          </cell>
          <cell r="CS85">
            <v>8</v>
          </cell>
          <cell r="CT85" t="str">
            <v>Appraise</v>
          </cell>
          <cell r="CU85" t="str">
            <v>Balance</v>
          </cell>
          <cell r="CV85" t="str">
            <v>Bluff</v>
          </cell>
          <cell r="CW85" t="str">
            <v>Climb</v>
          </cell>
          <cell r="CX85" t="str">
            <v>Craft (General)</v>
          </cell>
          <cell r="CY85" t="str">
            <v>Decipher Script</v>
          </cell>
          <cell r="CZ85" t="str">
            <v>Diplomacy</v>
          </cell>
          <cell r="DA85" t="str">
            <v>Disable Device</v>
          </cell>
          <cell r="DB85" t="str">
            <v>Disguise</v>
          </cell>
          <cell r="DC85" t="str">
            <v>Escape Artist</v>
          </cell>
          <cell r="DD85" t="str">
            <v>Forgery</v>
          </cell>
          <cell r="DE85" t="str">
            <v>Gather Info</v>
          </cell>
          <cell r="DF85" t="str">
            <v>Hide</v>
          </cell>
          <cell r="DG85" t="str">
            <v>Innuendo</v>
          </cell>
          <cell r="DH85" t="str">
            <v>Intimidate</v>
          </cell>
          <cell r="DI85" t="str">
            <v>Jump</v>
          </cell>
          <cell r="DJ85" t="str">
            <v>Listen</v>
          </cell>
          <cell r="DK85" t="str">
            <v>Move Silently</v>
          </cell>
          <cell r="DL85" t="str">
            <v>Open Lock</v>
          </cell>
          <cell r="DM85" t="str">
            <v>Perform (General)</v>
          </cell>
          <cell r="DN85" t="str">
            <v>Profession (General)</v>
          </cell>
          <cell r="DO85" t="str">
            <v>Search</v>
          </cell>
          <cell r="DP85" t="str">
            <v>Sense Motive</v>
          </cell>
          <cell r="DQ85" t="str">
            <v>Sleight of Hand</v>
          </cell>
          <cell r="DR85" t="str">
            <v>Spot</v>
          </cell>
          <cell r="DS85" t="str">
            <v>Swim</v>
          </cell>
          <cell r="DT85" t="str">
            <v>Tumble</v>
          </cell>
          <cell r="DU85" t="str">
            <v>Use Magic Device</v>
          </cell>
          <cell r="DV85" t="str">
            <v>Use Rope</v>
          </cell>
        </row>
        <row r="86">
          <cell r="A86" t="str">
            <v>Darkwood Stalker</v>
          </cell>
          <cell r="D86" t="str">
            <v>Piazo</v>
          </cell>
          <cell r="E86" t="str">
            <v>Dragon ?</v>
          </cell>
          <cell r="AF86">
            <v>0.33</v>
          </cell>
          <cell r="AL86">
            <v>0.33</v>
          </cell>
          <cell r="AR86">
            <v>0.33</v>
          </cell>
        </row>
        <row r="87">
          <cell r="A87" t="str">
            <v>Dead-Eyes Berserker</v>
          </cell>
          <cell r="D87" t="str">
            <v>AEG</v>
          </cell>
          <cell r="E87" t="str">
            <v>Way of the Samurai</v>
          </cell>
          <cell r="AF87">
            <v>0.33</v>
          </cell>
          <cell r="AL87">
            <v>0.33</v>
          </cell>
          <cell r="AR87">
            <v>0.33</v>
          </cell>
        </row>
        <row r="88">
          <cell r="A88" t="str">
            <v>Death Knight</v>
          </cell>
          <cell r="C88" t="str">
            <v>Alignment:  Any Evil
Weapon and Armor Proficiency:  The death knight is proficient with the use of all simple &amp; martial weapons, as well as all types armor &amp; shields.
1st:  Resist Poison
2nd:  Unholy Aura
3rd:  Immune to Disease
4th:  Bonus Feat
5th:  Unholy Steed
6th:  Cold Resistance
8th:  Dark Ritual
9th:  Lightning Resistance
10th:  Bonus Feat
11th:  Fire Resistance
12th:  Touch of Death
14th:  Control Undead
15th:  Unnatural Vigor
16th:  Bonus Feat
17th:  Unhallow
18th:  face of Death
20th:  Death Knight</v>
          </cell>
          <cell r="D88" t="str">
            <v>Green Ronin</v>
          </cell>
          <cell r="E88" t="str">
            <v>Secret College of Necromancy</v>
          </cell>
          <cell r="F88">
            <v>11</v>
          </cell>
          <cell r="G88">
            <v>20</v>
          </cell>
          <cell r="H88">
            <v>10</v>
          </cell>
          <cell r="I88">
            <v>1</v>
          </cell>
          <cell r="AF88">
            <v>0.33</v>
          </cell>
          <cell r="AL88">
            <v>0.33</v>
          </cell>
          <cell r="AR88">
            <v>0.5</v>
          </cell>
          <cell r="AX88">
            <v>4</v>
          </cell>
          <cell r="AY88">
            <v>4</v>
          </cell>
          <cell r="AZ88" t="str">
            <v>List_Validation</v>
          </cell>
          <cell r="BO88">
            <v>3</v>
          </cell>
          <cell r="BP88">
            <v>-5</v>
          </cell>
          <cell r="BY88">
            <v>6</v>
          </cell>
          <cell r="BZ88">
            <v>6</v>
          </cell>
          <cell r="CA88">
            <v>1</v>
          </cell>
          <cell r="CB88" t="str">
            <v>Cold</v>
          </cell>
          <cell r="CP88">
            <v>5</v>
          </cell>
          <cell r="CR88" t="str">
            <v>paladin</v>
          </cell>
          <cell r="CS88">
            <v>2</v>
          </cell>
          <cell r="CT88" t="str">
            <v>Appraise</v>
          </cell>
          <cell r="CU88" t="str">
            <v>Climb</v>
          </cell>
          <cell r="CV88" t="str">
            <v>Concentration</v>
          </cell>
          <cell r="CW88" t="str">
            <v>Handle Animal</v>
          </cell>
          <cell r="CX88" t="str">
            <v>Innuendo</v>
          </cell>
          <cell r="CY88" t="str">
            <v>Intimidate</v>
          </cell>
          <cell r="CZ88" t="str">
            <v>Jump</v>
          </cell>
          <cell r="DA88" t="str">
            <v>Ride</v>
          </cell>
          <cell r="DB88" t="str">
            <v>Sense Motive</v>
          </cell>
          <cell r="DC88" t="str">
            <v>Spot</v>
          </cell>
          <cell r="DD88" t="str">
            <v>Swim</v>
          </cell>
        </row>
        <row r="89">
          <cell r="A89" t="str">
            <v>Deepsinger</v>
          </cell>
          <cell r="D89" t="str">
            <v>Green Ronin</v>
          </cell>
          <cell r="E89" t="str">
            <v>Plot &amp; Poison</v>
          </cell>
          <cell r="AF89">
            <v>0.33</v>
          </cell>
          <cell r="AL89">
            <v>0.33</v>
          </cell>
          <cell r="AR89">
            <v>0.33</v>
          </cell>
        </row>
        <row r="90">
          <cell r="A90" t="str">
            <v>Deepwoods Sniper</v>
          </cell>
          <cell r="D90" t="str">
            <v>WotC</v>
          </cell>
          <cell r="E90" t="str">
            <v>Masters of the Wild</v>
          </cell>
          <cell r="AF90">
            <v>0.33</v>
          </cell>
          <cell r="AL90">
            <v>0.33</v>
          </cell>
          <cell r="AR90">
            <v>0.33</v>
          </cell>
        </row>
        <row r="91">
          <cell r="A91" t="str">
            <v>Demarch</v>
          </cell>
          <cell r="D91" t="str">
            <v>JL</v>
          </cell>
          <cell r="AF91">
            <v>0.33</v>
          </cell>
          <cell r="AL91">
            <v>0.33</v>
          </cell>
          <cell r="AR91">
            <v>0.33</v>
          </cell>
        </row>
        <row r="92">
          <cell r="A92" t="str">
            <v>Demolitionist</v>
          </cell>
          <cell r="D92" t="str">
            <v>AEG</v>
          </cell>
          <cell r="E92" t="str">
            <v>Dungeons</v>
          </cell>
          <cell r="AF92">
            <v>0.33</v>
          </cell>
          <cell r="AL92">
            <v>0.33</v>
          </cell>
          <cell r="AR92">
            <v>0.33</v>
          </cell>
        </row>
        <row r="93">
          <cell r="A93" t="str">
            <v>Devoted Defender</v>
          </cell>
          <cell r="C93" t="str">
            <v>Requirements:
Base Attack Bonus: +5
Feats: Weapon Focus (any melee weapon), Alertness
Search ranks: 4
Sense Motive ranks: 4
Spot ranks: 4
1 Harm's way     AC Bonus +1
2 Defensive strike     AC Bonus +1
3 Deflect attack +1    AC Bonus +2
4 Defensive strike +1     AC Bonus +2
5 Deflect attack +2     AC Bonus +3
6 Defensive strike +2     AC Bonus +3
7 Deflect attack +3     AC Bonus +4
8 Defensive strike +3     AC Bonus +4
9 Deflect attack +4     AC Bonus +5
10 Defensive strike +4     AC Bonus +5</v>
          </cell>
          <cell r="D93" t="str">
            <v>WotC</v>
          </cell>
          <cell r="E93" t="str">
            <v>Sword &amp; Fist</v>
          </cell>
          <cell r="F93">
            <v>13</v>
          </cell>
          <cell r="G93">
            <v>10</v>
          </cell>
          <cell r="H93">
            <v>12</v>
          </cell>
          <cell r="I93">
            <v>1</v>
          </cell>
          <cell r="AF93">
            <v>0.5</v>
          </cell>
          <cell r="AL93">
            <v>0.5</v>
          </cell>
          <cell r="AR93">
            <v>0.33</v>
          </cell>
          <cell r="CS93">
            <v>2</v>
          </cell>
          <cell r="CT93" t="str">
            <v>Climb</v>
          </cell>
          <cell r="CU93" t="str">
            <v>Innuendo</v>
          </cell>
          <cell r="CV93" t="str">
            <v>Jump</v>
          </cell>
          <cell r="CW93" t="str">
            <v>Listen</v>
          </cell>
          <cell r="CX93" t="str">
            <v>Profession (General)</v>
          </cell>
          <cell r="CY93" t="str">
            <v>Search</v>
          </cell>
          <cell r="CZ93" t="str">
            <v>Sense Motive</v>
          </cell>
          <cell r="DA93" t="str">
            <v>Spot</v>
          </cell>
        </row>
        <row r="94">
          <cell r="A94" t="str">
            <v>Dhaeraowathila</v>
          </cell>
          <cell r="D94" t="str">
            <v>JL</v>
          </cell>
          <cell r="AF94">
            <v>0.33</v>
          </cell>
          <cell r="AL94">
            <v>0.33</v>
          </cell>
          <cell r="AR94">
            <v>0.33</v>
          </cell>
        </row>
        <row r="95">
          <cell r="A95" t="str">
            <v>Diamond Warrior</v>
          </cell>
          <cell r="C95" t="str">
            <v>BAB: +5
Manifesting:  Ability to manifest a 3rd-level psychic warrior power.
Feats:  Improved Unarmed Strike, Inertial Armor, Psychic Charge, Speed of Thought.
Skills:  Jump 6 ranks, Tumble 6 ranks.
Special:  Must be selected by a current diamond warrior to join the order.
Weapon and Armor Proficiency:  Diamond warriors gain no proficiency in any armor or weapons, though they retain any knowledge gained from former classes.
Powers and Power Points: With the exception of 1st, 5th, and 9th levels, diamond warriors gain power points and powers every level as though they gained a level of psychic warrior. Diamond warriors do not gain bonus power points.
Psionic Combat: Diamond warriors do not gain any psionic attack or defense modes.
Armor Restriction: A diamond warrior can wear armor only at the cost of his mobility special abilities. The only special abilities that continue to function while in armor are Diamond Body, Diamond Soul, and Teleport.Evasion and Uncanny Dodge are negated by armor.
Unarmed Attacks: The diamond warrior gains both the normal base attack bonus and the unarmed base attack bonus when using unarmed strikes. Their unarmed strikes follow the standard attack pattern for extra attacks each round and not the monk's unarmed strike pattern.
Note: The diamond warrior does not gain any bonus psychic warrior feats when they gain a level.
                                                                                                                 Unarmed  Unarmed Damage
                                                                                                                  BAB            M/S
1st:  Improved inertial armor, crystal mask                 --                                  +1            1d6/1d4
2nd:  Speed of thought, uncanny dodge       +1 Psychic Warrior Level              +1            1d8/1d6
3rd: Improved inertial armor                         +1 Psychic Warrior Level              +1            1d8/1d6
4th:  Speed of thought, evasion                   +1 Psychic Warrior Level              +1            1d10/1d8
5th:  Crystal mask                                                   --                                   +2           1d10/1d8
6th:  Improved inertial armor, diamond body +1 Psychic Warrior Level               +2           1d10/1d8
7th:  Speed of thought                               +1 Psychic Warrior Level               +2           1d12/1d10
8th:  Uncanny dodge                                 +1 Psychic Warrior Level               +2           1d12/1d10
9th:  Speed of thought, crystal mask                         --                                  +3            1d12/1d10
10th:Diamond soul, teleport                       +1 Psychic Warrior Level               +3            1d12/1d10</v>
          </cell>
          <cell r="D95" t="str">
            <v>WotC</v>
          </cell>
          <cell r="E95" t="str">
            <v>Mind's Eye</v>
          </cell>
          <cell r="F95">
            <v>13</v>
          </cell>
          <cell r="G95">
            <v>10</v>
          </cell>
          <cell r="H95">
            <v>8</v>
          </cell>
          <cell r="I95">
            <v>0.75</v>
          </cell>
          <cell r="AF95">
            <v>0.5</v>
          </cell>
          <cell r="AL95">
            <v>0.5</v>
          </cell>
          <cell r="AR95">
            <v>0.5</v>
          </cell>
          <cell r="CS95">
            <v>4</v>
          </cell>
          <cell r="CT95" t="str">
            <v>Autohypnosis</v>
          </cell>
          <cell r="CU95" t="str">
            <v>Balance</v>
          </cell>
          <cell r="CV95" t="str">
            <v>Climb</v>
          </cell>
          <cell r="CW95" t="str">
            <v>Concentration</v>
          </cell>
          <cell r="CX95" t="str">
            <v>Escape Artist</v>
          </cell>
          <cell r="CY95" t="str">
            <v>Jump</v>
          </cell>
          <cell r="CZ95" t="str">
            <v>Listen</v>
          </cell>
          <cell r="DA95" t="str">
            <v>Move Silently</v>
          </cell>
          <cell r="DB95" t="str">
            <v>Profession (General)</v>
          </cell>
          <cell r="DC95" t="str">
            <v>Sense Motive</v>
          </cell>
          <cell r="DD95" t="str">
            <v>Spot</v>
          </cell>
          <cell r="DE95" t="str">
            <v>Swim</v>
          </cell>
          <cell r="DF95" t="str">
            <v>Tumble</v>
          </cell>
        </row>
        <row r="96">
          <cell r="A96" t="str">
            <v>Diplomancer</v>
          </cell>
          <cell r="D96" t="str">
            <v>Malhavoc</v>
          </cell>
          <cell r="E96" t="str">
            <v>BoEM2</v>
          </cell>
          <cell r="AF96">
            <v>0.33</v>
          </cell>
          <cell r="AL96">
            <v>0.33</v>
          </cell>
          <cell r="AR96">
            <v>0.33</v>
          </cell>
        </row>
        <row r="97">
          <cell r="A97" t="str">
            <v>Divine Agent</v>
          </cell>
          <cell r="D97" t="str">
            <v>WotC</v>
          </cell>
          <cell r="E97" t="str">
            <v>Manual of the Planes</v>
          </cell>
          <cell r="AF97">
            <v>0.33</v>
          </cell>
          <cell r="AL97">
            <v>0.33</v>
          </cell>
          <cell r="AR97">
            <v>0.33</v>
          </cell>
        </row>
        <row r="98">
          <cell r="A98" t="str">
            <v>Divine Champion</v>
          </cell>
          <cell r="C98" t="str">
            <v>Requirements:
Base Attack Bonus +7
Knowledge (Religion): 3 ranks
Feats: Weapon Focus in the deity's favored weapon
Patron: A Divine Champion must have a patron deity, and it must be the deity of which she is a champion.
Weapon and Armor Proficiency: Light, Medium Armor; Shields; Simple and Martial Weapons
Class Abilities:
1st: Lay on Hands
2nd: Fighter Feat, Sacred Defense +1
3rd: Smite Infidel
4th: Fighter Feat, Sacred Defense +2
5th: Divine Wrath</v>
          </cell>
          <cell r="D98" t="str">
            <v>WotC</v>
          </cell>
          <cell r="E98" t="str">
            <v>FRCS</v>
          </cell>
          <cell r="F98">
            <v>42</v>
          </cell>
          <cell r="G98">
            <v>5</v>
          </cell>
          <cell r="H98">
            <v>10</v>
          </cell>
          <cell r="I98">
            <v>1</v>
          </cell>
          <cell r="K98" t="str">
            <v>Infidel</v>
          </cell>
          <cell r="L98" t="str">
            <v>Chr</v>
          </cell>
          <cell r="M98" t="str">
            <v>level</v>
          </cell>
          <cell r="N98">
            <v>3</v>
          </cell>
          <cell r="AF98">
            <v>0.5</v>
          </cell>
          <cell r="AL98">
            <v>0.5</v>
          </cell>
          <cell r="AR98">
            <v>0.33</v>
          </cell>
          <cell r="AX98">
            <v>2</v>
          </cell>
          <cell r="AY98">
            <v>1</v>
          </cell>
          <cell r="CS98">
            <v>2</v>
          </cell>
          <cell r="CT98" t="str">
            <v>Climb</v>
          </cell>
          <cell r="CU98" t="str">
            <v>Craft (General)</v>
          </cell>
          <cell r="CV98" t="str">
            <v>Handle Animal</v>
          </cell>
          <cell r="CW98" t="str">
            <v>Jump</v>
          </cell>
          <cell r="CX98" t="str">
            <v>Knowledge (Religion)</v>
          </cell>
          <cell r="CY98" t="str">
            <v>Ride</v>
          </cell>
          <cell r="CZ98" t="str">
            <v>Spot</v>
          </cell>
          <cell r="DA98" t="str">
            <v>Swim</v>
          </cell>
        </row>
        <row r="99">
          <cell r="A99" t="str">
            <v>Divine Disciple</v>
          </cell>
          <cell r="C99" t="str">
            <v>Requirements:
Diplomacy 5 ranks
Knowledge (Religion): 8 ranks
Spellcasting: Ability to cast 4th-level divine spells
Patron: A Divine Disciple must have a patron deity, and it must be the deity of which she is a disciple.
Weapon and Armor Proficiency: No additional proficiency gained.
Class Abilities:
Gains additional spells per day per class level of Divine Disciple.
1st: New Domain; Divine Emissary
2nd: Sacred Defense +1
3rd: Imbue with Spell Ability
4th: Sacred Defense +2
5th: Transcendence</v>
          </cell>
          <cell r="D99" t="str">
            <v>WotC</v>
          </cell>
          <cell r="E99" t="str">
            <v>FRCS</v>
          </cell>
          <cell r="F99">
            <v>43</v>
          </cell>
          <cell r="G99">
            <v>5</v>
          </cell>
          <cell r="H99">
            <v>8</v>
          </cell>
          <cell r="I99">
            <v>0.5</v>
          </cell>
          <cell r="AF99">
            <v>0.5</v>
          </cell>
          <cell r="AL99">
            <v>0.33</v>
          </cell>
          <cell r="AR99">
            <v>0.5</v>
          </cell>
          <cell r="BJ99">
            <v>1</v>
          </cell>
          <cell r="CS99">
            <v>2</v>
          </cell>
          <cell r="CT99" t="str">
            <v>Concentration</v>
          </cell>
          <cell r="CU99" t="str">
            <v>Craft (General)</v>
          </cell>
          <cell r="CV99" t="str">
            <v>Diplomacy</v>
          </cell>
          <cell r="CW99" t="str">
            <v>Heal</v>
          </cell>
          <cell r="CX99" t="str">
            <v>Knowledge (Arcana)</v>
          </cell>
          <cell r="CY99" t="str">
            <v>Knowledge (Nature)</v>
          </cell>
          <cell r="CZ99" t="str">
            <v>Knowledge (Religion)</v>
          </cell>
          <cell r="DA99" t="str">
            <v>Profession (General)</v>
          </cell>
          <cell r="DB99" t="str">
            <v>Spellcraft</v>
          </cell>
          <cell r="DC99" t="str">
            <v>Survival</v>
          </cell>
        </row>
        <row r="100">
          <cell r="A100" t="str">
            <v>Divine Oracle</v>
          </cell>
          <cell r="C100" t="str">
            <v>Requirements:
Feats: Skill Focus (Scry)
Scry (10 ranks)
Weapon and Armor Proficiency: All Simple Weapons.
Divine Oracles gain +1 spell casting level of existing class for each level.
1st: Prestige Domain: Divination; Scry Bonus
2nd: Prescient Sense
3rd: Divination Enhancement
4th: Uncanny Dodge (Dex bonus to AC)
6th: Uncanny Dodge (Can't be flanked)
8th: Uncanny Dodge (+1 vs. Traps)
10th: Immune to surprise.</v>
          </cell>
          <cell r="D100" t="str">
            <v>WotC</v>
          </cell>
          <cell r="E100" t="str">
            <v>Defenders of the Faith</v>
          </cell>
          <cell r="F100">
            <v>56</v>
          </cell>
          <cell r="G100">
            <v>10</v>
          </cell>
          <cell r="H100">
            <v>6</v>
          </cell>
          <cell r="I100">
            <v>0.5</v>
          </cell>
          <cell r="AF100">
            <v>0.33</v>
          </cell>
          <cell r="AL100">
            <v>0.33</v>
          </cell>
          <cell r="AR100">
            <v>0.5</v>
          </cell>
          <cell r="BJ100">
            <v>1</v>
          </cell>
          <cell r="CS100">
            <v>2</v>
          </cell>
          <cell r="CT100" t="str">
            <v>Concentration</v>
          </cell>
          <cell r="CU100" t="str">
            <v>Craft (General)</v>
          </cell>
          <cell r="CV100" t="str">
            <v>Heal</v>
          </cell>
          <cell r="CW100" t="str">
            <v>Intimidate</v>
          </cell>
          <cell r="CX100" t="str">
            <v>Knowledge (Religion)</v>
          </cell>
          <cell r="CY100" t="str">
            <v>Profession (General)</v>
          </cell>
          <cell r="CZ100" t="str">
            <v>Spellcraft</v>
          </cell>
        </row>
        <row r="101">
          <cell r="A101" t="str">
            <v>Divine Seeker</v>
          </cell>
          <cell r="C101" t="str">
            <v>Requirements:
Hide: 10 ranks
Knowledge (Religion): 3 ranks
Move Silently: 8 ranks
Spot: 5 ranks
Patron: An Divine Seeker must have a patron deity, and it must be the deity of which she is a seeker.
Weapon and Armor Proficiency: No additional proficiency gained.
Class Abilities:
1st: Sanctuary; Thwart Glyph
2nd: Sacred Defense +1; Sneak Attack +1d6
3rd: Locate Object; Obscure Object
4th: Sacred Defense +2; Sneak Attack +2d6
5th: Locate Creature; Divine Perseverance</v>
          </cell>
          <cell r="D101" t="str">
            <v>WotC</v>
          </cell>
          <cell r="E101" t="str">
            <v>FRCS</v>
          </cell>
          <cell r="F101">
            <v>44</v>
          </cell>
          <cell r="G101">
            <v>5</v>
          </cell>
          <cell r="H101">
            <v>6</v>
          </cell>
          <cell r="I101">
            <v>0.75</v>
          </cell>
          <cell r="S101" t="str">
            <v>Sneak Attack</v>
          </cell>
          <cell r="T101">
            <v>6</v>
          </cell>
          <cell r="U101">
            <v>2</v>
          </cell>
          <cell r="V101">
            <v>2</v>
          </cell>
          <cell r="AF101">
            <v>0.33</v>
          </cell>
          <cell r="AL101">
            <v>0.5</v>
          </cell>
          <cell r="AR101">
            <v>0.33</v>
          </cell>
          <cell r="CS101">
            <v>6</v>
          </cell>
          <cell r="CT101" t="str">
            <v>Bluff</v>
          </cell>
          <cell r="CU101" t="str">
            <v>Climb</v>
          </cell>
          <cell r="CV101" t="str">
            <v>Craft (General)</v>
          </cell>
          <cell r="CW101" t="str">
            <v>Decipher Script</v>
          </cell>
          <cell r="CX101" t="str">
            <v>Diplomacy</v>
          </cell>
          <cell r="CY101" t="str">
            <v>Disable Device</v>
          </cell>
          <cell r="CZ101" t="str">
            <v>Jump</v>
          </cell>
          <cell r="DA101" t="str">
            <v>Knowledge (Religion)</v>
          </cell>
          <cell r="DB101" t="str">
            <v>Listen</v>
          </cell>
          <cell r="DC101" t="str">
            <v>Move Silently</v>
          </cell>
          <cell r="DD101" t="str">
            <v>Open Lock</v>
          </cell>
          <cell r="DE101" t="str">
            <v>Profession (General)</v>
          </cell>
          <cell r="DF101" t="str">
            <v>Search</v>
          </cell>
          <cell r="DG101" t="str">
            <v>Sleight of Hand</v>
          </cell>
          <cell r="DH101" t="str">
            <v>Spot</v>
          </cell>
          <cell r="DI101" t="str">
            <v>Tumble</v>
          </cell>
          <cell r="DJ101" t="str">
            <v>Use Rope</v>
          </cell>
        </row>
        <row r="102">
          <cell r="A102" t="str">
            <v>Diviner</v>
          </cell>
          <cell r="C102"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02" t="str">
            <v>WotC</v>
          </cell>
          <cell r="E102" t="str">
            <v>3.5e SRD</v>
          </cell>
          <cell r="G102">
            <v>20</v>
          </cell>
          <cell r="H102">
            <v>4</v>
          </cell>
          <cell r="I102">
            <v>0.5</v>
          </cell>
          <cell r="AF102">
            <v>0.33</v>
          </cell>
          <cell r="AL102">
            <v>0.33</v>
          </cell>
          <cell r="AR102">
            <v>0.5</v>
          </cell>
          <cell r="AX102">
            <v>1</v>
          </cell>
          <cell r="AZ102" t="str">
            <v>Metamagic</v>
          </cell>
          <cell r="CP102">
            <v>1</v>
          </cell>
          <cell r="CR102" t="str">
            <v>familiar</v>
          </cell>
          <cell r="CS102">
            <v>2</v>
          </cell>
          <cell r="CT102" t="str">
            <v>Concentration</v>
          </cell>
          <cell r="CU102" t="str">
            <v>Craft (General)</v>
          </cell>
          <cell r="CV102" t="str">
            <v>Decipher Script</v>
          </cell>
          <cell r="CW102" t="str">
            <v>Knowledge (General)</v>
          </cell>
          <cell r="CX102" t="str">
            <v>Profession (General)</v>
          </cell>
          <cell r="CY102" t="str">
            <v>Spellcraft</v>
          </cell>
        </row>
        <row r="103">
          <cell r="A103" t="str">
            <v>Doji Elite Guard</v>
          </cell>
          <cell r="D103" t="str">
            <v>AEG</v>
          </cell>
          <cell r="E103" t="str">
            <v>Way of the Samurai</v>
          </cell>
          <cell r="AF103">
            <v>0.33</v>
          </cell>
          <cell r="AL103">
            <v>0.33</v>
          </cell>
          <cell r="AR103">
            <v>0.33</v>
          </cell>
        </row>
        <row r="104">
          <cell r="A104" t="str">
            <v>Dominant</v>
          </cell>
          <cell r="D104" t="str">
            <v>Green Ronin</v>
          </cell>
          <cell r="E104" t="str">
            <v>Plot &amp; Poison</v>
          </cell>
          <cell r="AF104">
            <v>0.33</v>
          </cell>
          <cell r="AL104">
            <v>0.33</v>
          </cell>
          <cell r="AR104">
            <v>0.33</v>
          </cell>
        </row>
        <row r="105">
          <cell r="A105" t="str">
            <v>Doomguide</v>
          </cell>
          <cell r="C105" t="str">
            <v>Requirements:
Alignment: Any non-good
Knowledge (The Planes [Outer Planes]): 8 ranks
Spellcasting: Ability to cast 3rd-level arcane spells
Special: The acolyte of the skin must have made peaceful contact with a summoned evil outsider.
Weapon and Armor Proficiency: No additional proficiency gained.
Class Abilities:
Gains additional spells per day per even class level of Acolyte of the Skin.
1st: Wear Fiend 
2nd: Flame Resistant
3rd: Fiendish Glare
4th: Fiendish Knowledge
5th: Skin Adaptation
6th: Cold Resistant
7th: Glare of the Pit
8th: Fiendish Knowledge
9th: Summon Fiend
10th: Symbiosis</v>
          </cell>
          <cell r="D105" t="str">
            <v>WotC</v>
          </cell>
          <cell r="E105" t="str">
            <v>Tome &amp; Blood</v>
          </cell>
          <cell r="F105">
            <v>43</v>
          </cell>
          <cell r="G105">
            <v>10</v>
          </cell>
          <cell r="H105">
            <v>6</v>
          </cell>
          <cell r="I105">
            <v>0.75</v>
          </cell>
          <cell r="AF105">
            <v>0.5</v>
          </cell>
          <cell r="AL105">
            <v>0.33</v>
          </cell>
          <cell r="AR105">
            <v>0.5</v>
          </cell>
          <cell r="AX105">
            <v>3</v>
          </cell>
          <cell r="BP105">
            <v>1</v>
          </cell>
          <cell r="CS105">
            <v>2</v>
          </cell>
          <cell r="CT105" t="str">
            <v>Concentration</v>
          </cell>
          <cell r="CU105" t="str">
            <v>Craft (General)</v>
          </cell>
          <cell r="CV105" t="str">
            <v>Diplomacy</v>
          </cell>
          <cell r="CW105" t="str">
            <v>Heal</v>
          </cell>
          <cell r="CX105" t="str">
            <v>Knowledge (The Planes)</v>
          </cell>
          <cell r="CY105" t="str">
            <v>Knowledge (Undead)</v>
          </cell>
          <cell r="CZ105" t="str">
            <v>Knowledge (Arcana)</v>
          </cell>
          <cell r="DA105" t="str">
            <v>Knowledge (Nature)</v>
          </cell>
          <cell r="DB105" t="str">
            <v>Knowledge (Religion)</v>
          </cell>
          <cell r="DC105" t="str">
            <v>Profession (General)</v>
          </cell>
          <cell r="DD105" t="str">
            <v>Spellcraft</v>
          </cell>
        </row>
        <row r="106">
          <cell r="A106" t="str">
            <v>Dragon Disciple</v>
          </cell>
          <cell r="C106" t="str">
            <v>Alignment: Any
Weapon and Armor Proficiency: Adepts are skilled with all simple weapons. Adepts are not proficient with any type of armor nor with shields.
2nd Summon familiar</v>
          </cell>
          <cell r="D106" t="str">
            <v>WotC</v>
          </cell>
          <cell r="E106" t="str">
            <v>3.5e SRD</v>
          </cell>
          <cell r="G106">
            <v>10</v>
          </cell>
          <cell r="H106">
            <v>6</v>
          </cell>
          <cell r="I106">
            <v>0.75</v>
          </cell>
          <cell r="AF106">
            <v>0.5</v>
          </cell>
          <cell r="AL106">
            <v>0.33</v>
          </cell>
          <cell r="AR106">
            <v>0.5</v>
          </cell>
          <cell r="CS106">
            <v>2</v>
          </cell>
          <cell r="CT106" t="str">
            <v>Concentration</v>
          </cell>
          <cell r="CU106" t="str">
            <v>Craft (General)</v>
          </cell>
          <cell r="CV106" t="str">
            <v>Diplomacy</v>
          </cell>
          <cell r="CW106" t="str">
            <v>Escape Artist</v>
          </cell>
          <cell r="CX106" t="str">
            <v>Gather Info</v>
          </cell>
          <cell r="CY106" t="str">
            <v>Knowledge (Arcana)</v>
          </cell>
          <cell r="CZ106" t="str">
            <v>Knowledge (General)</v>
          </cell>
          <cell r="DA106" t="str">
            <v>Knowledge (Nature)</v>
          </cell>
          <cell r="DB106" t="str">
            <v>Knowledge (Psionic)</v>
          </cell>
          <cell r="DC106" t="str">
            <v>Knowledge (Religion)</v>
          </cell>
          <cell r="DD106" t="str">
            <v>Listen</v>
          </cell>
          <cell r="DE106" t="str">
            <v>Profession (General)</v>
          </cell>
          <cell r="DF106" t="str">
            <v>Search</v>
          </cell>
          <cell r="DG106" t="str">
            <v>Speak Language</v>
          </cell>
          <cell r="DH106" t="str">
            <v>Spellcraft</v>
          </cell>
          <cell r="DI106" t="str">
            <v>Spot</v>
          </cell>
          <cell r="DJ106" t="str">
            <v>Write Language</v>
          </cell>
        </row>
        <row r="107">
          <cell r="A107" t="str">
            <v>Dragon Slayer</v>
          </cell>
          <cell r="C107" t="str">
            <v>Requirements:
Feat: Alertness
Knowledge (Arcane): 8 ranks
Knowledge (The Planes): 8 ranks
Spellcasting: Ability to cast one Divination spell, and one Summoning spell of 3rd level or higher.
Special: Prior contact with an alienist or a pseudonatural creature.
Weapon and Armor Proficiency: No additional proficiency gained.
Class Abilities:
Gains additional spells per day per class level of Alienist.
1st: Summon Alien
2nd: Alien Blessing
3rd: Metamagic Secret
4th: Mad Certainty
5th: Pseudonatural Familiar
6th: Extra Summoning
7th: Metamagic Secret
8th: Insane Certainty
9th: Timeless Secret
10th: Trancendence</v>
          </cell>
          <cell r="D107" t="str">
            <v>WotC</v>
          </cell>
          <cell r="E107" t="str">
            <v>Tome &amp; Blood</v>
          </cell>
          <cell r="F107">
            <v>45</v>
          </cell>
          <cell r="G107">
            <v>10</v>
          </cell>
          <cell r="H107">
            <v>10</v>
          </cell>
          <cell r="I107">
            <v>1</v>
          </cell>
          <cell r="AF107">
            <v>0.5</v>
          </cell>
          <cell r="AL107">
            <v>0.5</v>
          </cell>
          <cell r="AR107">
            <v>0.33</v>
          </cell>
          <cell r="CS107">
            <v>2</v>
          </cell>
          <cell r="CT107" t="str">
            <v>Climb</v>
          </cell>
          <cell r="CU107" t="str">
            <v>Craft (General)</v>
          </cell>
          <cell r="CV107" t="str">
            <v>Handle Animal</v>
          </cell>
          <cell r="CW107" t="str">
            <v>Intimidate</v>
          </cell>
          <cell r="CX107" t="str">
            <v>Jump</v>
          </cell>
          <cell r="CY107" t="str">
            <v>Listen</v>
          </cell>
          <cell r="CZ107" t="str">
            <v>Ride</v>
          </cell>
          <cell r="DA107" t="str">
            <v>Spot</v>
          </cell>
          <cell r="DB107" t="str">
            <v>Swim</v>
          </cell>
        </row>
        <row r="108">
          <cell r="A108" t="str">
            <v>Dragon Swordmaster</v>
          </cell>
          <cell r="D108" t="str">
            <v>AEG</v>
          </cell>
          <cell r="E108" t="str">
            <v>Rokugan</v>
          </cell>
          <cell r="AF108">
            <v>0.33</v>
          </cell>
          <cell r="AL108">
            <v>0.33</v>
          </cell>
          <cell r="AR108">
            <v>0.33</v>
          </cell>
        </row>
        <row r="109">
          <cell r="A109" t="str">
            <v>Dragonkith</v>
          </cell>
          <cell r="C109" t="str">
            <v>Race: Elf or Half-Elf
Base Attack Bonus: +6
Feats: Weapon Focus (any bow other than a crossbow), Point Blank Shot, Precise Shot
Spellcasting: Ability to cast 1st level Arcane spells.
Weapon and Armor Proficiency: An arcane archer is proficient with all simple and martial weapons, light armor, medium armor, and shields.
Class Abilities:
1st Enchant arrow +1
2nd Imbue arrow
3rd Enchant arrow +2
4th Seeker arrow
5th Enchant arrow +3
6th Phase arrow
7th Enchant arrow +4
8th Hail of arrows
9th Enchant arrow +5
10th Arrow of death</v>
          </cell>
          <cell r="D109" t="str">
            <v>WotC</v>
          </cell>
          <cell r="E109" t="str">
            <v>3.5e SRD</v>
          </cell>
          <cell r="G109">
            <v>10</v>
          </cell>
          <cell r="H109">
            <v>8</v>
          </cell>
          <cell r="I109">
            <v>1</v>
          </cell>
          <cell r="S109" t="str">
            <v>Mighty Attack</v>
          </cell>
          <cell r="T109">
            <v>6</v>
          </cell>
          <cell r="U109">
            <v>2</v>
          </cell>
          <cell r="V109">
            <v>3</v>
          </cell>
          <cell r="AF109">
            <v>0.5</v>
          </cell>
          <cell r="AL109">
            <v>0.33</v>
          </cell>
          <cell r="AR109">
            <v>0.33</v>
          </cell>
          <cell r="CS109">
            <v>4</v>
          </cell>
          <cell r="CT109" t="str">
            <v>Bluff</v>
          </cell>
          <cell r="CU109" t="str">
            <v>Craft (General)</v>
          </cell>
          <cell r="CV109" t="str">
            <v>Diplomacy</v>
          </cell>
          <cell r="CW109" t="str">
            <v>Intimidate</v>
          </cell>
          <cell r="CX109" t="str">
            <v>Knowledge (Arcana)</v>
          </cell>
          <cell r="CY109" t="str">
            <v>Knowledge (General)</v>
          </cell>
          <cell r="CZ109" t="str">
            <v>Knowledge (Nature)</v>
          </cell>
          <cell r="DA109" t="str">
            <v>Knowledge (Psionic)</v>
          </cell>
          <cell r="DB109" t="str">
            <v>Knowledge (Religion)</v>
          </cell>
          <cell r="DC109" t="str">
            <v>Listen</v>
          </cell>
          <cell r="DD109" t="str">
            <v>Profession (General)</v>
          </cell>
          <cell r="DE109" t="str">
            <v>Search</v>
          </cell>
          <cell r="DF109" t="str">
            <v>Speak Language</v>
          </cell>
          <cell r="DG109" t="str">
            <v>Spot</v>
          </cell>
          <cell r="DH109" t="str">
            <v>Write Language</v>
          </cell>
        </row>
        <row r="110">
          <cell r="A110" t="str">
            <v>Dread Pirate</v>
          </cell>
          <cell r="D110" t="str">
            <v>WotC</v>
          </cell>
          <cell r="E110" t="str">
            <v>Song &amp; Silence</v>
          </cell>
          <cell r="AF110">
            <v>0.33</v>
          </cell>
          <cell r="AL110">
            <v>0.33</v>
          </cell>
          <cell r="AR110">
            <v>0.33</v>
          </cell>
        </row>
        <row r="111">
          <cell r="A111" t="str">
            <v>Dreadmaster (Dragon Mag)</v>
          </cell>
          <cell r="C111" t="str">
            <v>Requirements:
Alignment: Any non-lawful.
Decipher Script: 7 ranks
Disable Device: 7 ranks
Escape Artist: 7 ranks
Knowledge (Arcana): 4 ranks
Spells: Ability to cast Mage Hand, and at least one arcane spell of 3rd level or higher.
Special: Sneak attack +2d6
Weapon and Armor Proficiency: No additional proficiency gained.
Class Abilities:
Gains additional arcane spells per day per class level of Arcane Trickster.
1st: Ranged Legerdemain 1/day
2nd: Sneak Attack +1d6
3rd: Impromptu Sneak Attack 1/day
4th: Sneak Attack +1d6
5th: Ranged Legerdemain 2/day
6th: Sneak Attack +1d6
7th: Impromptu Sneak Attack 2/day
8th: Sneak Attack +1d6
9th: Ranged Legerdemain 3/day
10th: Sneak Attack +1d6</v>
          </cell>
          <cell r="D111" t="str">
            <v>WotC</v>
          </cell>
          <cell r="E111" t="str">
            <v>Tome &amp; Blood</v>
          </cell>
          <cell r="F111">
            <v>47</v>
          </cell>
          <cell r="G111">
            <v>10</v>
          </cell>
          <cell r="H111">
            <v>8</v>
          </cell>
          <cell r="I111">
            <v>0.75</v>
          </cell>
          <cell r="AF111">
            <v>0.5</v>
          </cell>
          <cell r="AL111">
            <v>0.33</v>
          </cell>
          <cell r="AR111">
            <v>0.5</v>
          </cell>
          <cell r="CP111">
            <v>2</v>
          </cell>
          <cell r="CS111">
            <v>2</v>
          </cell>
          <cell r="CT111" t="str">
            <v>Bluff</v>
          </cell>
          <cell r="CU111" t="str">
            <v>Concentration</v>
          </cell>
          <cell r="CV111" t="str">
            <v>Craft (General)</v>
          </cell>
          <cell r="CW111" t="str">
            <v>Diplomacy</v>
          </cell>
          <cell r="CX111" t="str">
            <v>Gather Info</v>
          </cell>
          <cell r="CY111" t="str">
            <v>Intimidate</v>
          </cell>
          <cell r="CZ111" t="str">
            <v>Knowledge (Geography)</v>
          </cell>
          <cell r="DA111" t="str">
            <v>Knowledge (History)</v>
          </cell>
          <cell r="DB111" t="str">
            <v>Knowledge (Nobility/Royalty)</v>
          </cell>
          <cell r="DC111" t="str">
            <v>Knowledge (Arcana)</v>
          </cell>
          <cell r="DD111" t="str">
            <v>Knowledge (General)</v>
          </cell>
          <cell r="DE111" t="str">
            <v>Knowledge (Religion)</v>
          </cell>
          <cell r="DF111" t="str">
            <v>Profession (General)</v>
          </cell>
          <cell r="DG111" t="str">
            <v>Ride</v>
          </cell>
          <cell r="DH111" t="str">
            <v>Sense Motive</v>
          </cell>
          <cell r="DI111" t="str">
            <v>Speak Language</v>
          </cell>
          <cell r="DJ111" t="str">
            <v>Spellcraft</v>
          </cell>
          <cell r="DK111" t="str">
            <v>Write Language</v>
          </cell>
        </row>
        <row r="112">
          <cell r="A112" t="str">
            <v>Dreadmaster (FnP)</v>
          </cell>
          <cell r="C112" t="str">
            <v>Requirements:
Alignment: Any non-lawful.
Decipher Script: 7 ranks
Disable Device: 7 ranks
Escape Artist: 7 ranks
Knowledge (Arcana): 4 ranks
Spells: Ability to cast Mage Hand, and at least one arcane spell of 3rd level or higher.
Special: Sneak attack +2d6
Weapon and Armor Proficiency: No additional proficiency gained.
Class Abilities:
Gains additional arcane spells per day per class level of Arcane Trickster.
1st: Ranged Legerdemain 1/day
2nd: Sneak Attack +1d6
3rd: Impromptu Sneak Attack 1/day
4th: Sneak Attack +1d6
5th: Ranged Legerdemain 2/day
6th: Sneak Attack +1d6
7th: Impromptu Sneak Attack 2/day
8th: Sneak Attack +1d6
9th: Ranged Legerdemain 3/day
10th: Sneak Attack +1d6</v>
          </cell>
          <cell r="D112" t="str">
            <v>WotC</v>
          </cell>
          <cell r="E112" t="str">
            <v>Tome &amp; Blood</v>
          </cell>
          <cell r="F112">
            <v>47</v>
          </cell>
          <cell r="G112">
            <v>10</v>
          </cell>
          <cell r="H112">
            <v>8</v>
          </cell>
          <cell r="I112">
            <v>0.75</v>
          </cell>
          <cell r="AF112">
            <v>0.5</v>
          </cell>
          <cell r="AL112">
            <v>0.33</v>
          </cell>
          <cell r="AR112">
            <v>0.5</v>
          </cell>
          <cell r="CP112">
            <v>2</v>
          </cell>
          <cell r="CS112">
            <v>2</v>
          </cell>
          <cell r="CT112" t="str">
            <v>Bluff</v>
          </cell>
          <cell r="CU112" t="str">
            <v>Concentration</v>
          </cell>
          <cell r="CV112" t="str">
            <v>Craft (General)</v>
          </cell>
          <cell r="CW112" t="str">
            <v>Diplomacy</v>
          </cell>
          <cell r="CX112" t="str">
            <v>Gather Info</v>
          </cell>
          <cell r="CY112" t="str">
            <v>Intimidate</v>
          </cell>
          <cell r="CZ112" t="str">
            <v>Knowledge (Geography)</v>
          </cell>
          <cell r="DA112" t="str">
            <v>Knowledge (History)</v>
          </cell>
          <cell r="DB112" t="str">
            <v>Knowledge (Nobility/Royalty)</v>
          </cell>
          <cell r="DC112" t="str">
            <v>Knowledge (Arcana)</v>
          </cell>
          <cell r="DD112" t="str">
            <v>Knowledge (General)</v>
          </cell>
          <cell r="DE112" t="str">
            <v>Knowledge (Religion)</v>
          </cell>
          <cell r="DF112" t="str">
            <v>Profession (General)</v>
          </cell>
          <cell r="DG112" t="str">
            <v>Ride</v>
          </cell>
          <cell r="DH112" t="str">
            <v>Sense Motive</v>
          </cell>
          <cell r="DI112" t="str">
            <v>Speak Language</v>
          </cell>
          <cell r="DJ112" t="str">
            <v>Spellcraft</v>
          </cell>
          <cell r="DK112" t="str">
            <v>Write Language</v>
          </cell>
        </row>
        <row r="113">
          <cell r="A113" t="str">
            <v>Druid</v>
          </cell>
          <cell r="C113" t="str">
            <v>Requirements:
Base Attack Bonus: +4
Knowledge (Arcana): 8 ranks
Feats: Improved Unarmed Strike, Deflect Arrows, Dodge, Mobility
Alignment: Any Lawful
Special: Must find the Monastery of Finithamon amidst the chaos of limbo, successfully petition the sensei for membership, and have slain an arcane spellcaster.
1st: Student of Perfection; Clap of Deafness
2nd: Chop of Muteness
3rd: Strike of Confusion
4th: Deflect Spell
5th: Ki Strike
6th: Allseeing Eye
7th: Slap of Forgetfulness
8th: Empty Hand
9th: Reflect Spell
10th: Sundering Strike of Oblivion
Note: Monks may multiclass freely with this class.
NOTE: This is for characters WITH 'Monk' as one of thier classes.</v>
          </cell>
          <cell r="D113" t="str">
            <v>Piazo</v>
          </cell>
          <cell r="E113" t="str">
            <v>Dragon 281</v>
          </cell>
          <cell r="F113">
            <v>36</v>
          </cell>
          <cell r="G113">
            <v>20</v>
          </cell>
          <cell r="H113">
            <v>8</v>
          </cell>
          <cell r="I113">
            <v>0.75</v>
          </cell>
          <cell r="AF113">
            <v>0.5</v>
          </cell>
          <cell r="AL113">
            <v>0.33</v>
          </cell>
          <cell r="AR113">
            <v>0.5</v>
          </cell>
          <cell r="CP113">
            <v>1</v>
          </cell>
          <cell r="CS113">
            <v>4</v>
          </cell>
          <cell r="CT113" t="str">
            <v>Concentration</v>
          </cell>
          <cell r="CU113" t="str">
            <v>Craft (General)</v>
          </cell>
          <cell r="CV113" t="str">
            <v>Diplomacy</v>
          </cell>
          <cell r="CW113" t="str">
            <v>Handle Animal</v>
          </cell>
          <cell r="CX113" t="str">
            <v>Heal</v>
          </cell>
          <cell r="CY113" t="str">
            <v>Knowledge (Nature)</v>
          </cell>
          <cell r="CZ113" t="str">
            <v>Profession (General)</v>
          </cell>
          <cell r="DA113" t="str">
            <v>Spellcraft</v>
          </cell>
          <cell r="DB113" t="str">
            <v>Survival</v>
          </cell>
          <cell r="DC113" t="str">
            <v>Swim</v>
          </cell>
        </row>
        <row r="114">
          <cell r="A114" t="str">
            <v>Drunken Master</v>
          </cell>
          <cell r="C114" t="str">
            <v>Alignment: Any
Weapon and Armor Proficiency: The aristocrat is proficient in the use of all simple and martial weapons and with all types of armor and shields.</v>
          </cell>
          <cell r="D114" t="str">
            <v>WotC</v>
          </cell>
          <cell r="E114" t="str">
            <v>3.5e SRD</v>
          </cell>
          <cell r="G114">
            <v>10</v>
          </cell>
          <cell r="H114">
            <v>8</v>
          </cell>
          <cell r="I114">
            <v>1</v>
          </cell>
          <cell r="AF114">
            <v>0.5</v>
          </cell>
          <cell r="AL114">
            <v>0.5</v>
          </cell>
          <cell r="AR114">
            <v>0.33</v>
          </cell>
          <cell r="CS114">
            <v>4</v>
          </cell>
          <cell r="CT114" t="str">
            <v>Balance</v>
          </cell>
          <cell r="CU114" t="str">
            <v>Bluff</v>
          </cell>
          <cell r="CV114" t="str">
            <v>Climb</v>
          </cell>
          <cell r="CW114" t="str">
            <v>Craft (General)</v>
          </cell>
          <cell r="CX114" t="str">
            <v>Escape Artist</v>
          </cell>
          <cell r="CY114" t="str">
            <v>Hide</v>
          </cell>
          <cell r="CZ114" t="str">
            <v>Jump</v>
          </cell>
          <cell r="DA114" t="str">
            <v>Listen</v>
          </cell>
          <cell r="DB114" t="str">
            <v>Move Silently</v>
          </cell>
          <cell r="DC114" t="str">
            <v>Perform (General)</v>
          </cell>
          <cell r="DD114" t="str">
            <v>Profession (General)</v>
          </cell>
          <cell r="DE114" t="str">
            <v>Swim</v>
          </cell>
          <cell r="DF114" t="str">
            <v>Tumble</v>
          </cell>
        </row>
        <row r="115">
          <cell r="A115" t="str">
            <v>Duelist</v>
          </cell>
          <cell r="C115" t="str">
            <v>Requirements:
Alignment: Any Evil.
Base Attack Bonus: +6
Knowledge (Religion): 2 ranks
Hide: 5 ranks.
Feats: Cleave, Sunder
Special: Must have made peaceful contact with an evil outsider who was summoned by him or someone else to have contracted the taint of true evil.
Weapon and Armor Proficiency: Blackguards are proficient with all simple and martial weapons, with all types of armor, and with shields.
1st Detect good, poison use
2nd Dark blessing, smite good
3rd Command undead, aura of despair
4th Sneak attack +1d6
5th Fiendish servant
7th Sneak attack +2d6
10th Sneak attack +3d6</v>
          </cell>
          <cell r="D115" t="str">
            <v>WotC</v>
          </cell>
          <cell r="E115" t="str">
            <v>3.5e SRD</v>
          </cell>
          <cell r="G115">
            <v>10</v>
          </cell>
          <cell r="H115">
            <v>10</v>
          </cell>
          <cell r="I115">
            <v>1</v>
          </cell>
          <cell r="S115" t="str">
            <v>Precise Strike</v>
          </cell>
          <cell r="T115">
            <v>6</v>
          </cell>
          <cell r="U115">
            <v>2</v>
          </cell>
          <cell r="V115">
            <v>4</v>
          </cell>
          <cell r="AA115" t="str">
            <v>Int</v>
          </cell>
          <cell r="AD115">
            <v>1</v>
          </cell>
          <cell r="AE115">
            <v>1</v>
          </cell>
          <cell r="AF115">
            <v>0.33</v>
          </cell>
          <cell r="AH115">
            <v>4</v>
          </cell>
          <cell r="AJ115">
            <v>1</v>
          </cell>
          <cell r="AL115">
            <v>0.5</v>
          </cell>
          <cell r="AM115">
            <v>2</v>
          </cell>
          <cell r="AN115">
            <v>4</v>
          </cell>
          <cell r="AP115">
            <v>1</v>
          </cell>
          <cell r="AR115">
            <v>0.33</v>
          </cell>
          <cell r="AT115">
            <v>4</v>
          </cell>
          <cell r="AV115">
            <v>1</v>
          </cell>
          <cell r="CS115">
            <v>4</v>
          </cell>
          <cell r="CT115" t="str">
            <v>Balance</v>
          </cell>
          <cell r="CU115" t="str">
            <v>Bluff</v>
          </cell>
          <cell r="CV115" t="str">
            <v>Escape Artist</v>
          </cell>
          <cell r="CW115" t="str">
            <v>Innuendo</v>
          </cell>
          <cell r="CX115" t="str">
            <v>Jump</v>
          </cell>
          <cell r="CY115" t="str">
            <v>Listen</v>
          </cell>
          <cell r="CZ115" t="str">
            <v>Perform (General)</v>
          </cell>
          <cell r="DA115" t="str">
            <v>Sense Motive</v>
          </cell>
          <cell r="DB115" t="str">
            <v>Spot</v>
          </cell>
          <cell r="DC115" t="str">
            <v>Tumble</v>
          </cell>
        </row>
        <row r="116">
          <cell r="A116" t="str">
            <v>Duelist (Dragon Mag)</v>
          </cell>
          <cell r="C116" t="str">
            <v>Requirements:
Alignment: Any Evil
Move Silently: 8 ranks
Hide: 8 ranks
Disguise: 4 ranks
Special: In addition, he must kill someone for no other reason than to join the assassins.
Weapon and Armor Proficiency: Assassins are proficient with the crossbow (hand, light, or heavy), dagger (any type), dart, rapier, sap, shortbow (nor­mal and composite), and short sword. Assassins are proficient with light armor but not with shields.
1st Sneak attack +1d6, death attack, poison use
2nd save vs. poison, uncanny dodge (Dex bonus to AC)
3rd Sneak attack +2d6
4th save vs. poison
5th Sneak attack +3d6, uncanny dodge (can’t be flanked)
6th save vs. poison
7th Sneak attack +4d6
8th save vs. poison
9th Sneak attack +5d6
10th save vs. poison, uncanny dodge (+1 vs. traps)</v>
          </cell>
          <cell r="D116" t="str">
            <v>WotC</v>
          </cell>
          <cell r="E116" t="str">
            <v>3.5e SRD</v>
          </cell>
          <cell r="G116">
            <v>10</v>
          </cell>
          <cell r="H116">
            <v>10</v>
          </cell>
          <cell r="I116">
            <v>1</v>
          </cell>
          <cell r="AA116" t="str">
            <v>Int</v>
          </cell>
          <cell r="AD116">
            <v>1</v>
          </cell>
          <cell r="AE116">
            <v>1</v>
          </cell>
          <cell r="AF116">
            <v>0.33</v>
          </cell>
          <cell r="AH116">
            <v>4</v>
          </cell>
          <cell r="AJ116">
            <v>1</v>
          </cell>
          <cell r="AL116">
            <v>0.5</v>
          </cell>
          <cell r="AM116">
            <v>2</v>
          </cell>
          <cell r="AN116">
            <v>4</v>
          </cell>
          <cell r="AP116">
            <v>1</v>
          </cell>
          <cell r="AR116">
            <v>0.33</v>
          </cell>
          <cell r="AT116">
            <v>4</v>
          </cell>
          <cell r="AV116">
            <v>1</v>
          </cell>
          <cell r="CS116">
            <v>4</v>
          </cell>
          <cell r="CT116" t="str">
            <v>Balance</v>
          </cell>
          <cell r="CU116" t="str">
            <v>Bluff</v>
          </cell>
          <cell r="CV116" t="str">
            <v>Escape Artist</v>
          </cell>
          <cell r="CW116" t="str">
            <v>Innuendo</v>
          </cell>
          <cell r="CX116" t="str">
            <v>Jump</v>
          </cell>
          <cell r="CY116" t="str">
            <v>Listen</v>
          </cell>
          <cell r="CZ116" t="str">
            <v>Perform (General)</v>
          </cell>
          <cell r="DA116" t="str">
            <v>Sense Motive</v>
          </cell>
          <cell r="DB116" t="str">
            <v>Spot</v>
          </cell>
          <cell r="DC116" t="str">
            <v>Tumble</v>
          </cell>
        </row>
        <row r="117">
          <cell r="A117" t="str">
            <v>Dungeon Delver</v>
          </cell>
          <cell r="D117" t="str">
            <v>WotC</v>
          </cell>
          <cell r="E117" t="str">
            <v>Song &amp; Silence</v>
          </cell>
          <cell r="AF117">
            <v>0.33</v>
          </cell>
          <cell r="AL117">
            <v>0.33</v>
          </cell>
          <cell r="AR117">
            <v>0.33</v>
          </cell>
        </row>
        <row r="118">
          <cell r="A118" t="str">
            <v>Dwarven Defender</v>
          </cell>
          <cell r="C118" t="str">
            <v xml:space="preserve">Requirements:
Race: Dwarf
Alignment: Any Lawful
Base Attack Bonus: +7
Feats: Dodge, Endurance, Toughness.
Weapon and Armor Proficiency: The dwarven defender is proficient with all simple and martial weapons, all types of armor, and shields.
1st Defensive stance 1/day
2nd Defensive awareness (Dex bonus to AC)
3rd Defensive stance 2/day
5th Defensive stance 3/day
6th Damage reduction (3), defensive awareness (can’t be flanked)
7th Defensive stance 4/day
9th Defensive stance 5/day
10th Damage reduction (6), defensive awareness (+1 vs. traps)
</v>
          </cell>
          <cell r="D118" t="str">
            <v>WotC</v>
          </cell>
          <cell r="E118" t="str">
            <v>3.5e SRD</v>
          </cell>
          <cell r="G118">
            <v>10</v>
          </cell>
          <cell r="H118">
            <v>12</v>
          </cell>
          <cell r="I118">
            <v>1</v>
          </cell>
          <cell r="AF118">
            <v>0.5</v>
          </cell>
          <cell r="AL118">
            <v>0.33</v>
          </cell>
          <cell r="AR118">
            <v>0.5</v>
          </cell>
          <cell r="CS118">
            <v>2</v>
          </cell>
          <cell r="CT118" t="str">
            <v>Craft (General)</v>
          </cell>
          <cell r="CU118" t="str">
            <v>Listen</v>
          </cell>
          <cell r="CV118" t="str">
            <v>Sense Motive</v>
          </cell>
          <cell r="CW118" t="str">
            <v>Spot</v>
          </cell>
        </row>
        <row r="119">
          <cell r="A119" t="str">
            <v>Dweomer Defender</v>
          </cell>
          <cell r="D119" t="str">
            <v>Green Ronin</v>
          </cell>
          <cell r="E119" t="str">
            <v>Plot &amp; Poison</v>
          </cell>
          <cell r="AF119">
            <v>0.33</v>
          </cell>
          <cell r="AL119">
            <v>0.33</v>
          </cell>
          <cell r="AR119">
            <v>0.33</v>
          </cell>
        </row>
        <row r="120">
          <cell r="A120" t="str">
            <v>Dweomerkeeper (FnP)</v>
          </cell>
          <cell r="D120" t="str">
            <v>WotC</v>
          </cell>
          <cell r="E120" t="str">
            <v>Faiths &amp; Pantheons</v>
          </cell>
          <cell r="AF120">
            <v>0.33</v>
          </cell>
          <cell r="AL120">
            <v>0.33</v>
          </cell>
          <cell r="AR120">
            <v>0.33</v>
          </cell>
        </row>
        <row r="121">
          <cell r="A121" t="str">
            <v>Dweomerkeeper (Josh)</v>
          </cell>
          <cell r="D121" t="str">
            <v>JL</v>
          </cell>
          <cell r="AF121">
            <v>0.33</v>
          </cell>
          <cell r="AL121">
            <v>0.33</v>
          </cell>
          <cell r="AR121">
            <v>0.33</v>
          </cell>
        </row>
        <row r="122">
          <cell r="A122" t="str">
            <v>Dying</v>
          </cell>
          <cell r="D122" t="str">
            <v>AEG</v>
          </cell>
          <cell r="E122" t="str">
            <v>Undead</v>
          </cell>
          <cell r="AF122">
            <v>0.33</v>
          </cell>
          <cell r="AL122">
            <v>0.33</v>
          </cell>
          <cell r="AR122">
            <v>0.33</v>
          </cell>
        </row>
        <row r="123">
          <cell r="A123" t="str">
            <v>Earthwalker</v>
          </cell>
          <cell r="D123" t="str">
            <v>JL</v>
          </cell>
          <cell r="AF123">
            <v>0.33</v>
          </cell>
          <cell r="AL123">
            <v>0.33</v>
          </cell>
          <cell r="AR123">
            <v>0.33</v>
          </cell>
        </row>
        <row r="124">
          <cell r="A124" t="str">
            <v>Elder Druid</v>
          </cell>
          <cell r="D124" t="str">
            <v>Piazo</v>
          </cell>
          <cell r="E124" t="str">
            <v>Dragon ?</v>
          </cell>
          <cell r="AF124">
            <v>0.33</v>
          </cell>
          <cell r="AL124">
            <v>0.33</v>
          </cell>
          <cell r="AR124">
            <v>0.33</v>
          </cell>
        </row>
        <row r="125">
          <cell r="A125" t="str">
            <v>Eldritch Master</v>
          </cell>
          <cell r="C125" t="str">
            <v>Requirements:
Knowledge (Arcana): 8 ranks; Spellcraft: 6 ranks; Diplomacy: 2 ranks; Intimidation: 2 ranks.
Spellcasting: Must be able to cast arcane spells
Special: The Eldritch Master must have made a pact or bargain with some powerful, otherworldly entity.  In exchange for teaching the character the ways of the eldritch master, the entity must be rewarded with a special task, a great (magical) treasure, or some special payment determined by the DM.
1st: Detect Magic, Combined Levels
2nd: True Spell (cantrip)
3rd: Metamagic Feat, Spell Boost
4th: Spell Dilettante
5th: True Spell (1st)
6th: Powerful Presence, Metamagic Feat, Spell Boost
7th: True Spell (2nd)
8th: Knowing Stare, Spell Dilettante
9th: Metamagic Feat, Spell Boost
10th: Mastered Name</v>
          </cell>
          <cell r="D125" t="str">
            <v>Piazo</v>
          </cell>
          <cell r="E125" t="str">
            <v>Dragon 280</v>
          </cell>
          <cell r="F125">
            <v>88</v>
          </cell>
          <cell r="G125">
            <v>10</v>
          </cell>
          <cell r="H125">
            <v>4</v>
          </cell>
          <cell r="I125">
            <v>0.5</v>
          </cell>
          <cell r="AF125">
            <v>0.33</v>
          </cell>
          <cell r="AL125">
            <v>0.33</v>
          </cell>
          <cell r="AR125">
            <v>0.5</v>
          </cell>
          <cell r="AX125">
            <v>1</v>
          </cell>
          <cell r="CS125">
            <v>4</v>
          </cell>
          <cell r="CT125" t="str">
            <v>Concentration</v>
          </cell>
          <cell r="CU125" t="str">
            <v>Craft (General)</v>
          </cell>
          <cell r="CV125" t="str">
            <v>Diplomacy</v>
          </cell>
          <cell r="CW125" t="str">
            <v>Intimidate</v>
          </cell>
          <cell r="CX125" t="str">
            <v>Knowledge (Arcana)</v>
          </cell>
          <cell r="CY125" t="str">
            <v>Knowledge (General)</v>
          </cell>
          <cell r="CZ125" t="str">
            <v>Knowledge (Nature)</v>
          </cell>
          <cell r="DA125" t="str">
            <v>Knowledge (Psionic)</v>
          </cell>
          <cell r="DB125" t="str">
            <v>Knowledge (Religion)</v>
          </cell>
          <cell r="DC125" t="str">
            <v>Listen</v>
          </cell>
          <cell r="DD125" t="str">
            <v>Profession (General)</v>
          </cell>
          <cell r="DE125" t="str">
            <v>Sense Motive</v>
          </cell>
          <cell r="DF125" t="str">
            <v>Speak Language</v>
          </cell>
          <cell r="DG125" t="str">
            <v>Spellcraft</v>
          </cell>
          <cell r="DH125" t="str">
            <v>Spot</v>
          </cell>
          <cell r="DI125" t="str">
            <v>Write Language</v>
          </cell>
        </row>
        <row r="126">
          <cell r="A126" t="str">
            <v>Eldritch Warrior</v>
          </cell>
          <cell r="D126" t="str">
            <v>Malhavoc</v>
          </cell>
          <cell r="E126" t="str">
            <v>BoEM2</v>
          </cell>
          <cell r="AF126">
            <v>0.33</v>
          </cell>
          <cell r="AL126">
            <v>0.33</v>
          </cell>
          <cell r="AR126">
            <v>0.33</v>
          </cell>
        </row>
        <row r="127">
          <cell r="A127" t="str">
            <v>Elemental Archon</v>
          </cell>
          <cell r="D127" t="str">
            <v>WotC</v>
          </cell>
          <cell r="E127" t="str">
            <v>Faiths &amp; Pantheons</v>
          </cell>
          <cell r="AF127">
            <v>0.33</v>
          </cell>
          <cell r="AL127">
            <v>0.33</v>
          </cell>
          <cell r="AR127">
            <v>0.33</v>
          </cell>
        </row>
        <row r="128">
          <cell r="A128" t="str">
            <v>Elemental Guardsman</v>
          </cell>
          <cell r="D128" t="str">
            <v>AEG</v>
          </cell>
          <cell r="E128" t="str">
            <v>Rokugan</v>
          </cell>
          <cell r="AF128">
            <v>0.33</v>
          </cell>
          <cell r="AL128">
            <v>0.33</v>
          </cell>
          <cell r="AR128">
            <v>0.33</v>
          </cell>
        </row>
        <row r="129">
          <cell r="A129" t="str">
            <v>Elemental Savant (Air)</v>
          </cell>
          <cell r="C129"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29" t="str">
            <v>WotC</v>
          </cell>
          <cell r="E129" t="str">
            <v>Tome &amp; Blood</v>
          </cell>
          <cell r="F129">
            <v>57</v>
          </cell>
          <cell r="G129">
            <v>10</v>
          </cell>
          <cell r="H129">
            <v>4</v>
          </cell>
          <cell r="I129">
            <v>0.5</v>
          </cell>
          <cell r="AF129">
            <v>0.33</v>
          </cell>
          <cell r="AL129">
            <v>0.33</v>
          </cell>
          <cell r="AR129">
            <v>0.5</v>
          </cell>
          <cell r="CB129" t="str">
            <v>Electricity</v>
          </cell>
          <cell r="CS129">
            <v>2</v>
          </cell>
          <cell r="CT129" t="str">
            <v>Concentration</v>
          </cell>
          <cell r="CU129" t="str">
            <v>Craft (General)</v>
          </cell>
          <cell r="CV129" t="str">
            <v>Handle Animal</v>
          </cell>
          <cell r="CW129" t="str">
            <v>Knowledge (Arcana)</v>
          </cell>
          <cell r="CX129" t="str">
            <v>Knowledge (General)</v>
          </cell>
          <cell r="CY129" t="str">
            <v>Knowledge (Nature)</v>
          </cell>
          <cell r="CZ129" t="str">
            <v>Knowledge (Psionic)</v>
          </cell>
          <cell r="DA129" t="str">
            <v>Knowledge (Religion)</v>
          </cell>
          <cell r="DB129" t="str">
            <v>Profession (General)</v>
          </cell>
          <cell r="DC129" t="str">
            <v>Speak Language</v>
          </cell>
          <cell r="DD129" t="str">
            <v>Spellcraft</v>
          </cell>
          <cell r="DE129" t="str">
            <v>Write Language</v>
          </cell>
        </row>
        <row r="130">
          <cell r="A130" t="str">
            <v>Elemental Savant (Earth)</v>
          </cell>
          <cell r="C130"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30" t="str">
            <v>WotC</v>
          </cell>
          <cell r="E130" t="str">
            <v>Tome &amp; Blood</v>
          </cell>
          <cell r="F130">
            <v>57</v>
          </cell>
          <cell r="G130">
            <v>10</v>
          </cell>
          <cell r="H130">
            <v>4</v>
          </cell>
          <cell r="I130">
            <v>0.5</v>
          </cell>
          <cell r="AF130">
            <v>0.33</v>
          </cell>
          <cell r="AL130">
            <v>0.33</v>
          </cell>
          <cell r="AR130">
            <v>0.5</v>
          </cell>
          <cell r="CB130" t="str">
            <v>Acid</v>
          </cell>
          <cell r="CS130">
            <v>2</v>
          </cell>
          <cell r="CT130" t="str">
            <v>Concentration</v>
          </cell>
          <cell r="CU130" t="str">
            <v>Craft (General)</v>
          </cell>
          <cell r="CV130" t="str">
            <v>Handle Animal</v>
          </cell>
          <cell r="CW130" t="str">
            <v>Knowledge (Arcana)</v>
          </cell>
          <cell r="CX130" t="str">
            <v>Knowledge (General)</v>
          </cell>
          <cell r="CY130" t="str">
            <v>Knowledge (Nature)</v>
          </cell>
          <cell r="CZ130" t="str">
            <v>Knowledge (Psionic)</v>
          </cell>
          <cell r="DA130" t="str">
            <v>Knowledge (Religion)</v>
          </cell>
          <cell r="DB130" t="str">
            <v>Profession (General)</v>
          </cell>
          <cell r="DC130" t="str">
            <v>Speak Language</v>
          </cell>
          <cell r="DD130" t="str">
            <v>Spellcraft</v>
          </cell>
          <cell r="DE130" t="str">
            <v>Write Language</v>
          </cell>
        </row>
        <row r="131">
          <cell r="A131" t="str">
            <v>Elemental Savant (Fire)</v>
          </cell>
          <cell r="C131"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31" t="str">
            <v>WotC</v>
          </cell>
          <cell r="E131" t="str">
            <v>Tome &amp; Blood</v>
          </cell>
          <cell r="F131">
            <v>57</v>
          </cell>
          <cell r="G131">
            <v>10</v>
          </cell>
          <cell r="H131">
            <v>4</v>
          </cell>
          <cell r="I131">
            <v>0.5</v>
          </cell>
          <cell r="AF131">
            <v>0.33</v>
          </cell>
          <cell r="AL131">
            <v>0.33</v>
          </cell>
          <cell r="AR131">
            <v>0.5</v>
          </cell>
          <cell r="CB131" t="str">
            <v>Fire</v>
          </cell>
          <cell r="CS131">
            <v>2</v>
          </cell>
          <cell r="CT131" t="str">
            <v>Concentration</v>
          </cell>
          <cell r="CU131" t="str">
            <v>Craft (General)</v>
          </cell>
          <cell r="CV131" t="str">
            <v>Handle Animal</v>
          </cell>
          <cell r="CW131" t="str">
            <v>Knowledge (Arcana)</v>
          </cell>
          <cell r="CX131" t="str">
            <v>Knowledge (General)</v>
          </cell>
          <cell r="CY131" t="str">
            <v>Knowledge (Nature)</v>
          </cell>
          <cell r="CZ131" t="str">
            <v>Knowledge (Psionic)</v>
          </cell>
          <cell r="DA131" t="str">
            <v>Knowledge (Religion)</v>
          </cell>
          <cell r="DB131" t="str">
            <v>Profession (General)</v>
          </cell>
          <cell r="DC131" t="str">
            <v>Speak Language</v>
          </cell>
          <cell r="DD131" t="str">
            <v>Spellcraft</v>
          </cell>
          <cell r="DE131" t="str">
            <v>Write Language</v>
          </cell>
        </row>
        <row r="132">
          <cell r="A132" t="str">
            <v>Elemental Savant (Water)</v>
          </cell>
          <cell r="C132"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32" t="str">
            <v>WotC</v>
          </cell>
          <cell r="E132" t="str">
            <v>Tome &amp; Blood</v>
          </cell>
          <cell r="F132">
            <v>57</v>
          </cell>
          <cell r="G132">
            <v>10</v>
          </cell>
          <cell r="H132">
            <v>4</v>
          </cell>
          <cell r="I132">
            <v>0.5</v>
          </cell>
          <cell r="AF132">
            <v>0.33</v>
          </cell>
          <cell r="AL132">
            <v>0.33</v>
          </cell>
          <cell r="AR132">
            <v>0.5</v>
          </cell>
          <cell r="CB132" t="str">
            <v>Cold</v>
          </cell>
          <cell r="CS132">
            <v>2</v>
          </cell>
          <cell r="CT132" t="str">
            <v>Concentration</v>
          </cell>
          <cell r="CU132" t="str">
            <v>Craft (General)</v>
          </cell>
          <cell r="CV132" t="str">
            <v>Handle Animal</v>
          </cell>
          <cell r="CW132" t="str">
            <v>Knowledge (Arcana)</v>
          </cell>
          <cell r="CX132" t="str">
            <v>Knowledge (General)</v>
          </cell>
          <cell r="CY132" t="str">
            <v>Knowledge (Nature)</v>
          </cell>
          <cell r="CZ132" t="str">
            <v>Knowledge (Psionic)</v>
          </cell>
          <cell r="DA132" t="str">
            <v>Knowledge (Religion)</v>
          </cell>
          <cell r="DB132" t="str">
            <v>Profession (General)</v>
          </cell>
          <cell r="DC132" t="str">
            <v>Speak Language</v>
          </cell>
          <cell r="DD132" t="str">
            <v>Spellcraft</v>
          </cell>
          <cell r="DE132" t="str">
            <v>Write Language</v>
          </cell>
        </row>
        <row r="133">
          <cell r="A133" t="str">
            <v>Elf Treerunner</v>
          </cell>
          <cell r="C133" t="str">
            <v>Race:  Elf or Half-Elf
BAB:  +5
Feats:  Lightning Reflexes, Track
Skills:  Balance 6 ranks, Climb 8 ranks, Jump 6 ranks, Wilderness Lore 4 ranks
Weapon and Armor Proficiency:  The elf treerunner is proficient with the use of all simple and martial weapons, as well as light armor.
1st:  Tree Walking
2nd:  Trackless Step, Weapons of the Order
3rd:  Treerunning
4th:  Speak with Plants
5th:  Arboreal Ally
6th:  Arboreal Ambush
7th:  Darkvision
8th:  Arboreal Gate
9th:  Arboreal Gate
10th:  Arboreal Gate</v>
          </cell>
          <cell r="D133" t="str">
            <v>AEG</v>
          </cell>
          <cell r="E133" t="str">
            <v>War</v>
          </cell>
          <cell r="F133">
            <v>52</v>
          </cell>
          <cell r="G133">
            <v>10</v>
          </cell>
          <cell r="H133">
            <v>10</v>
          </cell>
          <cell r="I133">
            <v>1</v>
          </cell>
          <cell r="AF133">
            <v>0.33</v>
          </cell>
          <cell r="AL133">
            <v>0.5</v>
          </cell>
          <cell r="AR133">
            <v>0.33</v>
          </cell>
          <cell r="CS133">
            <v>4</v>
          </cell>
          <cell r="CT133" t="str">
            <v>Balance</v>
          </cell>
          <cell r="CU133" t="str">
            <v>Climb</v>
          </cell>
          <cell r="CV133" t="str">
            <v>Handle Animal</v>
          </cell>
          <cell r="CW133" t="str">
            <v>Hide</v>
          </cell>
          <cell r="CX133" t="str">
            <v>Jump</v>
          </cell>
          <cell r="CY133" t="str">
            <v>Knowledge (Nature)</v>
          </cell>
          <cell r="CZ133" t="str">
            <v>Listen</v>
          </cell>
          <cell r="DA133" t="str">
            <v>Move Silently</v>
          </cell>
          <cell r="DB133" t="str">
            <v>Spot</v>
          </cell>
          <cell r="DC133" t="str">
            <v>Survival</v>
          </cell>
          <cell r="DD133" t="str">
            <v>Swim</v>
          </cell>
        </row>
        <row r="134">
          <cell r="A134" t="str">
            <v>Embermage</v>
          </cell>
          <cell r="C134" t="str">
            <v>Requirements:
Skills: Knowledge: Arcana - 10 ranks
Feats: Endurance, Spell Focus: Evocation, Spell Penetration
Spell Casting: Must be able to cast 3rd-level arcane spells. The character must be able to cast five spells of the fire type and may cast no spells of the cold type.
Special: To become an embermage, the character must have been reduced to negative hit points entirely through damage by fire or killed by a fire attack.
Special: A character can use no spell or item that provides protection against fire (doing so prevents the use of embermage abilities until the protection ends).
Weapon and Armor Proficiency: 
Class Abilities:
1st: Burning Touch, Arcane Spell Casting
2nd: Burning Blood
4th: Fingers of Fire
6th: Burning Blood Backlash
8th: Tongue of Fire
9th: Eyes of Fire
10th: Implosion</v>
          </cell>
          <cell r="D134" t="str">
            <v>Malhavoc</v>
          </cell>
          <cell r="E134" t="str">
            <v>BoEM</v>
          </cell>
          <cell r="F134">
            <v>4</v>
          </cell>
          <cell r="G134">
            <v>10</v>
          </cell>
          <cell r="H134">
            <v>6</v>
          </cell>
          <cell r="I134">
            <v>0.5</v>
          </cell>
          <cell r="AF134">
            <v>0.5</v>
          </cell>
          <cell r="AL134">
            <v>0.33</v>
          </cell>
          <cell r="AR134">
            <v>0.5</v>
          </cell>
          <cell r="CS134">
            <v>2</v>
          </cell>
          <cell r="CT134" t="str">
            <v>Concentration</v>
          </cell>
          <cell r="CU134" t="str">
            <v>Craft (General)</v>
          </cell>
          <cell r="CV134" t="str">
            <v>Knowledge (Arcana)</v>
          </cell>
          <cell r="CW134" t="str">
            <v>Profession (General)</v>
          </cell>
          <cell r="CX134" t="str">
            <v>Spellcraft</v>
          </cell>
        </row>
        <row r="135">
          <cell r="A135" t="str">
            <v>Emerald Magistrate</v>
          </cell>
          <cell r="D135" t="str">
            <v>AEG</v>
          </cell>
          <cell r="E135" t="str">
            <v>Rokugan</v>
          </cell>
          <cell r="AF135">
            <v>0.33</v>
          </cell>
          <cell r="AL135">
            <v>0.33</v>
          </cell>
          <cell r="AR135">
            <v>0.33</v>
          </cell>
        </row>
        <row r="136">
          <cell r="A136" t="str">
            <v>Enchanter</v>
          </cell>
          <cell r="C136"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36" t="str">
            <v>WotC</v>
          </cell>
          <cell r="E136" t="str">
            <v>3.5e SRD</v>
          </cell>
          <cell r="G136">
            <v>20</v>
          </cell>
          <cell r="H136">
            <v>4</v>
          </cell>
          <cell r="I136">
            <v>0.5</v>
          </cell>
          <cell r="AF136">
            <v>0.33</v>
          </cell>
          <cell r="AL136">
            <v>0.33</v>
          </cell>
          <cell r="AR136">
            <v>0.5</v>
          </cell>
          <cell r="AX136">
            <v>1</v>
          </cell>
          <cell r="AZ136" t="str">
            <v>Metamagic</v>
          </cell>
          <cell r="CP136">
            <v>1</v>
          </cell>
          <cell r="CR136" t="str">
            <v>familiar</v>
          </cell>
          <cell r="CS136">
            <v>2</v>
          </cell>
          <cell r="CT136" t="str">
            <v>Concentration</v>
          </cell>
          <cell r="CU136" t="str">
            <v>Craft (General)</v>
          </cell>
          <cell r="CV136" t="str">
            <v>Decipher Script</v>
          </cell>
          <cell r="CW136" t="str">
            <v>Knowledge (General)</v>
          </cell>
          <cell r="CX136" t="str">
            <v>Profession (General)</v>
          </cell>
          <cell r="CY136" t="str">
            <v>Spellcraft</v>
          </cell>
        </row>
        <row r="137">
          <cell r="A137" t="str">
            <v>Epic Athlete</v>
          </cell>
          <cell r="C137" t="str">
            <v>BAB:  +5
Feats:  Improved Unarmed Strike, Run, Toughness
Skills:  Balance 4 ranks, Climb 6 ranks, Jump 8 ranks, Swim 6 ranks, Tumble 4 ranks
Special:  Beacuse epic athletes seek physical perfection "for the wrong reasons", monks may never become one.
Weapon and Armor Proficiency:  The epic athlete is proficient with the use of all simple and martial weapons, no forms of armor or shields.  An epic athlete can only use his special abilities while wearing light armor or less.
1st:  Brawler, Fame
2nd:  Improved Speed
3rd:  Far Throw
4th:  Grappler
5th:  The Epic
6th:  Prodigious Leap
7th:  Giant Killer
8th:  Bear Hug
9th:  Hearty Constitution
10th:  Epic Health</v>
          </cell>
          <cell r="D137" t="str">
            <v>AEG</v>
          </cell>
          <cell r="E137" t="str">
            <v>War</v>
          </cell>
          <cell r="F137">
            <v>55</v>
          </cell>
          <cell r="G137">
            <v>10</v>
          </cell>
          <cell r="H137">
            <v>12</v>
          </cell>
          <cell r="I137">
            <v>1</v>
          </cell>
          <cell r="AF137">
            <v>0.33</v>
          </cell>
          <cell r="AL137">
            <v>0.5</v>
          </cell>
          <cell r="AR137">
            <v>0.33</v>
          </cell>
          <cell r="CC137">
            <v>10</v>
          </cell>
          <cell r="CJ137">
            <v>1</v>
          </cell>
          <cell r="CS137">
            <v>4</v>
          </cell>
          <cell r="CT137" t="str">
            <v>Balance</v>
          </cell>
          <cell r="CU137" t="str">
            <v>Climb</v>
          </cell>
          <cell r="CV137" t="str">
            <v>Escape Artist</v>
          </cell>
          <cell r="CW137" t="str">
            <v>Heal</v>
          </cell>
          <cell r="CX137" t="str">
            <v>Intimidate</v>
          </cell>
          <cell r="CY137" t="str">
            <v>Jump</v>
          </cell>
          <cell r="CZ137" t="str">
            <v>Listen</v>
          </cell>
          <cell r="DA137" t="str">
            <v>Perform (General)</v>
          </cell>
          <cell r="DB137" t="str">
            <v>Ride</v>
          </cell>
          <cell r="DC137" t="str">
            <v>Spot</v>
          </cell>
          <cell r="DD137" t="str">
            <v>Swim</v>
          </cell>
          <cell r="DE137" t="str">
            <v>Tumble</v>
          </cell>
        </row>
        <row r="138">
          <cell r="A138" t="str">
            <v>Eunich Warlock</v>
          </cell>
          <cell r="D138" t="str">
            <v>AEG</v>
          </cell>
          <cell r="E138" t="str">
            <v>Rokugan</v>
          </cell>
          <cell r="AF138">
            <v>0.33</v>
          </cell>
          <cell r="AL138">
            <v>0.33</v>
          </cell>
          <cell r="AR138">
            <v>0.33</v>
          </cell>
        </row>
        <row r="139">
          <cell r="A139" t="str">
            <v>Evoker</v>
          </cell>
          <cell r="C139"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39" t="str">
            <v>WotC</v>
          </cell>
          <cell r="E139" t="str">
            <v>3.5e SRD</v>
          </cell>
          <cell r="G139">
            <v>20</v>
          </cell>
          <cell r="H139">
            <v>4</v>
          </cell>
          <cell r="I139">
            <v>0.5</v>
          </cell>
          <cell r="AF139">
            <v>0.33</v>
          </cell>
          <cell r="AL139">
            <v>0.33</v>
          </cell>
          <cell r="AR139">
            <v>0.5</v>
          </cell>
          <cell r="AX139">
            <v>1</v>
          </cell>
          <cell r="AZ139" t="str">
            <v>Metamagic</v>
          </cell>
          <cell r="CP139">
            <v>1</v>
          </cell>
          <cell r="CR139" t="str">
            <v>familiar</v>
          </cell>
          <cell r="CS139">
            <v>2</v>
          </cell>
          <cell r="CT139" t="str">
            <v>Concentration</v>
          </cell>
          <cell r="CU139" t="str">
            <v>Craft (General)</v>
          </cell>
          <cell r="CV139" t="str">
            <v>Decipher Script</v>
          </cell>
          <cell r="CW139" t="str">
            <v>Knowledge (General)</v>
          </cell>
          <cell r="CX139" t="str">
            <v>Profession (General)</v>
          </cell>
          <cell r="CY139" t="str">
            <v>Spellcraft</v>
          </cell>
        </row>
        <row r="140">
          <cell r="A140" t="str">
            <v>Exorcist</v>
          </cell>
          <cell r="D140" t="str">
            <v>AEG</v>
          </cell>
          <cell r="E140" t="str">
            <v>Undead</v>
          </cell>
          <cell r="AF140">
            <v>0.33</v>
          </cell>
          <cell r="AL140">
            <v>0.33</v>
          </cell>
          <cell r="AR140">
            <v>0.33</v>
          </cell>
        </row>
        <row r="141">
          <cell r="A141" t="str">
            <v>Expert</v>
          </cell>
          <cell r="C141" t="str">
            <v>Alignment: Any
Weapon and Armor Proficiency: The expert is proficient in the use of all simple weapons and with light armor but not shields. 
Note that, even if they can chose any 10 skills, they can have (at most) 2 skills which are normally "Exclusive" skills.</v>
          </cell>
          <cell r="D141" t="str">
            <v>WotC</v>
          </cell>
          <cell r="E141" t="str">
            <v>3.5e SRD</v>
          </cell>
          <cell r="G141">
            <v>20</v>
          </cell>
          <cell r="H141">
            <v>6</v>
          </cell>
          <cell r="I141">
            <v>0.75</v>
          </cell>
          <cell r="AF141">
            <v>0.33</v>
          </cell>
          <cell r="AL141">
            <v>0.33</v>
          </cell>
          <cell r="AR141">
            <v>0.5</v>
          </cell>
          <cell r="CS141">
            <v>6</v>
          </cell>
        </row>
        <row r="142">
          <cell r="A142" t="str">
            <v>Faith Hunter</v>
          </cell>
          <cell r="D142" t="str">
            <v>AEG</v>
          </cell>
          <cell r="E142" t="str">
            <v>Undead</v>
          </cell>
          <cell r="AF142">
            <v>0.33</v>
          </cell>
          <cell r="AL142">
            <v>0.33</v>
          </cell>
          <cell r="AR142">
            <v>0.33</v>
          </cell>
        </row>
        <row r="143">
          <cell r="A143" t="str">
            <v>Fang of Lolth</v>
          </cell>
          <cell r="D143" t="str">
            <v>WotC</v>
          </cell>
          <cell r="E143" t="str">
            <v>Song &amp; Silence</v>
          </cell>
          <cell r="AF143">
            <v>0.33</v>
          </cell>
          <cell r="AL143">
            <v>0.33</v>
          </cell>
          <cell r="AR143">
            <v>0.33</v>
          </cell>
        </row>
        <row r="144">
          <cell r="A144" t="str">
            <v>Fate Weaver</v>
          </cell>
          <cell r="D144" t="str">
            <v>Green Ronin</v>
          </cell>
          <cell r="E144" t="str">
            <v>Plot &amp; Poison</v>
          </cell>
          <cell r="AF144">
            <v>0.33</v>
          </cell>
          <cell r="AL144">
            <v>0.33</v>
          </cell>
          <cell r="AR144">
            <v>0.33</v>
          </cell>
        </row>
        <row r="145">
          <cell r="A145" t="str">
            <v>Fatespinner</v>
          </cell>
          <cell r="C145" t="str">
            <v>Requirements:
Knowledge (Arcana): 8 ranks
Knowledge (any): 8 ranks
Spells: Ability to cast arcane spells of 3rd level or higher.
Special: Must have avoided death (or severe calamity) by the machinations of fate.
Weapon and Armor Proficiency: No additional proficiency gained.
Class Abilities:
Gains additional arcane spells per day per even class level of Fatespinner, and at 7th level.
1st: Spin Fate
2nd: Resist Fate
3rd: Fickle Finger of Fate
4th: As Fate Would Have It
5th: Spin Destiny
6th: Deny Fate
7th: Luck to the Wind
8th: As Fate Would Have It
9th: Seal Fate
10th: Favored One</v>
          </cell>
          <cell r="D145" t="str">
            <v>WotC</v>
          </cell>
          <cell r="E145" t="str">
            <v>Tome &amp; Blood</v>
          </cell>
          <cell r="F145">
            <v>58</v>
          </cell>
          <cell r="G145">
            <v>10</v>
          </cell>
          <cell r="H145">
            <v>4</v>
          </cell>
          <cell r="I145">
            <v>0.5</v>
          </cell>
          <cell r="AF145">
            <v>0.33</v>
          </cell>
          <cell r="AL145">
            <v>0.33</v>
          </cell>
          <cell r="AR145">
            <v>0.5</v>
          </cell>
          <cell r="AX145">
            <v>4</v>
          </cell>
          <cell r="AY145">
            <v>1</v>
          </cell>
          <cell r="CS145">
            <v>2</v>
          </cell>
          <cell r="CT145" t="str">
            <v>Concentration</v>
          </cell>
          <cell r="CU145" t="str">
            <v>Craft (General)</v>
          </cell>
          <cell r="CV145" t="str">
            <v>Gather Info</v>
          </cell>
          <cell r="CW145" t="str">
            <v>Knowledge (Arcana)</v>
          </cell>
          <cell r="CX145" t="str">
            <v>Knowledge (General)</v>
          </cell>
          <cell r="CY145" t="str">
            <v>Knowledge (Nature)</v>
          </cell>
          <cell r="CZ145" t="str">
            <v>Knowledge (Psionic)</v>
          </cell>
          <cell r="DA145" t="str">
            <v>Knowledge (Religion)</v>
          </cell>
          <cell r="DB145" t="str">
            <v>Profession (General)</v>
          </cell>
          <cell r="DC145" t="str">
            <v>Search</v>
          </cell>
          <cell r="DD145" t="str">
            <v>Speak Language</v>
          </cell>
          <cell r="DE145" t="str">
            <v>Spellcraft</v>
          </cell>
          <cell r="DF145" t="str">
            <v>Write Language</v>
          </cell>
        </row>
        <row r="146">
          <cell r="A146" t="str">
            <v>Fida'i</v>
          </cell>
          <cell r="C146" t="str">
            <v>Alignment:  Lawful Neutral or Lawful Evil
BAB:  +5
Feats:  Iron Will
Skills:  Concentration 5 ranks, Knowledge (Religion) 5 ranks, Move Silently 10 ranks
Special:  Must be admitted by the Lord of the Mountain
Weapon and Armor Proficiency:  The fida'i gains proficiency with the kukri &amp; short sword.
1st:  Conviction +2
2nd:  Divine Ecstasy 1/day
3rd:  Protection from Chaos
4th:  Conviction +4
5th:  Divine Ecstasy 2/day
6th:  Conviction +6
7th:  Magic Circle Against Chaos
8th:  Conviction +8
9th:  Divine Ecstasy 3/day
10th:  Shield of Law</v>
          </cell>
          <cell r="D146" t="str">
            <v>Green Ronin</v>
          </cell>
          <cell r="E146" t="str">
            <v>Assassin's Handbook</v>
          </cell>
          <cell r="F146">
            <v>8</v>
          </cell>
          <cell r="G146">
            <v>10</v>
          </cell>
          <cell r="H146">
            <v>8</v>
          </cell>
          <cell r="I146">
            <v>1</v>
          </cell>
          <cell r="AF146">
            <v>0.33</v>
          </cell>
          <cell r="AL146">
            <v>0.5</v>
          </cell>
          <cell r="AR146">
            <v>0.5</v>
          </cell>
          <cell r="CS146">
            <v>4</v>
          </cell>
          <cell r="CT146" t="str">
            <v>Concentration</v>
          </cell>
          <cell r="CU146" t="str">
            <v>Craft (General)</v>
          </cell>
          <cell r="CV146" t="str">
            <v>Escape Artist</v>
          </cell>
          <cell r="CW146" t="str">
            <v>Gather Info</v>
          </cell>
          <cell r="CX146" t="str">
            <v>Hide</v>
          </cell>
          <cell r="CY146" t="str">
            <v>Knowledge (Religion)</v>
          </cell>
          <cell r="CZ146" t="str">
            <v>Listen</v>
          </cell>
          <cell r="DA146" t="str">
            <v>Move Silently</v>
          </cell>
          <cell r="DB146" t="str">
            <v>Profession (General)</v>
          </cell>
          <cell r="DC146" t="str">
            <v>Spot</v>
          </cell>
        </row>
        <row r="147">
          <cell r="A147" t="str">
            <v>Fiend Binder</v>
          </cell>
          <cell r="D147" t="str">
            <v>Piazo</v>
          </cell>
          <cell r="E147" t="str">
            <v>Dragon ?</v>
          </cell>
          <cell r="AF147">
            <v>0.33</v>
          </cell>
          <cell r="AL147">
            <v>0.33</v>
          </cell>
          <cell r="AR147">
            <v>0.33</v>
          </cell>
        </row>
        <row r="148">
          <cell r="A148" t="str">
            <v>Fiend Slayer</v>
          </cell>
          <cell r="C148" t="str">
            <v>Requirements:
Alignment: Any Non-Evil
BAB: +4
Knowledge (Arcana): 5 ranks
Knowledge (The Planes): 2 ranks
Favored Enemy: Any Evil Outsider (Demons, Devlis, etc...)
Spell Casting: Must be able to cast protection from evil.
Special: Ex-paladins may forego the favored enemy &amp; protection from evil requirements at the cost of one level of paladin.
Weapon and Armor Proficiency: Fiend slayers gain proficiency with all simple &amp; martial weapons, all types of armor, &amp; shields.
1st Fiend Hunting +1, Fiend Skin +1
2nd Detect Fiends, See in Darkness
3rd Fiend Hunting +2
4th Smite Fiends, Fiend Skin +2
5th Spurn Fiend's Touch
6th Fiend Hunting +3
7th Clutches of Vengeance, Fiend Skin +3
8th Fiendbane Shout
9th Fiend Hunting +4
10th Neutralize Evil, Fiend Skin +4</v>
          </cell>
          <cell r="D148" t="str">
            <v>Piazo</v>
          </cell>
          <cell r="E148" t="str">
            <v>Dragon 287</v>
          </cell>
          <cell r="F148">
            <v>84</v>
          </cell>
          <cell r="G148">
            <v>10</v>
          </cell>
          <cell r="H148">
            <v>8</v>
          </cell>
          <cell r="I148">
            <v>1</v>
          </cell>
          <cell r="AF148">
            <v>0.5</v>
          </cell>
          <cell r="AL148">
            <v>0.33</v>
          </cell>
          <cell r="AR148">
            <v>0.33</v>
          </cell>
          <cell r="CS148">
            <v>4</v>
          </cell>
          <cell r="CT148" t="str">
            <v>Bluff</v>
          </cell>
          <cell r="CU148" t="str">
            <v>Climb</v>
          </cell>
          <cell r="CV148" t="str">
            <v>Heal</v>
          </cell>
          <cell r="CW148" t="str">
            <v>Hide</v>
          </cell>
          <cell r="CX148" t="str">
            <v>Jump</v>
          </cell>
          <cell r="CY148" t="str">
            <v>Knowledge (The Planes)</v>
          </cell>
          <cell r="CZ148" t="str">
            <v>Knowledge (Arcana)</v>
          </cell>
          <cell r="DA148" t="str">
            <v>Knowledge (Religion)</v>
          </cell>
          <cell r="DB148" t="str">
            <v>Move Silently</v>
          </cell>
          <cell r="DC148" t="str">
            <v>Profession (General)</v>
          </cell>
          <cell r="DD148" t="str">
            <v>Search</v>
          </cell>
          <cell r="DE148" t="str">
            <v>Sense Motive</v>
          </cell>
          <cell r="DF148" t="str">
            <v>Spot</v>
          </cell>
          <cell r="DG148" t="str">
            <v>Survival</v>
          </cell>
          <cell r="DH148" t="str">
            <v>Tumble</v>
          </cell>
        </row>
        <row r="149">
          <cell r="A149" t="str">
            <v>Fighter</v>
          </cell>
          <cell r="C149" t="str">
            <v>Alignment:  Any.
Weapon and Armor Proficiency:  The fighter is proficient with the use of all simple and martial weapons and all armor (light, medium, and heavy) and shields.
Bonus feats at levels 1, 2, 4, 6, 8, 10, 12, 14, 16, 18, and 20.</v>
          </cell>
          <cell r="D149" t="str">
            <v>WotC</v>
          </cell>
          <cell r="E149" t="str">
            <v>3.5e SRD</v>
          </cell>
          <cell r="G149">
            <v>20</v>
          </cell>
          <cell r="H149">
            <v>10</v>
          </cell>
          <cell r="I149">
            <v>1</v>
          </cell>
          <cell r="AF149">
            <v>0.5</v>
          </cell>
          <cell r="AL149">
            <v>0.33</v>
          </cell>
          <cell r="AR149">
            <v>0.33</v>
          </cell>
          <cell r="AX149">
            <v>1</v>
          </cell>
          <cell r="AZ149" t="str">
            <v>FighterBonus</v>
          </cell>
          <cell r="BA149">
            <v>2</v>
          </cell>
          <cell r="BB149">
            <v>2</v>
          </cell>
          <cell r="CS149">
            <v>2</v>
          </cell>
          <cell r="CT149" t="str">
            <v>Climb</v>
          </cell>
          <cell r="CU149" t="str">
            <v>Craft (General)</v>
          </cell>
          <cell r="CV149" t="str">
            <v>Handle Animal</v>
          </cell>
          <cell r="CW149" t="str">
            <v>Jump</v>
          </cell>
          <cell r="CX149" t="str">
            <v>Ride</v>
          </cell>
          <cell r="CY149" t="str">
            <v>Swim</v>
          </cell>
        </row>
        <row r="150">
          <cell r="A150" t="str">
            <v>Firewalker</v>
          </cell>
          <cell r="D150" t="str">
            <v>JL</v>
          </cell>
          <cell r="AF150">
            <v>0.33</v>
          </cell>
          <cell r="AL150">
            <v>0.33</v>
          </cell>
          <cell r="AR150">
            <v>0.33</v>
          </cell>
        </row>
        <row r="151">
          <cell r="A151" t="str">
            <v>Fist of Hextor</v>
          </cell>
          <cell r="C151" t="str">
            <v>Requirements:
Alignment: Lawful evil, neutral evil, or lawful neutral.
Base Attack Bonus: +5
Feats: Power Attack, Cleave, Spiked gauntlet proficiency
Intimidate ranks: 4; Spot ranks: 4; Knowledge (Religion) ranks: 4
Other: Must worship Hextor, and must survive the ritual ceremony of induction into the Fists of Hextor (see page 44 of Sword and Fist).
1 Brutal Strike +1
2 Strength boost 1/day
3 Frightful presence 1/day
4 Brutal Strike +2
5 Strength boost 2/day
6 Frightful presence 2/day
7 Brutal Strike +3
8 Strength boost 3/day
9 Frightful presence 3/day
10 Brutal Strike +4</v>
          </cell>
          <cell r="D151" t="str">
            <v>WotC</v>
          </cell>
          <cell r="E151" t="str">
            <v>Sword &amp; Fist</v>
          </cell>
          <cell r="F151">
            <v>18</v>
          </cell>
          <cell r="G151">
            <v>10</v>
          </cell>
          <cell r="H151">
            <v>10</v>
          </cell>
          <cell r="I151">
            <v>1</v>
          </cell>
          <cell r="AF151">
            <v>0.5</v>
          </cell>
          <cell r="AL151">
            <v>0.33</v>
          </cell>
          <cell r="AR151">
            <v>0.33</v>
          </cell>
          <cell r="CS151">
            <v>2</v>
          </cell>
          <cell r="CT151" t="str">
            <v>Climb</v>
          </cell>
          <cell r="CU151" t="str">
            <v>Intimidate</v>
          </cell>
          <cell r="CV151" t="str">
            <v>Knowledge (Religion)</v>
          </cell>
          <cell r="CW151" t="str">
            <v>Profession (General)</v>
          </cell>
          <cell r="CX151" t="str">
            <v>Ride</v>
          </cell>
          <cell r="CY151" t="str">
            <v>Sense Motive</v>
          </cell>
          <cell r="CZ151" t="str">
            <v>Spot</v>
          </cell>
        </row>
        <row r="152">
          <cell r="A152" t="str">
            <v>Flame Steward</v>
          </cell>
          <cell r="C152" t="str">
            <v>Requirements:
Alignment: Any non-evil
Heal: 8; Knowledge (Religion): 5; Knowledge (Arcana): 5
Feats: Endurance, Power Attack
1st: Might of the Sacred Flame
2nd: Sacred Firefan 3/day
3rd: Might of the Sacred Flame
4th: Flames of Healing
5th: Might of the Sacred Flame
6th: Sacred Flame Strike 1/day
7th: Might of the Sacred Flame
8th: Purging Flames 1/day
9th: Might of the Sacred Flame
10th: Sacred Firestorm 1/day</v>
          </cell>
          <cell r="D152" t="str">
            <v>Piazo</v>
          </cell>
          <cell r="E152" t="str">
            <v>Dragon 283</v>
          </cell>
          <cell r="F152">
            <v>84</v>
          </cell>
          <cell r="G152">
            <v>10</v>
          </cell>
          <cell r="H152">
            <v>8</v>
          </cell>
          <cell r="I152">
            <v>1</v>
          </cell>
          <cell r="AF152">
            <v>0.5</v>
          </cell>
          <cell r="AL152">
            <v>0.33</v>
          </cell>
          <cell r="AR152">
            <v>0.5</v>
          </cell>
          <cell r="CS152">
            <v>2</v>
          </cell>
          <cell r="CT152" t="str">
            <v>Concentration</v>
          </cell>
          <cell r="CU152" t="str">
            <v>Craft (General)</v>
          </cell>
          <cell r="CV152" t="str">
            <v>Diplomacy</v>
          </cell>
          <cell r="CW152" t="str">
            <v>Heal</v>
          </cell>
          <cell r="CX152" t="str">
            <v>Knowledge (Arcana)</v>
          </cell>
          <cell r="CY152" t="str">
            <v>Knowledge (General)</v>
          </cell>
          <cell r="CZ152" t="str">
            <v>Knowledge (Nature)</v>
          </cell>
          <cell r="DA152" t="str">
            <v>Knowledge (Psionic)</v>
          </cell>
          <cell r="DB152" t="str">
            <v>Knowledge (Religion)</v>
          </cell>
          <cell r="DC152" t="str">
            <v>Profession (General)</v>
          </cell>
          <cell r="DD152" t="str">
            <v>Speak Language</v>
          </cell>
          <cell r="DE152" t="str">
            <v>Spellcraft</v>
          </cell>
          <cell r="DF152" t="str">
            <v>Write Language</v>
          </cell>
        </row>
        <row r="153">
          <cell r="A153" t="str">
            <v>Fleet Runner of Ehlonna</v>
          </cell>
          <cell r="C153" t="str">
            <v>Requirements:
Base Will Save: +3
Patron Diety: Ehlonna
Alignment: Neutral Good
Knowledge (Nature): 11; Knowledge (Religion): 3; Wilderness Lore: 5
Feats: Extra Dodge, Mobility, Run
Spellcasting: Able to cast Divine Spells
1st: Fast Movement; Greater Mobility; Additional Domain; Bonus Spells: +1
2nd: Evasion; Bonus Spells: +2 (3 total)
3rd: Leap of the Hart; Bonus Spells: +1 (4 total)
4th: Shot on the Run feat; Bonus Spells: +2 (6 total)
5th: Run Like The Huntress; Bonus Spells: +1 (7 total)
6th: Improved Evasion; Bonus Spells: +2 (9 total)
7th: Run Like The Wind; Bonus Spells: +1 (10 total)
8th: Leopard's Pounce; Bonus Spells: +2 (12 total)
9th: Swiftness of the Tigress; Bonus Spells: +1 (13 total)
10th: Cheetah's Spring; Bonus Spells: +2 (15 total)</v>
          </cell>
          <cell r="D153" t="str">
            <v>Piazo</v>
          </cell>
          <cell r="E153" t="str">
            <v>Dragon 283</v>
          </cell>
          <cell r="F153">
            <v>44</v>
          </cell>
          <cell r="G153">
            <v>10</v>
          </cell>
          <cell r="H153">
            <v>8</v>
          </cell>
          <cell r="I153">
            <v>0.75</v>
          </cell>
          <cell r="AF153">
            <v>0.5</v>
          </cell>
          <cell r="AL153">
            <v>0.33</v>
          </cell>
          <cell r="AR153">
            <v>0.5</v>
          </cell>
          <cell r="CC153">
            <v>10</v>
          </cell>
          <cell r="CJ153">
            <v>3</v>
          </cell>
          <cell r="CS153">
            <v>2</v>
          </cell>
          <cell r="CT153" t="str">
            <v>Concentration</v>
          </cell>
          <cell r="CU153" t="str">
            <v>Heal</v>
          </cell>
          <cell r="CV153" t="str">
            <v>Hide</v>
          </cell>
          <cell r="CW153" t="str">
            <v>Knowledge (Nature)</v>
          </cell>
          <cell r="CX153" t="str">
            <v>Knowledge (Religion)</v>
          </cell>
          <cell r="CY153" t="str">
            <v>Move Silently</v>
          </cell>
          <cell r="CZ153" t="str">
            <v>Survival</v>
          </cell>
        </row>
        <row r="154">
          <cell r="A154" t="str">
            <v>Footman</v>
          </cell>
          <cell r="C154" t="str">
            <v>Requirements:
BAB:  +3
Feats:  Dodge, Expertise
Size:  Small
Weapon and Armor Proficiency:  The footman is proficient with the use of all simple and martial weapons, as well as light, medium, &amp; heavy armor and shields.
1st:  Shield Ally, Support Ally, Coordinated Strike +1
2nd:  Protect Ally
3rd:  Coordinated Strike +2
4th:  Defend Ally
5th:  Coordinated Strike +3</v>
          </cell>
          <cell r="D154" t="str">
            <v>AEG</v>
          </cell>
          <cell r="E154" t="str">
            <v>War</v>
          </cell>
          <cell r="F154">
            <v>57</v>
          </cell>
          <cell r="G154">
            <v>5</v>
          </cell>
          <cell r="H154">
            <v>8</v>
          </cell>
          <cell r="I154">
            <v>1</v>
          </cell>
          <cell r="AF154">
            <v>0.5</v>
          </cell>
          <cell r="AL154">
            <v>0.33</v>
          </cell>
          <cell r="AR154">
            <v>0.33</v>
          </cell>
          <cell r="CS154">
            <v>2</v>
          </cell>
          <cell r="CT154" t="str">
            <v>Climb</v>
          </cell>
          <cell r="CU154" t="str">
            <v>Craft (General)</v>
          </cell>
          <cell r="CV154" t="str">
            <v>Jump</v>
          </cell>
          <cell r="CW154" t="str">
            <v>Profession (General)</v>
          </cell>
          <cell r="CX154" t="str">
            <v>Ride</v>
          </cell>
          <cell r="CY154" t="str">
            <v>Swim</v>
          </cell>
          <cell r="CZ154" t="str">
            <v>Tumble</v>
          </cell>
        </row>
        <row r="155">
          <cell r="A155" t="str">
            <v>Forest Master</v>
          </cell>
          <cell r="D155" t="str">
            <v>WotC</v>
          </cell>
          <cell r="E155" t="str">
            <v>Faiths &amp; Pantheons</v>
          </cell>
          <cell r="AF155">
            <v>0.33</v>
          </cell>
          <cell r="AL155">
            <v>0.33</v>
          </cell>
          <cell r="AR155">
            <v>0.33</v>
          </cell>
        </row>
        <row r="156">
          <cell r="A156" t="str">
            <v>Gatecrasher</v>
          </cell>
          <cell r="D156" t="str">
            <v>WotC</v>
          </cell>
          <cell r="E156" t="str">
            <v>Manual of the Planes</v>
          </cell>
          <cell r="AF156">
            <v>0.33</v>
          </cell>
          <cell r="AL156">
            <v>0.33</v>
          </cell>
          <cell r="AR156">
            <v>0.33</v>
          </cell>
        </row>
        <row r="157">
          <cell r="A157" t="str">
            <v>Gemscribe</v>
          </cell>
          <cell r="C157" t="str">
            <v>Alignment:  Any Lawful
Base Fortitude Save:  +5
Feats:  Great Fortitude, Any 2 Metamagic feats
Skills:  Appraise 7 ranks, Knowledge (Arcana) 7 ranks
Special:  Stonecunning Ability
Weapon and Armor Proficiency:  The gemscribe gains no proficiency in any type of weapons, armor, or shields.
Spellcasting:  +1 level of previous spell casting level per gemscribe level.
1st:  Gemcasting:  Heighten Spell
2nd:  Gemcasting:  Extend Spell
3rd:  Gemcasting:  Silent Spell
4th:  Gemcasting:  Empower Spell
5th:  Gemcasting:  Maximize Spell</v>
          </cell>
          <cell r="D157" t="str">
            <v>Green Ronin</v>
          </cell>
          <cell r="E157" t="str">
            <v>Hammer &amp; Helm</v>
          </cell>
          <cell r="F157">
            <v>29</v>
          </cell>
          <cell r="G157">
            <v>5</v>
          </cell>
          <cell r="H157">
            <v>4</v>
          </cell>
          <cell r="I157">
            <v>0.5</v>
          </cell>
          <cell r="AF157">
            <v>0.33</v>
          </cell>
          <cell r="AL157">
            <v>0.33</v>
          </cell>
          <cell r="AR157">
            <v>0.5</v>
          </cell>
          <cell r="AZ157" t="str">
            <v>Metamagic</v>
          </cell>
          <cell r="CS157">
            <v>2</v>
          </cell>
          <cell r="CT157" t="str">
            <v>Appraise</v>
          </cell>
          <cell r="CU157" t="str">
            <v>Concentration</v>
          </cell>
          <cell r="CV157" t="str">
            <v>Craft (General)</v>
          </cell>
          <cell r="CW157" t="str">
            <v>Diplomacy</v>
          </cell>
          <cell r="CX157" t="str">
            <v>Knowledge (Arcana)</v>
          </cell>
          <cell r="CY157" t="str">
            <v>Knowledge (Religion)</v>
          </cell>
          <cell r="CZ157" t="str">
            <v>Profession (General)</v>
          </cell>
          <cell r="DA157" t="str">
            <v>Spellcraft</v>
          </cell>
        </row>
        <row r="158">
          <cell r="A158" t="str">
            <v>Ghost-Faced Killer</v>
          </cell>
          <cell r="C158" t="str">
            <v>Requirements:
Alignment: Any Evil
BAB: +5
Move Silently: 6 ranks
Hide: 6 ranks
Concentration: 4 ranks
Intimidate: 4 ranks
Feats: Death Blow, Improved Initiative, Power Attack, Quickdraw
Weapon and Armor Proficiency: Ghost-faced killers gain proficiency in all simple &amp; martial weapons &amp; with light armor.
1st Beyond Sight 1/day
2nd Sneak attack +1d6
3rd Death attack, Beyond Sight 2/day
4th Frightful Attack
5th Sneak attack +2d6, Beyond Sight 3/day
6th Beyond Touch 1/day
7th Beyond Sight 4/day, Spirit Sword 1/day
8th Sneak attack +3d6, Beyond Touch 2/day, Ghost Sight (Ethereal)
9th Beyond Sight 5/day, Spirit Sword 2/day
10th Beyond Touch 3/day, Ghost Sight (Invisible)</v>
          </cell>
          <cell r="D158" t="str">
            <v>Piazo</v>
          </cell>
          <cell r="E158" t="str">
            <v>Dragon 289</v>
          </cell>
          <cell r="F158">
            <v>48</v>
          </cell>
          <cell r="G158">
            <v>10</v>
          </cell>
          <cell r="H158">
            <v>8</v>
          </cell>
          <cell r="I158">
            <v>1</v>
          </cell>
          <cell r="S158" t="str">
            <v>Sneak Attack</v>
          </cell>
          <cell r="T158">
            <v>6</v>
          </cell>
          <cell r="U158">
            <v>2</v>
          </cell>
          <cell r="V158">
            <v>3</v>
          </cell>
          <cell r="AF158">
            <v>0.5</v>
          </cell>
          <cell r="AL158">
            <v>0.33</v>
          </cell>
          <cell r="AR158">
            <v>0.33</v>
          </cell>
          <cell r="CS158">
            <v>4</v>
          </cell>
          <cell r="CT158" t="str">
            <v>Bluff</v>
          </cell>
          <cell r="CU158" t="str">
            <v>Climb</v>
          </cell>
          <cell r="CV158" t="str">
            <v>Concentration</v>
          </cell>
          <cell r="CW158" t="str">
            <v>Hide</v>
          </cell>
          <cell r="CX158" t="str">
            <v>Intimidate</v>
          </cell>
          <cell r="CY158" t="str">
            <v>Jump</v>
          </cell>
          <cell r="CZ158" t="str">
            <v>Listen</v>
          </cell>
          <cell r="DA158" t="str">
            <v>Move Silently</v>
          </cell>
          <cell r="DB158" t="str">
            <v>Open Lock</v>
          </cell>
          <cell r="DC158" t="str">
            <v>Search</v>
          </cell>
          <cell r="DD158" t="str">
            <v>Spot</v>
          </cell>
          <cell r="DE158" t="str">
            <v>Swim</v>
          </cell>
          <cell r="DF158" t="str">
            <v>Tumble</v>
          </cell>
        </row>
        <row r="159">
          <cell r="A159" t="str">
            <v>Ghostwalker</v>
          </cell>
          <cell r="C159" t="str">
            <v>Requirements:
Alignment: Lawful good, lawful evil, chaotic good, chaotic evil, or [true] neutral.
Base Attack Bonus: +6
Feats: Endurance, Iron Will, Thoughness
Intimidate ranks: 4; Move Silently ranks: 4
1 Painful reckoning +1, resolute aura, anonymity
2 Feign death, painful reckoning +2
3 Superior Iron Will, painful reckoning +3
4 Etherealness 1/day, painful reckoning +4
5 Shadow walk, painful reckoning +5
6 Painful reckoning +6
7 Etherealness 2/day, painful reckoning +7
8 Painful reckoning +8
9 Painful reckoning +9
10 Etherealness 3/day, painful reckoning +10</v>
          </cell>
          <cell r="D159" t="str">
            <v>WotC</v>
          </cell>
          <cell r="E159" t="str">
            <v>Sword &amp; Fist</v>
          </cell>
          <cell r="F159">
            <v>20</v>
          </cell>
          <cell r="G159">
            <v>10</v>
          </cell>
          <cell r="H159">
            <v>10</v>
          </cell>
          <cell r="I159">
            <v>1</v>
          </cell>
          <cell r="AF159">
            <v>0.5</v>
          </cell>
          <cell r="AL159">
            <v>0.33</v>
          </cell>
          <cell r="AR159">
            <v>0.5</v>
          </cell>
          <cell r="CS159">
            <v>4</v>
          </cell>
          <cell r="CT159" t="str">
            <v>Bluff</v>
          </cell>
          <cell r="CU159" t="str">
            <v>Diplomacy</v>
          </cell>
          <cell r="CV159" t="str">
            <v>Gather Info</v>
          </cell>
          <cell r="CW159" t="str">
            <v>Knowledge (Law)</v>
          </cell>
          <cell r="CX159" t="str">
            <v>Listen</v>
          </cell>
          <cell r="CY159" t="str">
            <v>Move Silently</v>
          </cell>
          <cell r="CZ159" t="str">
            <v>Profession (General)</v>
          </cell>
          <cell r="DA159" t="str">
            <v>Sense Motive</v>
          </cell>
          <cell r="DB159" t="str">
            <v>Spot</v>
          </cell>
        </row>
        <row r="160">
          <cell r="A160" t="str">
            <v>Giant-Killer</v>
          </cell>
          <cell r="C160" t="str">
            <v>Requirements:
BAB:  +5
Feats:  Dodge, Mobility, Toughness
Skills:  Hide 2 ranks, Wilderness Lore 4 ranks
Special:  Must have slain or helped slay a giant of any type.
Weapon and Armor Proficiency:  The giant-killer is proficient with the use of all simple and martial weapons, but gains no proficiency in any type of armor or shields.
1st:  Giant Lore +1, Improved Mobility, Smite Big Folk 1/day
2nd:  Damage Reduction 1/--
3rd:  Giant Lore +2, Smite Big Folk 2/day
4th:  Diehard
5th:  Giant Lore +3, Smite Big Folk 3/day
6th:  Damage Reduction 2/--
7th:  Giant Lore +4, Smite Big Folk 4/day
8th:  Diehard 2
9th:  Giant Lore +5, Smite Big Folk 5/day
10th:  Diehard 3, Damage Reduction 3/--</v>
          </cell>
          <cell r="D160" t="str">
            <v>WotC</v>
          </cell>
          <cell r="E160" t="str">
            <v>Silver Marches</v>
          </cell>
          <cell r="F160">
            <v>109</v>
          </cell>
          <cell r="G160">
            <v>10</v>
          </cell>
          <cell r="H160">
            <v>10</v>
          </cell>
          <cell r="I160">
            <v>1</v>
          </cell>
          <cell r="K160" t="str">
            <v>Big Folk</v>
          </cell>
          <cell r="L160" t="str">
            <v>Wis</v>
          </cell>
          <cell r="M160" t="str">
            <v>level</v>
          </cell>
          <cell r="N160">
            <v>1</v>
          </cell>
          <cell r="O160">
            <v>2</v>
          </cell>
          <cell r="AF160">
            <v>0.5</v>
          </cell>
          <cell r="AL160">
            <v>0.33</v>
          </cell>
          <cell r="AR160">
            <v>0.33</v>
          </cell>
          <cell r="BQ160">
            <v>1</v>
          </cell>
          <cell r="BR160">
            <v>2</v>
          </cell>
          <cell r="BS160">
            <v>0.25</v>
          </cell>
          <cell r="BT160" t="str">
            <v>--</v>
          </cell>
          <cell r="CS160">
            <v>2</v>
          </cell>
          <cell r="CT160" t="str">
            <v>Climb</v>
          </cell>
          <cell r="CU160" t="str">
            <v>Hide</v>
          </cell>
          <cell r="CV160" t="str">
            <v>Jump</v>
          </cell>
          <cell r="CW160" t="str">
            <v>Knowledge (Monster Lore)</v>
          </cell>
          <cell r="CX160" t="str">
            <v>Move Silently</v>
          </cell>
          <cell r="CY160" t="str">
            <v>Survival</v>
          </cell>
          <cell r="CZ160" t="str">
            <v>Tumble</v>
          </cell>
        </row>
        <row r="161">
          <cell r="A161" t="str">
            <v>Gladiator (WotC)</v>
          </cell>
          <cell r="C161" t="str">
            <v>Requirements:
Base Attack Bonus: +5
Perform or Intimidate ranks: 4 (Crowds respond best to the most attractive and most menacing combatants.)
Feats: Must have at least two feats from the list of fighter bonus feats. You do not have to earn them as a fighter, but they must appear on that list.
1 Improved feint
2 Study opponent +1
3 Exhaust opponent
4 Roar of the crowd
5 Study opponent +2
6 Improved coup de grace
7 Poison use
8 Study opponent +3
9 Make them bleed
10 The crowd goes wild</v>
          </cell>
          <cell r="D161" t="str">
            <v>WotC</v>
          </cell>
          <cell r="E161" t="str">
            <v>Sword &amp; Fist</v>
          </cell>
          <cell r="F161">
            <v>21</v>
          </cell>
          <cell r="G161">
            <v>10</v>
          </cell>
          <cell r="H161">
            <v>10</v>
          </cell>
          <cell r="I161">
            <v>1</v>
          </cell>
          <cell r="AF161">
            <v>0.5</v>
          </cell>
          <cell r="AL161">
            <v>0.33</v>
          </cell>
          <cell r="AR161">
            <v>0.33</v>
          </cell>
          <cell r="CS161">
            <v>4</v>
          </cell>
          <cell r="CT161" t="str">
            <v>Bluff</v>
          </cell>
          <cell r="CU161" t="str">
            <v>Climb</v>
          </cell>
          <cell r="CV161" t="str">
            <v>Craft (General)</v>
          </cell>
          <cell r="CW161" t="str">
            <v>Handle Animal</v>
          </cell>
          <cell r="CX161" t="str">
            <v>Intimidate</v>
          </cell>
          <cell r="CY161" t="str">
            <v>Jump</v>
          </cell>
          <cell r="CZ161" t="str">
            <v>Perform (General)</v>
          </cell>
          <cell r="DA161" t="str">
            <v>Ride</v>
          </cell>
          <cell r="DB161" t="str">
            <v>Tumble</v>
          </cell>
        </row>
        <row r="162">
          <cell r="A162" t="str">
            <v>Gnome Artificer</v>
          </cell>
          <cell r="C162" t="str">
            <v>Requirements:
Race: Gnome (or Human from the Lantan region)
Skills: Alchemy: 3 ranks; Craft (Armorsmithing, Blacksmithing, Gemcutting, Locksmithing, Metalworking, Trapmaking, or Weaponmaking): 8 ranks; Craft (any other two from previous list): 4 ranks; Disable Device: 2 ranks; Knowledge (Architecture): 4 ranks; Knowledge (Engineering): 4 ranks; Profession (Apothecary, Engineer, or Siege Engineer): 3 ranks
Feats: Lightning Reflexes, Skill Focus (any of the above Craft skills)
Spellcasting: Able to cast 1st-level arcane spells of the Illusion school. 
Weapon and Armor Proficiency: Light, Medium Armor; Shield Use; Simple Weapons
Class Abilities:
1st: Artificer Item
2nd: Bonus Item
3rd: Skill Focus
4th: Bonus Item
5th: Salvage
6th: Bonus Item
7th: Prototype
8th: Bonus Item
9th: Shadow Effect
10th: Bonus Item</v>
          </cell>
          <cell r="D162" t="str">
            <v>WotC</v>
          </cell>
          <cell r="E162" t="str">
            <v>Magic of Faerun</v>
          </cell>
          <cell r="F162">
            <v>23</v>
          </cell>
          <cell r="G162">
            <v>10</v>
          </cell>
          <cell r="H162">
            <v>6</v>
          </cell>
          <cell r="I162">
            <v>0.75</v>
          </cell>
          <cell r="AF162">
            <v>0.33</v>
          </cell>
          <cell r="AL162">
            <v>0.5</v>
          </cell>
          <cell r="AR162">
            <v>0.33</v>
          </cell>
          <cell r="CS162">
            <v>4</v>
          </cell>
          <cell r="CT162" t="str">
            <v>Appraise</v>
          </cell>
          <cell r="CU162" t="str">
            <v>Concentration</v>
          </cell>
          <cell r="CV162" t="str">
            <v>Craft (General)</v>
          </cell>
          <cell r="CW162" t="str">
            <v>Disable Device</v>
          </cell>
          <cell r="CX162" t="str">
            <v>Knowledge (Architecture)</v>
          </cell>
          <cell r="CY162" t="str">
            <v>Knowledge (Engineering)</v>
          </cell>
          <cell r="CZ162" t="str">
            <v>Listen</v>
          </cell>
          <cell r="DA162" t="str">
            <v>Profession (General)</v>
          </cell>
          <cell r="DB162" t="str">
            <v>Search</v>
          </cell>
          <cell r="DC162" t="str">
            <v>Use Rope</v>
          </cell>
        </row>
        <row r="163">
          <cell r="A163" t="str">
            <v>Gnome Trickster</v>
          </cell>
          <cell r="C163" t="str">
            <v>Requirements:
Race: Gnome
Base Attack Bonus: +6
Hide: 3 ranks; Pick Pockets: 5 ranks; Bluff: 7 ranks.
Feats: Expertise
Special: Must be able to cast 1st-level arcane spells of the Illusion school.
1st: Misdirection
2nd: Slippery, Illusion Expertise
3rd: False Charm
4th: Size Combat
5th: Extended Illusion
6th: Repeated Strike
7th: Enlarge Illusion
8th: Bonus Illusion
9th: Quickened Illusion
10th: Fade Away</v>
          </cell>
          <cell r="D163" t="str">
            <v>Piazo</v>
          </cell>
          <cell r="E163" t="str">
            <v>Dragon Annual 5</v>
          </cell>
          <cell r="F163">
            <v>80</v>
          </cell>
          <cell r="G163">
            <v>10</v>
          </cell>
          <cell r="H163">
            <v>6</v>
          </cell>
          <cell r="I163">
            <v>0.75</v>
          </cell>
          <cell r="AF163">
            <v>0.33</v>
          </cell>
          <cell r="AL163">
            <v>0.5</v>
          </cell>
          <cell r="AR163">
            <v>0.33</v>
          </cell>
          <cell r="CS163">
            <v>4</v>
          </cell>
          <cell r="CT163" t="str">
            <v>Balance</v>
          </cell>
          <cell r="CU163" t="str">
            <v>Bluff</v>
          </cell>
          <cell r="CV163" t="str">
            <v>Escape Artist</v>
          </cell>
          <cell r="CW163" t="str">
            <v>Hide</v>
          </cell>
          <cell r="CX163" t="str">
            <v>Innuendo</v>
          </cell>
          <cell r="CY163" t="str">
            <v>Listen</v>
          </cell>
          <cell r="CZ163" t="str">
            <v>Move Silently</v>
          </cell>
          <cell r="DA163" t="str">
            <v>Perform (General)</v>
          </cell>
          <cell r="DB163" t="str">
            <v>Sense Motive</v>
          </cell>
          <cell r="DC163" t="str">
            <v>Sleight of Hand</v>
          </cell>
          <cell r="DD163" t="str">
            <v>Spot</v>
          </cell>
          <cell r="DE163" t="str">
            <v>Tumble</v>
          </cell>
        </row>
        <row r="164">
          <cell r="A164" t="str">
            <v>Goldeye</v>
          </cell>
          <cell r="D164" t="str">
            <v>WotC</v>
          </cell>
          <cell r="E164" t="str">
            <v>Faiths &amp; Pantheons</v>
          </cell>
          <cell r="AF164">
            <v>0.33</v>
          </cell>
          <cell r="AL164">
            <v>0.33</v>
          </cell>
          <cell r="AR164">
            <v>0.33</v>
          </cell>
        </row>
        <row r="165">
          <cell r="A165" t="str">
            <v>Gondsman</v>
          </cell>
          <cell r="D165" t="str">
            <v>JL</v>
          </cell>
          <cell r="AF165">
            <v>0.33</v>
          </cell>
          <cell r="AL165">
            <v>0.33</v>
          </cell>
          <cell r="AR165">
            <v>0.33</v>
          </cell>
        </row>
        <row r="166">
          <cell r="A166" t="str">
            <v>Graven One</v>
          </cell>
          <cell r="C166" t="str">
            <v>Requirements:
Skills: Knowledge: Arcana - 5 ranks, Spellcraft - 7 ranks
Feats: Etch Rune, Item Image, Scribe Scroll, Toughness
Spell Casting: Must be able to cast 4th-level arcane spells, including: at least three spells with the word “mark” in the title, erase, explosive runes, and sepia snake sigil.
Languages: Must be fluent in Draconic, Celestial, and Infernal.
Special: Character must find a third party who can cast permanency and will partake in a ritual that lasts an entire day. The character loses 4 hit points permanently, but when it is over she has a tough, almost stonelike skin with an inherent +1 natural armor bonus.
Weapon and Armor Proficiency: 
Class Abilities:
1st: Flesh Rune, Arcane Spell Casting
2nd: Tattoo of Power
3rd: Tattoo of Power
4th: Graven Image (5 HD)
5th: Tattoo of Power
6th: Graven Image (10 HD)
7th: Tattoo of Power
8th: Graven Image (15 HD)
9th: Eyes of Fire
10th: Graven Image (20 HD)</v>
          </cell>
          <cell r="D166" t="str">
            <v>Malhavoc</v>
          </cell>
          <cell r="E166" t="str">
            <v>BoEM</v>
          </cell>
          <cell r="F166">
            <v>4</v>
          </cell>
          <cell r="G166">
            <v>10</v>
          </cell>
          <cell r="H166">
            <v>6</v>
          </cell>
          <cell r="I166">
            <v>0.5</v>
          </cell>
          <cell r="AF166">
            <v>0.5</v>
          </cell>
          <cell r="AL166">
            <v>0.33</v>
          </cell>
          <cell r="AR166">
            <v>0.33</v>
          </cell>
          <cell r="CS166">
            <v>2</v>
          </cell>
          <cell r="CT166" t="str">
            <v>Concentration</v>
          </cell>
          <cell r="CU166" t="str">
            <v>Craft (General)</v>
          </cell>
          <cell r="CV166" t="str">
            <v>Knowledge (Arcana)</v>
          </cell>
          <cell r="CW166" t="str">
            <v>Profession (General)</v>
          </cell>
          <cell r="CX166" t="str">
            <v>Spellcraft</v>
          </cell>
        </row>
        <row r="167">
          <cell r="A167" t="str">
            <v>Guardian</v>
          </cell>
          <cell r="C167" t="str">
            <v>Weapon and Armor Proficiency:  The guardian is proficient with the use of all one-handed simple &amp; martial weapons and light armor.
1st:  Combat Casting
2nd:  Bonus Feat
4th:  Summon Familiar
6th:  Bonus Feat
7th:  Coax
8th:  Empower</v>
          </cell>
          <cell r="D167" t="str">
            <v>AEG</v>
          </cell>
          <cell r="E167" t="str">
            <v>Mercenaries</v>
          </cell>
          <cell r="F167">
            <v>24</v>
          </cell>
          <cell r="G167">
            <v>20</v>
          </cell>
          <cell r="H167">
            <v>8</v>
          </cell>
          <cell r="I167">
            <v>0.75</v>
          </cell>
          <cell r="AF167">
            <v>0.5</v>
          </cell>
          <cell r="AL167">
            <v>0.33</v>
          </cell>
          <cell r="AR167">
            <v>0.5</v>
          </cell>
          <cell r="AX167">
            <v>2</v>
          </cell>
          <cell r="AY167">
            <v>2</v>
          </cell>
          <cell r="AZ167" t="str">
            <v>List_Validation</v>
          </cell>
          <cell r="CP167">
            <v>4</v>
          </cell>
          <cell r="CR167" t="str">
            <v>familiar</v>
          </cell>
          <cell r="CS167">
            <v>2</v>
          </cell>
          <cell r="CT167" t="str">
            <v>Climb</v>
          </cell>
          <cell r="CU167" t="str">
            <v>Concentration</v>
          </cell>
          <cell r="CV167" t="str">
            <v>Craft (General)</v>
          </cell>
          <cell r="CW167" t="str">
            <v>Jump</v>
          </cell>
          <cell r="CX167" t="str">
            <v>Knowledge (Arcana)</v>
          </cell>
          <cell r="CY167" t="str">
            <v>Profession (General)</v>
          </cell>
          <cell r="CZ167" t="str">
            <v>Spellcraft</v>
          </cell>
          <cell r="DA167" t="str">
            <v>Swim</v>
          </cell>
        </row>
        <row r="168">
          <cell r="A168" t="str">
            <v>Guerilla</v>
          </cell>
          <cell r="C168" t="str">
            <v>Weapon and Armor Proficiency:  The guardian is proficient with the use of all simple &amp; martial weapons as well as one exotic weapon and light armor &amp; shields.
1st:  Track, Favored Enemy
2nd:  Trap Master
3rd:  Bonus Feat
4th:  Sneak</v>
          </cell>
          <cell r="D168" t="str">
            <v>AEG</v>
          </cell>
          <cell r="E168" t="str">
            <v>Mercenaries</v>
          </cell>
          <cell r="F168">
            <v>27</v>
          </cell>
          <cell r="G168">
            <v>20</v>
          </cell>
          <cell r="H168">
            <v>10</v>
          </cell>
          <cell r="I168">
            <v>1</v>
          </cell>
          <cell r="S168" t="str">
            <v>Sneak Attack</v>
          </cell>
          <cell r="T168">
            <v>4</v>
          </cell>
          <cell r="U168">
            <v>4</v>
          </cell>
          <cell r="V168">
            <v>4</v>
          </cell>
          <cell r="AF168">
            <v>0.5</v>
          </cell>
          <cell r="AL168">
            <v>0.33</v>
          </cell>
          <cell r="AR168">
            <v>0.33</v>
          </cell>
          <cell r="AX168">
            <v>3</v>
          </cell>
          <cell r="AY168">
            <v>5</v>
          </cell>
          <cell r="AZ168" t="str">
            <v>List_Validation</v>
          </cell>
          <cell r="CS168">
            <v>6</v>
          </cell>
          <cell r="CT168" t="str">
            <v>Balance</v>
          </cell>
          <cell r="CU168" t="str">
            <v>Climb</v>
          </cell>
          <cell r="CV168" t="str">
            <v>Craft (Explosives)</v>
          </cell>
          <cell r="CW168" t="str">
            <v>Craft (Trapmaking)</v>
          </cell>
          <cell r="CX168" t="str">
            <v>Disable Device</v>
          </cell>
          <cell r="CY168" t="str">
            <v>Disguise</v>
          </cell>
          <cell r="CZ168" t="str">
            <v>Escape Artist</v>
          </cell>
          <cell r="DA168" t="str">
            <v>Handle Animal</v>
          </cell>
          <cell r="DB168" t="str">
            <v>Heal</v>
          </cell>
          <cell r="DC168" t="str">
            <v>Hide</v>
          </cell>
          <cell r="DD168" t="str">
            <v>Intimidate</v>
          </cell>
          <cell r="DE168" t="str">
            <v>Jump</v>
          </cell>
          <cell r="DF168" t="str">
            <v>Knowledge (Nature)</v>
          </cell>
          <cell r="DG168" t="str">
            <v>Listen</v>
          </cell>
          <cell r="DH168" t="str">
            <v>Move Silently</v>
          </cell>
          <cell r="DI168" t="str">
            <v>Open Lock</v>
          </cell>
          <cell r="DJ168" t="str">
            <v>Profession (General)</v>
          </cell>
          <cell r="DK168" t="str">
            <v>Ride</v>
          </cell>
          <cell r="DL168" t="str">
            <v>Search</v>
          </cell>
          <cell r="DM168" t="str">
            <v>Sense Motive</v>
          </cell>
          <cell r="DN168" t="str">
            <v>Spot</v>
          </cell>
          <cell r="DO168" t="str">
            <v>Survival</v>
          </cell>
          <cell r="DP168" t="str">
            <v>Swim</v>
          </cell>
          <cell r="DQ168" t="str">
            <v>Tumble</v>
          </cell>
          <cell r="DR168" t="str">
            <v>Use Rope</v>
          </cell>
        </row>
        <row r="169">
          <cell r="A169" t="str">
            <v>Guild Thief</v>
          </cell>
          <cell r="C169" t="str">
            <v>Requirements:
Gather Information: 3 ranks
Hide: 8 ranks
Intimidate: 3 ranks
Move Silently: 3 ranks
Special: Membership in a thieves' guild.
Weapon and Armor Proficiency: No additional proficiency gained.
Class Abilities:
1st: Sneak Attack +1d6; Doublespeak
2nd: Bonus Feat; Uncanny Dodge (Dex bonus to AC)
3rd: Sneak Attack +2d6; Reputation +1
4th: Bonus Feat; Reputation +2
5th: Sneak Attack +3d6; Uncanny Dodge (Can't be flanked); Reputation +3</v>
          </cell>
          <cell r="D169" t="str">
            <v>WotC</v>
          </cell>
          <cell r="E169" t="str">
            <v>FRCS</v>
          </cell>
          <cell r="F169">
            <v>45</v>
          </cell>
          <cell r="G169">
            <v>5</v>
          </cell>
          <cell r="H169">
            <v>6</v>
          </cell>
          <cell r="I169">
            <v>0.75</v>
          </cell>
          <cell r="S169" t="str">
            <v>Sneak Attack</v>
          </cell>
          <cell r="T169">
            <v>6</v>
          </cell>
          <cell r="U169">
            <v>1</v>
          </cell>
          <cell r="V169">
            <v>2</v>
          </cell>
          <cell r="AF169">
            <v>0.33</v>
          </cell>
          <cell r="AL169">
            <v>0.5</v>
          </cell>
          <cell r="AR169">
            <v>0.33</v>
          </cell>
          <cell r="AX169">
            <v>2</v>
          </cell>
          <cell r="AY169">
            <v>1</v>
          </cell>
          <cell r="CS169">
            <v>6</v>
          </cell>
          <cell r="CT169" t="str">
            <v>Appraise</v>
          </cell>
          <cell r="CU169" t="str">
            <v>Bluff</v>
          </cell>
          <cell r="CV169" t="str">
            <v>Climb</v>
          </cell>
          <cell r="CW169" t="str">
            <v>Craft (General)</v>
          </cell>
          <cell r="CX169" t="str">
            <v>Diplomacy</v>
          </cell>
          <cell r="CY169" t="str">
            <v>Disable Device</v>
          </cell>
          <cell r="CZ169" t="str">
            <v>Forgery</v>
          </cell>
          <cell r="DA169" t="str">
            <v>Innuendo</v>
          </cell>
          <cell r="DB169" t="str">
            <v>Intimidate</v>
          </cell>
          <cell r="DC169" t="str">
            <v>Jump</v>
          </cell>
          <cell r="DD169" t="str">
            <v>Knowledge (Local)</v>
          </cell>
          <cell r="DE169" t="str">
            <v>Listen</v>
          </cell>
          <cell r="DF169" t="str">
            <v>Move Silently</v>
          </cell>
          <cell r="DG169" t="str">
            <v>Open Lock</v>
          </cell>
          <cell r="DH169" t="str">
            <v>Profession (General)</v>
          </cell>
          <cell r="DI169" t="str">
            <v>Search</v>
          </cell>
          <cell r="DJ169" t="str">
            <v>Sense Motive</v>
          </cell>
          <cell r="DK169" t="str">
            <v>Sleight of Hand</v>
          </cell>
          <cell r="DL169" t="str">
            <v>Spot</v>
          </cell>
          <cell r="DM169" t="str">
            <v>Use Rope</v>
          </cell>
        </row>
        <row r="170">
          <cell r="A170" t="str">
            <v>Guild Wizard of Waterdeep</v>
          </cell>
          <cell r="C170" t="str">
            <v>Requirements:
Alignment: Any non-evil
Skills: Alchemy: 4 ranks; Knowledge (Arcana): 8 ranks; Scry: 4 ranks; Spellcraft: 8 ranks
Feats: Scribe Scroll, any one metamagic feat, and either Spell Penetration or Spell Focus (choice of school)
Spellcasting: Able to cast 3rd-level arcane spells. 
Special: Prospective members must pay an initiation fee of 1,000 GP.
Weapon and Armor Proficiency: No additional proficiency gained.
Class Abilities:
Gains additional arcane spells per day per class level of Guild Wizard of Waterdeep.
1st: Membership, Improved spell acquisition
2nd: Spellpool I
3rd: Bonus Item Creation Feat
4th: Bonus Language
5th: Improved Counterspell
6th: Spellpool II
7th: Focused Dispel
8th: Bonus Language
9th: Break Enchantment spell
10th: Spellpool III</v>
          </cell>
          <cell r="D170" t="str">
            <v>WotC</v>
          </cell>
          <cell r="E170" t="str">
            <v>Magic of Faerun</v>
          </cell>
          <cell r="F170">
            <v>26</v>
          </cell>
          <cell r="G170">
            <v>10</v>
          </cell>
          <cell r="H170">
            <v>4</v>
          </cell>
          <cell r="I170">
            <v>0.5</v>
          </cell>
          <cell r="AF170">
            <v>0.33</v>
          </cell>
          <cell r="AL170">
            <v>0.33</v>
          </cell>
          <cell r="AR170">
            <v>0.5</v>
          </cell>
          <cell r="AX170">
            <v>3</v>
          </cell>
          <cell r="CS170">
            <v>4</v>
          </cell>
          <cell r="CT170" t="str">
            <v>Concentration</v>
          </cell>
          <cell r="CU170" t="str">
            <v>Craft (General)</v>
          </cell>
          <cell r="CV170" t="str">
            <v>Knowledge (Arcana)</v>
          </cell>
          <cell r="CW170" t="str">
            <v>Knowledge (General)</v>
          </cell>
          <cell r="CX170" t="str">
            <v>Knowledge (Nature)</v>
          </cell>
          <cell r="CY170" t="str">
            <v>Knowledge (Psionic)</v>
          </cell>
          <cell r="CZ170" t="str">
            <v>Knowledge (Religion)</v>
          </cell>
          <cell r="DA170" t="str">
            <v>Profession (General)</v>
          </cell>
          <cell r="DB170" t="str">
            <v>Speak Language</v>
          </cell>
          <cell r="DC170" t="str">
            <v>Spellcraft</v>
          </cell>
          <cell r="DD170" t="str">
            <v>Write Language</v>
          </cell>
        </row>
        <row r="171">
          <cell r="A171" t="str">
            <v>Gutter Fighter</v>
          </cell>
          <cell r="C171" t="str">
            <v>Alignment:  Any Non-good
BAB:  +5
Feats:  Weapon Finesse
Skills:  Intimidate 6 ranks, Hide 6 ranks
Size:  Small
Weapon and Armor Proficiency:  The gutter fighter is proficient with the use of all simple and martial weapons, as well as light, medium, &amp; heavy armor and shields.
1st:  Dirty Blow
2nd:  Strike and Fade
3rd:  Sneak Attack +1d6
4th:  Dodge
5th:  Scaling the Mountain
6th:  Sneak Attack +2d6, +2 Dodge AC
7th:  Hobbling Strike
8th:  Uncanny Dodge (Dex bonus to AC)
9th:  Sneak Attack +3d6, +3 Dodge AC
10th:  Agonizing Strike</v>
          </cell>
          <cell r="D171" t="str">
            <v>AEG</v>
          </cell>
          <cell r="E171" t="str">
            <v>War</v>
          </cell>
          <cell r="F171">
            <v>60</v>
          </cell>
          <cell r="G171">
            <v>10</v>
          </cell>
          <cell r="H171">
            <v>10</v>
          </cell>
          <cell r="I171">
            <v>1</v>
          </cell>
          <cell r="S171" t="str">
            <v>Sneak Attack</v>
          </cell>
          <cell r="T171">
            <v>6</v>
          </cell>
          <cell r="U171">
            <v>3</v>
          </cell>
          <cell r="V171">
            <v>3</v>
          </cell>
          <cell r="AF171">
            <v>0.5</v>
          </cell>
          <cell r="AL171">
            <v>0.33</v>
          </cell>
          <cell r="AR171">
            <v>0.33</v>
          </cell>
          <cell r="CS171">
            <v>4</v>
          </cell>
          <cell r="CT171" t="str">
            <v>Bluff</v>
          </cell>
          <cell r="CU171" t="str">
            <v>Climb</v>
          </cell>
          <cell r="CV171" t="str">
            <v>Craft (General)</v>
          </cell>
          <cell r="CW171" t="str">
            <v>Escape Artist</v>
          </cell>
          <cell r="CX171" t="str">
            <v>Hide</v>
          </cell>
          <cell r="CY171" t="str">
            <v>Intimidate</v>
          </cell>
          <cell r="CZ171" t="str">
            <v>Jump</v>
          </cell>
          <cell r="DA171" t="str">
            <v>Listen</v>
          </cell>
          <cell r="DB171" t="str">
            <v>Move Silently</v>
          </cell>
          <cell r="DC171" t="str">
            <v>Profession (General)</v>
          </cell>
          <cell r="DD171" t="str">
            <v>Search</v>
          </cell>
          <cell r="DE171" t="str">
            <v>Sleight of Hand</v>
          </cell>
          <cell r="DF171" t="str">
            <v>Spot</v>
          </cell>
          <cell r="DG171" t="str">
            <v>Swim</v>
          </cell>
          <cell r="DH171" t="str">
            <v>Tumble</v>
          </cell>
        </row>
        <row r="172">
          <cell r="A172" t="str">
            <v>Halfling Outrider</v>
          </cell>
          <cell r="C172" t="str">
            <v>Requirements:
Base Attack Bonus: +5
Race: Halfling.
Listen ranks: 4; Ride ranks: 6; Spot ranks: 4
Feats: Mounted Combat, Mounted Archery
1 Alertness, Ride bonus     AC Bonus +1
2 Defensive ride 1/day     AC Bonus +1
3 Deflect attack +1     AC Bonus +2
4 Defensive ride 2/day     AC Bonus +2
5 Leap from the saddle     AC Bonus +3
6 Defensive ride 3/day     AC Bonus +3
7 Deflect attack +2     AC Bonus +4
8 Defensive ride 4/day     AC Bonus +4
9 Deflect attack +3     AC Bonus +5
10 Defensive ride 5/day     AC Bonus +5</v>
          </cell>
          <cell r="D172" t="str">
            <v>WotC</v>
          </cell>
          <cell r="E172" t="str">
            <v>Sword &amp; Fist</v>
          </cell>
          <cell r="F172">
            <v>22</v>
          </cell>
          <cell r="G172">
            <v>10</v>
          </cell>
          <cell r="H172">
            <v>10</v>
          </cell>
          <cell r="I172">
            <v>1</v>
          </cell>
          <cell r="AF172">
            <v>0.33</v>
          </cell>
          <cell r="AL172">
            <v>0.5</v>
          </cell>
          <cell r="AR172">
            <v>0.33</v>
          </cell>
          <cell r="CS172">
            <v>2</v>
          </cell>
          <cell r="CT172" t="str">
            <v>Handle Animal</v>
          </cell>
          <cell r="CU172" t="str">
            <v>Listen</v>
          </cell>
          <cell r="CV172" t="str">
            <v>Ride</v>
          </cell>
          <cell r="CW172" t="str">
            <v>Search</v>
          </cell>
          <cell r="CX172" t="str">
            <v>Spot</v>
          </cell>
        </row>
        <row r="173">
          <cell r="A173" t="str">
            <v>Harper Mage</v>
          </cell>
          <cell r="C173" t="str">
            <v>Requirements:
Alignment: Any non-evil
Skills: Concentration: 4 ranks; Knowledge (Arcana): 8 ranks; Knowledge (Any other): 4 ranks; Scry: 4 ranks; Sense Motive: 2 ranks; Spellcraft: 8 ranks
Feats: Alertness, Education, Extend Spell
Spellcasting: Able to cast 3rd-level arcane spells. 
Special: Sponsorship by a member of the Harpers, approval of the High Harpers.
Weapon and Armor Proficiency: No additional proficiency gained.
Class Abilities:
Gains additional arcane spells per day per class level of Harper Mage.
1st: Harper Knowledge, Oghma's Insight
2nd: Arcane Theory
3rd: Extend Spell
4th: Eschew Materials
5th: Mystra's Grace</v>
          </cell>
          <cell r="D173" t="str">
            <v>WotC</v>
          </cell>
          <cell r="E173" t="str">
            <v>Magic of Faerun</v>
          </cell>
          <cell r="F173">
            <v>28</v>
          </cell>
          <cell r="G173">
            <v>5</v>
          </cell>
          <cell r="H173">
            <v>4</v>
          </cell>
          <cell r="I173">
            <v>0.5</v>
          </cell>
          <cell r="AF173">
            <v>0.33</v>
          </cell>
          <cell r="AL173">
            <v>0.33</v>
          </cell>
          <cell r="AR173">
            <v>0.5</v>
          </cell>
          <cell r="CS173">
            <v>4</v>
          </cell>
          <cell r="CT173" t="str">
            <v>Bluff</v>
          </cell>
          <cell r="CU173" t="str">
            <v>Concentration</v>
          </cell>
          <cell r="CV173" t="str">
            <v>Craft (General)</v>
          </cell>
          <cell r="CW173" t="str">
            <v>Decipher Script</v>
          </cell>
          <cell r="CX173" t="str">
            <v>Diplomacy</v>
          </cell>
          <cell r="CY173" t="str">
            <v>Disguise</v>
          </cell>
          <cell r="CZ173" t="str">
            <v>Gather Info</v>
          </cell>
          <cell r="DA173" t="str">
            <v>Heal</v>
          </cell>
          <cell r="DB173" t="str">
            <v>Hide</v>
          </cell>
          <cell r="DC173" t="str">
            <v>Innuendo</v>
          </cell>
          <cell r="DD173" t="str">
            <v>Knowledge (Arcana)</v>
          </cell>
          <cell r="DE173" t="str">
            <v>Knowledge (General)</v>
          </cell>
          <cell r="DF173" t="str">
            <v>Knowledge (Nature)</v>
          </cell>
          <cell r="DG173" t="str">
            <v>Knowledge (Psionic)</v>
          </cell>
          <cell r="DH173" t="str">
            <v>Knowledge (Religion)</v>
          </cell>
          <cell r="DI173" t="str">
            <v>Listen</v>
          </cell>
          <cell r="DJ173" t="str">
            <v>Move Silently</v>
          </cell>
          <cell r="DK173" t="str">
            <v>Perform (General)</v>
          </cell>
          <cell r="DL173" t="str">
            <v>Profession (General)</v>
          </cell>
          <cell r="DM173" t="str">
            <v>Ride</v>
          </cell>
          <cell r="DN173" t="str">
            <v>Sense Motive</v>
          </cell>
          <cell r="DO173" t="str">
            <v>Speak Language</v>
          </cell>
          <cell r="DP173" t="str">
            <v>Spellcraft</v>
          </cell>
          <cell r="DQ173" t="str">
            <v>Spot</v>
          </cell>
          <cell r="DR173" t="str">
            <v>Write Language</v>
          </cell>
        </row>
        <row r="174">
          <cell r="A174" t="str">
            <v>Harper Priest</v>
          </cell>
          <cell r="C174" t="str">
            <v>Requirements:
Alignment: Any non-evil
Skills: Diplomacy: 4 ranks; Knowledge (Arcana): 4 ranks; Knowledge (Religion): 8 ranks; Spellcraft: 8 ranks
Feats: Alertness, Iron Will
Spellcasting: Able to cast 3rd-level divine spells. 
Special: Sponsorship by a member of the Harpers, approval of the High Harpers.  Also, the character's patron deity must be nonevil and not one devoted to wanton destruction.
Weapon and Armor Proficiency: Light, Medium, Heavy armor; Shield Use; Simple Weapons
Class Abilities:
Gains additional arcane spells per day per class level of Harper Priest.
1st: Blessing, Harper Knowledge
2nd: Blessing
3rd: Blessing
4th: Blessing
5th: Blessing</v>
          </cell>
          <cell r="D174" t="str">
            <v>WotC</v>
          </cell>
          <cell r="E174" t="str">
            <v>Magic of Faerun</v>
          </cell>
          <cell r="F174">
            <v>29</v>
          </cell>
          <cell r="G174">
            <v>5</v>
          </cell>
          <cell r="H174">
            <v>8</v>
          </cell>
          <cell r="I174">
            <v>0.75</v>
          </cell>
          <cell r="AF174">
            <v>0.5</v>
          </cell>
          <cell r="AL174">
            <v>0.33</v>
          </cell>
          <cell r="AR174">
            <v>0.5</v>
          </cell>
          <cell r="AX174">
            <v>1</v>
          </cell>
          <cell r="CS174">
            <v>4</v>
          </cell>
          <cell r="CT174" t="str">
            <v>Concentration</v>
          </cell>
          <cell r="CU174" t="str">
            <v>Craft (General)</v>
          </cell>
          <cell r="CV174" t="str">
            <v>Diplomacy</v>
          </cell>
          <cell r="CW174" t="str">
            <v>Handle Animal</v>
          </cell>
          <cell r="CX174" t="str">
            <v>Heal</v>
          </cell>
          <cell r="CY174" t="str">
            <v>Knowledge (Arcana)</v>
          </cell>
          <cell r="CZ174" t="str">
            <v>Knowledge (General)</v>
          </cell>
          <cell r="DA174" t="str">
            <v>Knowledge (Nature)</v>
          </cell>
          <cell r="DB174" t="str">
            <v>Knowledge (Psionic)</v>
          </cell>
          <cell r="DC174" t="str">
            <v>Knowledge (Religion)</v>
          </cell>
          <cell r="DD174" t="str">
            <v>Listen</v>
          </cell>
          <cell r="DE174" t="str">
            <v>Perform (General)</v>
          </cell>
          <cell r="DF174" t="str">
            <v>Profession (General)</v>
          </cell>
          <cell r="DG174" t="str">
            <v>Sense Motive</v>
          </cell>
          <cell r="DH174" t="str">
            <v>Speak Language</v>
          </cell>
          <cell r="DI174" t="str">
            <v>Spellcraft</v>
          </cell>
          <cell r="DJ174" t="str">
            <v>Spot</v>
          </cell>
          <cell r="DK174" t="str">
            <v>Survival</v>
          </cell>
          <cell r="DL174" t="str">
            <v>Swim</v>
          </cell>
          <cell r="DM174" t="str">
            <v>Write Language</v>
          </cell>
        </row>
        <row r="175">
          <cell r="A175" t="str">
            <v>Harper Scout</v>
          </cell>
          <cell r="C175" t="str">
            <v>Requirements:
Alignment: Any non-evil
Bluff: 4 ranks
Diplomacy: 8 ranks
Knowledge (Local): 4 ranks
Perform: 5 ranks
Sense Motive: 2 ranks
Wilderness Lore: 2 ranks
Feats: Alertness, Iron Will
Special: Sponsorship by a member of the Harpers, approval of the High Harpers
Weapon and Armor Proficiency: No additional proficiency gained.
Class Abilities:
1st: Harper Knowledge, 1st favored enemy, arcane spells
2nd: Deneir's Eye, Skill Focus
3rd: Tymora's Smile
4th: Lliira's Heart, 2nd favored enemy
5th: Craft Harper Item</v>
          </cell>
          <cell r="D175" t="str">
            <v>WotC</v>
          </cell>
          <cell r="E175" t="str">
            <v>FRCS</v>
          </cell>
          <cell r="F175">
            <v>40</v>
          </cell>
          <cell r="G175">
            <v>5</v>
          </cell>
          <cell r="H175">
            <v>6</v>
          </cell>
          <cell r="I175">
            <v>0.75</v>
          </cell>
          <cell r="AF175">
            <v>0.33</v>
          </cell>
          <cell r="AL175">
            <v>0.5</v>
          </cell>
          <cell r="AR175">
            <v>0.5</v>
          </cell>
          <cell r="CS175">
            <v>4</v>
          </cell>
          <cell r="CT175" t="str">
            <v>Appraise</v>
          </cell>
          <cell r="CU175" t="str">
            <v>Bluff</v>
          </cell>
          <cell r="CV175" t="str">
            <v>Climb</v>
          </cell>
          <cell r="CW175" t="str">
            <v>Craft (General)</v>
          </cell>
          <cell r="CX175" t="str">
            <v>Diplomacy</v>
          </cell>
          <cell r="CY175" t="str">
            <v>Disguise</v>
          </cell>
          <cell r="CZ175" t="str">
            <v>Escape Artist</v>
          </cell>
          <cell r="DA175" t="str">
            <v>Gather Info</v>
          </cell>
          <cell r="DB175" t="str">
            <v>Hide</v>
          </cell>
          <cell r="DC175" t="str">
            <v>Jump</v>
          </cell>
          <cell r="DD175" t="str">
            <v>Knowledge (Arcana)</v>
          </cell>
          <cell r="DE175" t="str">
            <v>Knowledge (General)</v>
          </cell>
          <cell r="DF175" t="str">
            <v>Knowledge (Nature)</v>
          </cell>
          <cell r="DG175" t="str">
            <v>Knowledge (Psionic)</v>
          </cell>
          <cell r="DH175" t="str">
            <v>Knowledge (Religion)</v>
          </cell>
          <cell r="DI175" t="str">
            <v>Listen</v>
          </cell>
          <cell r="DJ175" t="str">
            <v>Move Silently</v>
          </cell>
          <cell r="DK175" t="str">
            <v>Perform (General)</v>
          </cell>
          <cell r="DL175" t="str">
            <v>Profession (General)</v>
          </cell>
          <cell r="DM175" t="str">
            <v>Sense Motive</v>
          </cell>
          <cell r="DN175" t="str">
            <v>Sleight of Hand</v>
          </cell>
          <cell r="DO175" t="str">
            <v>Speak Language</v>
          </cell>
          <cell r="DP175" t="str">
            <v>Swim</v>
          </cell>
          <cell r="DQ175" t="str">
            <v>Tumble</v>
          </cell>
          <cell r="DR175" t="str">
            <v>Write Language</v>
          </cell>
        </row>
        <row r="176">
          <cell r="A176" t="str">
            <v>Hathran</v>
          </cell>
          <cell r="C176" t="str">
            <v>Requirements:
Alignment: Lawful Good, Lawful Neutral, or Neutral Good
Race: Human Female of Rashemen or Rashemi descent
Spellcasting: Ability to cast 2nd-level arcane spells and 2nd-level divine spells
Feats: Ethran
Patron: Chauntea, Mielikki, or Mystra
Special: Member in good standing of the Witches of Rashemen
Weapon and Armor Proficiency: No additional proficiency gained.
Class Abilities:
Gains additional spells per day per class level of Hathran.
1st: Cohort, Place Magic
3rd: Fear (1/day)
4th: Circle Leader
6th: Fear (2/day)
8th: Fear (3/day)
10th: Greater Command</v>
          </cell>
          <cell r="D176" t="str">
            <v>WotC</v>
          </cell>
          <cell r="E176" t="str">
            <v>FRCS</v>
          </cell>
          <cell r="F176">
            <v>47</v>
          </cell>
          <cell r="G176">
            <v>10</v>
          </cell>
          <cell r="H176">
            <v>4</v>
          </cell>
          <cell r="I176">
            <v>0.5</v>
          </cell>
          <cell r="AF176">
            <v>0.5</v>
          </cell>
          <cell r="AL176">
            <v>0.33</v>
          </cell>
          <cell r="AR176">
            <v>0.5</v>
          </cell>
          <cell r="CS176">
            <v>2</v>
          </cell>
          <cell r="CT176" t="str">
            <v>Concentration</v>
          </cell>
          <cell r="CU176" t="str">
            <v>Craft (General)</v>
          </cell>
          <cell r="CV176" t="str">
            <v>Knowledge (Arcana)</v>
          </cell>
          <cell r="CW176" t="str">
            <v>Knowledge (General)</v>
          </cell>
          <cell r="CX176" t="str">
            <v>Knowledge (Nature)</v>
          </cell>
          <cell r="CY176" t="str">
            <v>Knowledge (Psionic)</v>
          </cell>
          <cell r="CZ176" t="str">
            <v>Knowledge (Religion)</v>
          </cell>
          <cell r="DA176" t="str">
            <v>Perform (General)</v>
          </cell>
          <cell r="DB176" t="str">
            <v>Profession (General)</v>
          </cell>
          <cell r="DC176" t="str">
            <v>Speak Language</v>
          </cell>
          <cell r="DD176" t="str">
            <v>Survival</v>
          </cell>
          <cell r="DE176" t="str">
            <v>Swim</v>
          </cell>
          <cell r="DF176" t="str">
            <v>Write Language</v>
          </cell>
        </row>
        <row r="177">
          <cell r="A177" t="str">
            <v>Heartwarder</v>
          </cell>
          <cell r="D177" t="str">
            <v>WotC</v>
          </cell>
          <cell r="E177" t="str">
            <v>Faiths &amp; Pantheons</v>
          </cell>
          <cell r="AF177">
            <v>0.33</v>
          </cell>
          <cell r="AL177">
            <v>0.33</v>
          </cell>
          <cell r="AR177">
            <v>0.33</v>
          </cell>
        </row>
        <row r="178">
          <cell r="A178" t="str">
            <v>Heaven's Wing Initiate</v>
          </cell>
          <cell r="D178" t="str">
            <v>AEG</v>
          </cell>
          <cell r="E178" t="str">
            <v>Way of the Samurai</v>
          </cell>
          <cell r="AF178">
            <v>0.33</v>
          </cell>
          <cell r="AL178">
            <v>0.33</v>
          </cell>
          <cell r="AR178">
            <v>0.33</v>
          </cell>
        </row>
        <row r="179">
          <cell r="A179" t="str">
            <v>Henshin Mystic</v>
          </cell>
          <cell r="D179" t="str">
            <v>AEG</v>
          </cell>
          <cell r="E179" t="str">
            <v>Rokugan</v>
          </cell>
          <cell r="AF179">
            <v>0.33</v>
          </cell>
          <cell r="AL179">
            <v>0.33</v>
          </cell>
          <cell r="AR179">
            <v>0.33</v>
          </cell>
        </row>
        <row r="180">
          <cell r="A180" t="str">
            <v>Herald</v>
          </cell>
          <cell r="C180" t="str">
            <v>Requirements:
BAB: +4
Skills: Bluff 4 ranks, Diplomacy 6 ranks, Gather Information 6 ranks, Sense Motive 4 ranks
Special: Must speak at least three languages.
1 False Alignment
2 Sneak Attack +1d6
3 Uncanny dodge (Dex bonus)
4 Sneak Attack +2d6
5 Nondetection
6 Sneak Attack +3d6
7 Uncanny dodge (can't be flanked)
8 Sneak Attack +4d6
9 Skill Mastery
10 Sneak Attack +5d6</v>
          </cell>
          <cell r="D180" t="str">
            <v>Piazo</v>
          </cell>
          <cell r="E180" t="str">
            <v>Dragon Annual 5</v>
          </cell>
          <cell r="F180">
            <v>86</v>
          </cell>
          <cell r="G180">
            <v>10</v>
          </cell>
          <cell r="H180">
            <v>6</v>
          </cell>
          <cell r="I180">
            <v>0.75</v>
          </cell>
          <cell r="S180" t="str">
            <v>Sneak Attack</v>
          </cell>
          <cell r="T180">
            <v>6</v>
          </cell>
          <cell r="U180">
            <v>2</v>
          </cell>
          <cell r="V180">
            <v>2</v>
          </cell>
          <cell r="AF180">
            <v>0.33</v>
          </cell>
          <cell r="AL180">
            <v>0.5</v>
          </cell>
          <cell r="AR180">
            <v>0.5</v>
          </cell>
          <cell r="CS180">
            <v>4</v>
          </cell>
          <cell r="CT180" t="str">
            <v>Bluff</v>
          </cell>
          <cell r="CU180" t="str">
            <v>Craft (General)</v>
          </cell>
          <cell r="CV180" t="str">
            <v>Decipher Script</v>
          </cell>
          <cell r="CW180" t="str">
            <v>Diplomacy</v>
          </cell>
          <cell r="CX180" t="str">
            <v>Disguise</v>
          </cell>
          <cell r="CY180" t="str">
            <v>Forgery</v>
          </cell>
          <cell r="CZ180" t="str">
            <v>Gather Info</v>
          </cell>
          <cell r="DA180" t="str">
            <v>Hide</v>
          </cell>
          <cell r="DB180" t="str">
            <v>Innuendo</v>
          </cell>
          <cell r="DC180" t="str">
            <v>Intimidate</v>
          </cell>
          <cell r="DD180" t="str">
            <v>Knowledge (General)</v>
          </cell>
          <cell r="DE180" t="str">
            <v>Listen</v>
          </cell>
          <cell r="DF180" t="str">
            <v>Move Silently</v>
          </cell>
          <cell r="DG180" t="str">
            <v>Open Lock</v>
          </cell>
          <cell r="DH180" t="str">
            <v>Perform (General)</v>
          </cell>
          <cell r="DI180" t="str">
            <v>Search</v>
          </cell>
          <cell r="DJ180" t="str">
            <v>Sense Motive</v>
          </cell>
          <cell r="DK180" t="str">
            <v>Speak Language</v>
          </cell>
          <cell r="DL180" t="str">
            <v>Spot</v>
          </cell>
          <cell r="DM180" t="str">
            <v>Write Language</v>
          </cell>
        </row>
        <row r="181">
          <cell r="A181" t="str">
            <v>Hida Elite Guard</v>
          </cell>
          <cell r="D181" t="str">
            <v>AEG</v>
          </cell>
          <cell r="E181" t="str">
            <v>Way of the Samurai</v>
          </cell>
          <cell r="AF181">
            <v>0.33</v>
          </cell>
          <cell r="AL181">
            <v>0.33</v>
          </cell>
          <cell r="AR181">
            <v>0.33</v>
          </cell>
        </row>
        <row r="182">
          <cell r="A182" t="str">
            <v>Hierophant</v>
          </cell>
          <cell r="C182" t="str">
            <v>Requirements:
Knowledge (Religion): 15 ranks
Spellcasting: Ability to cast 7th-level divine spells
Feats: Any metamagic feat
Weapon and Armor Proficiency: No additional proficiency gained.
Class Abilities:
Spells and Caster Level: Levels in Hierophant add to the caster level, but do not add to the spell list progression.
Heirophants gain a special ability each class level.</v>
          </cell>
          <cell r="D182" t="str">
            <v>WotC</v>
          </cell>
          <cell r="E182" t="str">
            <v>FRCS</v>
          </cell>
          <cell r="F182">
            <v>48</v>
          </cell>
          <cell r="G182">
            <v>5</v>
          </cell>
          <cell r="H182">
            <v>8</v>
          </cell>
          <cell r="I182">
            <v>0.5</v>
          </cell>
          <cell r="AF182">
            <v>0.5</v>
          </cell>
          <cell r="AL182">
            <v>0.33</v>
          </cell>
          <cell r="AR182">
            <v>0.5</v>
          </cell>
          <cell r="AX182">
            <v>1</v>
          </cell>
          <cell r="AY182">
            <v>5</v>
          </cell>
          <cell r="CS182">
            <v>2</v>
          </cell>
          <cell r="CT182" t="str">
            <v>Concentration</v>
          </cell>
          <cell r="CU182" t="str">
            <v>Craft (General)</v>
          </cell>
          <cell r="CV182" t="str">
            <v>Diplomacy</v>
          </cell>
          <cell r="CW182" t="str">
            <v>Heal</v>
          </cell>
          <cell r="CX182" t="str">
            <v>Knowledge (Arcana)</v>
          </cell>
          <cell r="CY182" t="str">
            <v>Knowledge (Religion)</v>
          </cell>
          <cell r="CZ182" t="str">
            <v>Profession (General)</v>
          </cell>
          <cell r="DA182" t="str">
            <v>Spellcraft</v>
          </cell>
        </row>
        <row r="183">
          <cell r="A183" t="str">
            <v>Holy Champion</v>
          </cell>
          <cell r="D183" t="str">
            <v>JL</v>
          </cell>
          <cell r="AF183">
            <v>0.33</v>
          </cell>
          <cell r="AL183">
            <v>0.33</v>
          </cell>
          <cell r="AR183">
            <v>0.33</v>
          </cell>
        </row>
        <row r="184">
          <cell r="A184" t="str">
            <v>Holy Liberator</v>
          </cell>
          <cell r="C184" t="str">
            <v>Alignment: Chaotic Good
Base Attack Bonus: +5
Diplomacy: 5 ranks
Feats: Iron Will
Weapon and Armor Proficiency: Light, Medium, and Heavy Armors; Shields; all Simple and Martial Weapons.
1st: Detect Evil; Resist Enchantment; Divine Spell Use
2nd: Divine Grace; Smite Evil
3rd: Turn Undead; Immune to Charm and Compulsion
6th: Celestial Companion
7th: Subversion</v>
          </cell>
          <cell r="D184" t="str">
            <v>WotC</v>
          </cell>
          <cell r="E184" t="str">
            <v>Defenders of the Faith</v>
          </cell>
          <cell r="F184">
            <v>57</v>
          </cell>
          <cell r="G184">
            <v>10</v>
          </cell>
          <cell r="H184">
            <v>10</v>
          </cell>
          <cell r="I184">
            <v>1</v>
          </cell>
          <cell r="K184" t="str">
            <v>Evil</v>
          </cell>
          <cell r="L184" t="str">
            <v>Chr</v>
          </cell>
          <cell r="M184" t="str">
            <v>level</v>
          </cell>
          <cell r="N184">
            <v>2</v>
          </cell>
          <cell r="AF184">
            <v>0.5</v>
          </cell>
          <cell r="AG184" t="str">
            <v>Chr</v>
          </cell>
          <cell r="AH184">
            <v>2</v>
          </cell>
          <cell r="AJ184">
            <v>5</v>
          </cell>
          <cell r="AL184">
            <v>0.33</v>
          </cell>
          <cell r="AM184" t="str">
            <v>Chr</v>
          </cell>
          <cell r="AN184">
            <v>2</v>
          </cell>
          <cell r="AP184">
            <v>5</v>
          </cell>
          <cell r="AR184">
            <v>0.5</v>
          </cell>
          <cell r="AS184" t="str">
            <v>Chr</v>
          </cell>
          <cell r="AT184">
            <v>2</v>
          </cell>
          <cell r="AV184">
            <v>5</v>
          </cell>
          <cell r="BO184">
            <v>3</v>
          </cell>
          <cell r="BP184">
            <v>-2</v>
          </cell>
          <cell r="CS184">
            <v>2</v>
          </cell>
          <cell r="CT184" t="str">
            <v>Concentration</v>
          </cell>
          <cell r="CU184" t="str">
            <v>Craft (General)</v>
          </cell>
          <cell r="CV184" t="str">
            <v>Diplomacy</v>
          </cell>
          <cell r="CW184" t="str">
            <v>Handle Animal</v>
          </cell>
          <cell r="CX184" t="str">
            <v>Heal</v>
          </cell>
          <cell r="CY184" t="str">
            <v>Intimidate</v>
          </cell>
          <cell r="CZ184" t="str">
            <v>Knowledge (Religion)</v>
          </cell>
          <cell r="DA184" t="str">
            <v>Profession (General)</v>
          </cell>
          <cell r="DB184" t="str">
            <v>Ride</v>
          </cell>
          <cell r="DC184" t="str">
            <v>Sense Motive</v>
          </cell>
        </row>
        <row r="185">
          <cell r="A185" t="str">
            <v>Holy Strategist</v>
          </cell>
          <cell r="D185" t="str">
            <v>JL</v>
          </cell>
          <cell r="AF185">
            <v>0.33</v>
          </cell>
          <cell r="AL185">
            <v>0.33</v>
          </cell>
          <cell r="AR185">
            <v>0.33</v>
          </cell>
        </row>
        <row r="186">
          <cell r="A186" t="str">
            <v>Hordebreaker</v>
          </cell>
          <cell r="C186" t="str">
            <v>BAB:  +5
Feats:  Power Attack, Cleave, Great Cleave
Skills:  Knowledge (Local) 5 ranks, Spot 4 ranks
Weapon and Armor Proficiency:  The hordebreaker gains no proficiency in any type of weapons, armor, or shields.
1st:  1st Horde Enemy, Horde Knowledge
2nd:  Hold the Line
3rd:  2nd Horde Enemy
4th:  Tough to Kill
5th:  3rd Horde Enemy, Anvil of Doom</v>
          </cell>
          <cell r="D186" t="str">
            <v>WotC</v>
          </cell>
          <cell r="E186" t="str">
            <v>Silver Marches</v>
          </cell>
          <cell r="F186">
            <v>111</v>
          </cell>
          <cell r="G186">
            <v>5</v>
          </cell>
          <cell r="H186">
            <v>12</v>
          </cell>
          <cell r="I186">
            <v>1</v>
          </cell>
          <cell r="AF186">
            <v>0.5</v>
          </cell>
          <cell r="AL186">
            <v>0.33</v>
          </cell>
          <cell r="AR186">
            <v>0.33</v>
          </cell>
          <cell r="CS186">
            <v>2</v>
          </cell>
          <cell r="CT186" t="str">
            <v>Climb</v>
          </cell>
          <cell r="CU186" t="str">
            <v>Intimidate</v>
          </cell>
          <cell r="CV186" t="str">
            <v>Jump</v>
          </cell>
          <cell r="CW186" t="str">
            <v>Knowledge (Local)</v>
          </cell>
          <cell r="CX186" t="str">
            <v>Move Silently</v>
          </cell>
          <cell r="CY186" t="str">
            <v>Search</v>
          </cell>
          <cell r="CZ186" t="str">
            <v>Spot</v>
          </cell>
          <cell r="DA186" t="str">
            <v>Survival</v>
          </cell>
          <cell r="DB186" t="str">
            <v>Swim</v>
          </cell>
        </row>
        <row r="187">
          <cell r="A187" t="str">
            <v>Horned Harbinger</v>
          </cell>
          <cell r="D187" t="str">
            <v>WotC</v>
          </cell>
          <cell r="E187" t="str">
            <v>Faiths &amp; Pantheons</v>
          </cell>
          <cell r="AF187">
            <v>0.33</v>
          </cell>
          <cell r="AL187">
            <v>0.33</v>
          </cell>
          <cell r="AR187">
            <v>0.33</v>
          </cell>
        </row>
        <row r="188">
          <cell r="A188" t="str">
            <v>Hospitaler</v>
          </cell>
          <cell r="C188" t="str">
            <v>Alignment: Any nonchaotic
Base Attack Bonus: +4
Handle Animal: 5 ranks; Ride: 5 ranks
Feats: Mounted Combat; Ride-By Attack
Weapon and Armor Proficiency: Light, Medium, Heavy Armor; Shields; all Simple and Martial Weapons.
1st: Turn Undead; Lay On Hands; Spells: Divine; Spells: Spontaneous Cures
3rd: Remove Disease; Bonus Feat
5th: Bonus Feat
7th: Bonus Feat
9th: Bonus Feat</v>
          </cell>
          <cell r="D188" t="str">
            <v>WotC</v>
          </cell>
          <cell r="E188" t="str">
            <v>Defenders of the Faith</v>
          </cell>
          <cell r="F188">
            <v>60</v>
          </cell>
          <cell r="G188">
            <v>10</v>
          </cell>
          <cell r="H188">
            <v>8</v>
          </cell>
          <cell r="I188">
            <v>1</v>
          </cell>
          <cell r="AF188">
            <v>0.5</v>
          </cell>
          <cell r="AL188">
            <v>0.33</v>
          </cell>
          <cell r="AR188">
            <v>0.33</v>
          </cell>
          <cell r="AX188">
            <v>3</v>
          </cell>
          <cell r="AY188">
            <v>1</v>
          </cell>
          <cell r="BO188">
            <v>3</v>
          </cell>
          <cell r="BP188">
            <v>-2</v>
          </cell>
          <cell r="CS188">
            <v>2</v>
          </cell>
          <cell r="CT188" t="str">
            <v>Concentration</v>
          </cell>
          <cell r="CU188" t="str">
            <v>Craft (General)</v>
          </cell>
          <cell r="CV188" t="str">
            <v>Diplomacy</v>
          </cell>
          <cell r="CW188" t="str">
            <v>Handle Animal</v>
          </cell>
          <cell r="CX188" t="str">
            <v>Heal</v>
          </cell>
          <cell r="CY188" t="str">
            <v>Knowledge (Religion)</v>
          </cell>
          <cell r="CZ188" t="str">
            <v>Profession (General)</v>
          </cell>
          <cell r="DA188" t="str">
            <v>Ride</v>
          </cell>
        </row>
        <row r="189">
          <cell r="A189" t="str">
            <v>Hoturi's Blade</v>
          </cell>
          <cell r="D189" t="str">
            <v>AEG</v>
          </cell>
          <cell r="E189" t="str">
            <v>Way of the Samurai</v>
          </cell>
          <cell r="AF189">
            <v>0.33</v>
          </cell>
          <cell r="AL189">
            <v>0.33</v>
          </cell>
          <cell r="AR189">
            <v>0.33</v>
          </cell>
        </row>
        <row r="190">
          <cell r="A190" t="str">
            <v>Houri</v>
          </cell>
          <cell r="C190" t="str">
            <v>Alignment:  Any Non-good
Skills:  Bluff 8 ranks, Gather Information 8 ranks, Perform 8 ranks, Sense Motive 8 ranks
Weapon and Armor Proficiency:  The houri gains no additional proficiency with any weapons or armor.
1st:  Pillow Talk +2
2nd:  Charm Person 3/day
3rd:  Pillow Talk +4
4th:  Suggestion 3/day
5th:  Pillow Talk +6
6th:  Charm Monster 3/day
7th:  Kiss
8th:  Dominate Person 3/day
9th:  Dance of the Veil
10th:  Mass Charm 3/day</v>
          </cell>
          <cell r="D190" t="str">
            <v>Green Ronin</v>
          </cell>
          <cell r="E190" t="str">
            <v>Assassin's Handbook</v>
          </cell>
          <cell r="F190">
            <v>9</v>
          </cell>
          <cell r="G190">
            <v>10</v>
          </cell>
          <cell r="H190">
            <v>6</v>
          </cell>
          <cell r="I190">
            <v>0.75</v>
          </cell>
          <cell r="AF190">
            <v>0.33</v>
          </cell>
          <cell r="AL190">
            <v>0.5</v>
          </cell>
          <cell r="AR190">
            <v>0.33</v>
          </cell>
          <cell r="CS190">
            <v>4</v>
          </cell>
          <cell r="CT190" t="str">
            <v>Bluff</v>
          </cell>
          <cell r="CU190" t="str">
            <v>Craft (General)</v>
          </cell>
          <cell r="CV190" t="str">
            <v>Diplomacy</v>
          </cell>
          <cell r="CW190" t="str">
            <v>Disguise</v>
          </cell>
          <cell r="CX190" t="str">
            <v>Gather Info</v>
          </cell>
          <cell r="CY190" t="str">
            <v>Hide</v>
          </cell>
          <cell r="CZ190" t="str">
            <v>Innuendo</v>
          </cell>
          <cell r="DA190" t="str">
            <v>Knowledge (Local)</v>
          </cell>
          <cell r="DB190" t="str">
            <v>Knowledge (Nobility/Royalty)</v>
          </cell>
          <cell r="DC190" t="str">
            <v>Listen</v>
          </cell>
          <cell r="DD190" t="str">
            <v>Move Silently</v>
          </cell>
          <cell r="DE190" t="str">
            <v>Perform (General)</v>
          </cell>
          <cell r="DF190" t="str">
            <v>Profession (General)</v>
          </cell>
          <cell r="DG190" t="str">
            <v>Search</v>
          </cell>
          <cell r="DH190" t="str">
            <v>Sense Motive</v>
          </cell>
          <cell r="DI190" t="str">
            <v>Spot</v>
          </cell>
        </row>
        <row r="191">
          <cell r="A191" t="str">
            <v>Hunter</v>
          </cell>
          <cell r="C191" t="str">
            <v xml:space="preserve">Weapon and Armor Proficiency:  The hunter is proficient with the use of all simple &amp; martial weapons and light armor &amp; shields.
1st:  1st Specialized Foe, Stunning Blow
2nd:  Immobilize
3rd:  Sneak Attack +1d8
4th:  Bonus Feat
5th: </v>
          </cell>
          <cell r="D191" t="str">
            <v>AEG</v>
          </cell>
          <cell r="E191" t="str">
            <v>Mercenaries</v>
          </cell>
          <cell r="F191">
            <v>29</v>
          </cell>
          <cell r="G191">
            <v>20</v>
          </cell>
          <cell r="H191">
            <v>10</v>
          </cell>
          <cell r="I191">
            <v>1</v>
          </cell>
          <cell r="S191" t="str">
            <v>Sneak Attack</v>
          </cell>
          <cell r="T191">
            <v>8</v>
          </cell>
          <cell r="U191">
            <v>3</v>
          </cell>
          <cell r="V191">
            <v>3</v>
          </cell>
          <cell r="AF191">
            <v>0.33</v>
          </cell>
          <cell r="AL191">
            <v>0.5</v>
          </cell>
          <cell r="AR191">
            <v>0.33</v>
          </cell>
          <cell r="AX191">
            <v>4</v>
          </cell>
          <cell r="AZ191" t="str">
            <v>List_Validation</v>
          </cell>
          <cell r="CS191">
            <v>4</v>
          </cell>
          <cell r="CT191" t="str">
            <v>Climb</v>
          </cell>
          <cell r="CU191" t="str">
            <v>Craft (General)</v>
          </cell>
          <cell r="CV191" t="str">
            <v>Disguise</v>
          </cell>
          <cell r="CW191" t="str">
            <v>Escape Artist</v>
          </cell>
          <cell r="CX191" t="str">
            <v>Hide</v>
          </cell>
          <cell r="CY191" t="str">
            <v>Innuendo</v>
          </cell>
          <cell r="CZ191" t="str">
            <v>Intimidate</v>
          </cell>
          <cell r="DA191" t="str">
            <v>Jump</v>
          </cell>
          <cell r="DB191" t="str">
            <v>Listen</v>
          </cell>
          <cell r="DC191" t="str">
            <v>Move Silently</v>
          </cell>
          <cell r="DD191" t="str">
            <v>Profession (General)</v>
          </cell>
          <cell r="DE191" t="str">
            <v>Sense Motive</v>
          </cell>
          <cell r="DF191" t="str">
            <v>Spot</v>
          </cell>
          <cell r="DG191" t="str">
            <v>Swim</v>
          </cell>
          <cell r="DH191" t="str">
            <v>Tumble</v>
          </cell>
          <cell r="DI191" t="str">
            <v>Use Rope</v>
          </cell>
        </row>
        <row r="192">
          <cell r="A192" t="str">
            <v>Hunter of the Dead (DotF)</v>
          </cell>
          <cell r="C192" t="str">
            <v>Requirements:
Alignment: Any non-evil
Base Attack Bonus: +5
Knowledge (Undead) ranks: 5
Special Ability: Must be able to turn undead.
Special: The Hunter of the Dead must have lost one level or ability score point to the draining power of the undead.  This is the scar of unlife that all Hunters of the Dead carry.
1 Detect Undead
2 Smite Undead
3 Spurn Death's Touch
5 True Death
8 Positive Energy Burst
10 Sealed Life
Note: The differences between what was in S&amp;F and Dragon Magazine is the "Heal" class skill.  Dragon Magazine didn't give it; Defenders of the Faith consider it a "Class" skill.</v>
          </cell>
          <cell r="D192" t="str">
            <v>WotC</v>
          </cell>
          <cell r="E192" t="str">
            <v>Defenders of the Faith</v>
          </cell>
          <cell r="F192">
            <v>62</v>
          </cell>
          <cell r="G192">
            <v>10</v>
          </cell>
          <cell r="H192">
            <v>8</v>
          </cell>
          <cell r="I192">
            <v>1</v>
          </cell>
          <cell r="K192" t="str">
            <v>Undead</v>
          </cell>
          <cell r="L192" t="str">
            <v>Wis</v>
          </cell>
          <cell r="M192" t="str">
            <v>level</v>
          </cell>
          <cell r="N192">
            <v>2</v>
          </cell>
          <cell r="AF192">
            <v>0.5</v>
          </cell>
          <cell r="AL192">
            <v>0.33</v>
          </cell>
          <cell r="AR192">
            <v>0.33</v>
          </cell>
          <cell r="CS192">
            <v>2</v>
          </cell>
          <cell r="CT192" t="str">
            <v>Concentration</v>
          </cell>
          <cell r="CU192" t="str">
            <v>Heal</v>
          </cell>
          <cell r="CV192" t="str">
            <v>Knowledge (Undead)</v>
          </cell>
          <cell r="CW192" t="str">
            <v>Knowledge (Religion)</v>
          </cell>
          <cell r="CX192" t="str">
            <v>Profession (General)</v>
          </cell>
          <cell r="CY192" t="str">
            <v>Ride</v>
          </cell>
          <cell r="CZ192" t="str">
            <v>Search</v>
          </cell>
        </row>
        <row r="193">
          <cell r="A193" t="str">
            <v>Hunter of the Dead (Dragon Mag)</v>
          </cell>
          <cell r="C193" t="str">
            <v>Requirements:
Alignment: Any non-evil
Base Attack Bonus: +5
Knowledge (Undead) ranks: 5
Special Ability: Must be able to turn undead.
Special: The Hunter of the Dead must have lost one level or ability score point to the draining power of the undead.  This is the scar of unlife that all Hunters of the Dead carry.
1 Detect Undead
2 Smite Undead
3 Spurn Death's Touch
5 True Death
8 Positive Energy Burst
10 Sealed Life
Note: The differences between what was in S&amp;F and Dragon Magazine is the "Heal" class skill.  Dragon Magazine didn't give it; Defenders of the Faith consider it a "Class" skill.</v>
          </cell>
          <cell r="D193" t="str">
            <v>Piazo</v>
          </cell>
          <cell r="E193" t="str">
            <v>Dragon 276</v>
          </cell>
          <cell r="F193">
            <v>80</v>
          </cell>
          <cell r="G193">
            <v>10</v>
          </cell>
          <cell r="H193">
            <v>8</v>
          </cell>
          <cell r="I193">
            <v>1</v>
          </cell>
          <cell r="K193" t="str">
            <v>Undead</v>
          </cell>
          <cell r="L193" t="str">
            <v>Wis</v>
          </cell>
          <cell r="M193" t="str">
            <v>level</v>
          </cell>
          <cell r="N193">
            <v>2</v>
          </cell>
          <cell r="AF193">
            <v>0.5</v>
          </cell>
          <cell r="AL193">
            <v>0.33</v>
          </cell>
          <cell r="AR193">
            <v>0.33</v>
          </cell>
          <cell r="BP193">
            <v>1</v>
          </cell>
          <cell r="CS193">
            <v>2</v>
          </cell>
          <cell r="CT193" t="str">
            <v>Concentration</v>
          </cell>
          <cell r="CU193" t="str">
            <v>Knowledge (Undead)</v>
          </cell>
          <cell r="CV193" t="str">
            <v>Knowledge (Religion)</v>
          </cell>
          <cell r="CW193" t="str">
            <v>Profession (General)</v>
          </cell>
          <cell r="CX193" t="str">
            <v>Ride</v>
          </cell>
          <cell r="CY193" t="str">
            <v>Search</v>
          </cell>
        </row>
        <row r="194">
          <cell r="A194" t="str">
            <v>Hunter of the Fallen</v>
          </cell>
          <cell r="D194" t="str">
            <v>AEG</v>
          </cell>
          <cell r="E194" t="str">
            <v>Undead</v>
          </cell>
          <cell r="AF194">
            <v>0.33</v>
          </cell>
          <cell r="AL194">
            <v>0.33</v>
          </cell>
          <cell r="AR194">
            <v>0.33</v>
          </cell>
        </row>
        <row r="195">
          <cell r="A195" t="str">
            <v>Iaijutsu Master</v>
          </cell>
          <cell r="D195" t="str">
            <v>AEG</v>
          </cell>
          <cell r="E195" t="str">
            <v>Rokugan</v>
          </cell>
          <cell r="AF195">
            <v>0.33</v>
          </cell>
          <cell r="AL195">
            <v>0.33</v>
          </cell>
          <cell r="AR195">
            <v>0.33</v>
          </cell>
        </row>
        <row r="196">
          <cell r="A196" t="str">
            <v>Illusionist</v>
          </cell>
          <cell r="C196" t="str">
            <v>Weapon and Armor Proficiency: Illusionists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96" t="str">
            <v>WotC</v>
          </cell>
          <cell r="E196" t="str">
            <v>3.5e SRD</v>
          </cell>
          <cell r="G196">
            <v>20</v>
          </cell>
          <cell r="H196">
            <v>4</v>
          </cell>
          <cell r="I196">
            <v>0.5</v>
          </cell>
          <cell r="AF196">
            <v>0.33</v>
          </cell>
          <cell r="AL196">
            <v>0.33</v>
          </cell>
          <cell r="AR196">
            <v>0.5</v>
          </cell>
          <cell r="AX196">
            <v>1</v>
          </cell>
          <cell r="AZ196" t="str">
            <v>Metamagic</v>
          </cell>
          <cell r="CP196">
            <v>1</v>
          </cell>
          <cell r="CR196" t="str">
            <v>familiar</v>
          </cell>
          <cell r="CS196">
            <v>2</v>
          </cell>
          <cell r="CT196" t="str">
            <v>Concentration</v>
          </cell>
          <cell r="CU196" t="str">
            <v>Craft (General)</v>
          </cell>
          <cell r="CV196" t="str">
            <v>Decipher Script</v>
          </cell>
          <cell r="CW196" t="str">
            <v>Knowledge (General)</v>
          </cell>
          <cell r="CX196" t="str">
            <v>Profession (General)</v>
          </cell>
          <cell r="CY196" t="str">
            <v>Spellcraft</v>
          </cell>
        </row>
        <row r="197">
          <cell r="A197" t="str">
            <v>Immoliated</v>
          </cell>
          <cell r="C197" t="str">
            <v>BAB:  +5
Feats:  Great Fortitude, Toughness
Special:  Fire Subtype
Weapon and Armor Proficiency:  The immolated gains no proficiency in any type of weapons, armor, or shields.
1st:  Body of Fire, Fire Shield
2nd:  Elemental Form
3rd:  Flame Staff
4th:  Hurl Flame
5th:  Mask of Incorporeal Fire</v>
          </cell>
          <cell r="D197" t="str">
            <v>Green Ronin</v>
          </cell>
          <cell r="E197" t="str">
            <v>Hammer &amp; Helm</v>
          </cell>
          <cell r="F197">
            <v>31</v>
          </cell>
          <cell r="G197">
            <v>5</v>
          </cell>
          <cell r="H197">
            <v>8</v>
          </cell>
          <cell r="I197">
            <v>0.75</v>
          </cell>
          <cell r="AF197">
            <v>0.5</v>
          </cell>
          <cell r="AL197">
            <v>0.5</v>
          </cell>
          <cell r="AR197">
            <v>0.33</v>
          </cell>
          <cell r="CS197">
            <v>2</v>
          </cell>
          <cell r="CT197" t="str">
            <v>Climb</v>
          </cell>
          <cell r="CU197" t="str">
            <v>Craft (General)</v>
          </cell>
          <cell r="CV197" t="str">
            <v>Intimidate</v>
          </cell>
          <cell r="CW197" t="str">
            <v>Jump</v>
          </cell>
          <cell r="CX197" t="str">
            <v>Spot</v>
          </cell>
          <cell r="CY197" t="str">
            <v>Survival</v>
          </cell>
          <cell r="CZ197" t="str">
            <v>Swim</v>
          </cell>
        </row>
        <row r="198">
          <cell r="A198" t="str">
            <v>Incantatrix</v>
          </cell>
          <cell r="C198" t="str">
            <v>Requirements:
Skills: Concentration: 4 ranks; Knowledge (Arcana): 8 ranks; Knowledge (The Planes): 8 ranks; Spellcraft: 4 ranks
Feats: Iron Will, any metamagic feat.
Spellcasting: Able to cast 3rd-level arcane spells. 
Weapon and Armor Proficiency: No additional proficiency gained.
Class Abilities:
Gains additional arcane spells per day per class level of Incantatrix.
1st: Bonus Metamagic Feat
2nd: Send Away
3rd: See Ethereal
4th: Strike Ethereal
5th: Bonus Metamagic Feat
6th: Hardy Spirit
7th: Instant Metamagic 1/day
8th: Improved Metamagic
9th: Instant Metamagic: 2/day
10th: Bonus Metamagic Feat, Drain Item</v>
          </cell>
          <cell r="D198" t="str">
            <v>WotC</v>
          </cell>
          <cell r="E198" t="str">
            <v>Magic of Faerun</v>
          </cell>
          <cell r="F198">
            <v>31</v>
          </cell>
          <cell r="G198">
            <v>10</v>
          </cell>
          <cell r="H198">
            <v>4</v>
          </cell>
          <cell r="I198">
            <v>0.5</v>
          </cell>
          <cell r="AF198">
            <v>0.33</v>
          </cell>
          <cell r="AL198">
            <v>0.33</v>
          </cell>
          <cell r="AR198">
            <v>0.5</v>
          </cell>
          <cell r="AY198">
            <v>1</v>
          </cell>
          <cell r="BP198">
            <v>1</v>
          </cell>
          <cell r="CS198">
            <v>2</v>
          </cell>
          <cell r="CT198" t="str">
            <v>Concentration</v>
          </cell>
          <cell r="CU198" t="str">
            <v>Craft (General)</v>
          </cell>
          <cell r="CV198" t="str">
            <v>Heal</v>
          </cell>
          <cell r="CW198" t="str">
            <v>Intimidate</v>
          </cell>
          <cell r="CX198" t="str">
            <v>Knowledge (The Planes)</v>
          </cell>
          <cell r="CY198" t="str">
            <v>Knowledge (Arcana)</v>
          </cell>
          <cell r="CZ198" t="str">
            <v>Profession (General)</v>
          </cell>
          <cell r="DA198" t="str">
            <v>Spellcraft</v>
          </cell>
        </row>
        <row r="199">
          <cell r="A199" t="str">
            <v>Inkyo</v>
          </cell>
          <cell r="D199" t="str">
            <v>AEG</v>
          </cell>
          <cell r="E199" t="str">
            <v>Rokugan</v>
          </cell>
          <cell r="AF199">
            <v>0.33</v>
          </cell>
          <cell r="AL199">
            <v>0.33</v>
          </cell>
          <cell r="AR199">
            <v>0.33</v>
          </cell>
        </row>
        <row r="200">
          <cell r="A200" t="str">
            <v>Invisible Blade</v>
          </cell>
          <cell r="D200" t="str">
            <v>Piazo</v>
          </cell>
          <cell r="E200" t="str">
            <v>Dragon ?</v>
          </cell>
          <cell r="AF200">
            <v>0.33</v>
          </cell>
          <cell r="AL200">
            <v>0.33</v>
          </cell>
          <cell r="AR200">
            <v>0.33</v>
          </cell>
        </row>
        <row r="201">
          <cell r="A201" t="str">
            <v>Ironbound</v>
          </cell>
          <cell r="C201" t="str">
            <v>BAB:  +5
Feats:  Armor Proficiency (Heavy), Exotic Armor Proficiency (any)
Skills:  Craft (Weaponsmithing) 5 ranks
Weapon and Armor Proficiency:  The ironbound gains no proficiency in any weapons, but is proficient in all armor &amp; shields.
1st:  Exotic Armor Proficiency, Ready Shield
2nd:  AC Bonus (+2)
3rd:  Exotic Armor Proficiency, Armored Home (-7)
4th:  Fortress of One, Shield of Faith
5th:  Exotic Armor Proficiency, AC Bonus (+3)
6th:  Dual Shield
7th:  Exotic Armor Proficiency, Armored Home (any)
8th:  Unhindered, Magic Vestment
9th:  Exotic Armor Proficiency, Armored Will
10th:  Untouchable</v>
          </cell>
          <cell r="D201" t="str">
            <v>Green Ronin</v>
          </cell>
          <cell r="E201" t="str">
            <v>Hammer &amp; Helm</v>
          </cell>
          <cell r="F201">
            <v>32</v>
          </cell>
          <cell r="G201">
            <v>10</v>
          </cell>
          <cell r="H201">
            <v>10</v>
          </cell>
          <cell r="I201">
            <v>0.75</v>
          </cell>
          <cell r="AF201">
            <v>0.5</v>
          </cell>
          <cell r="AL201">
            <v>0.33</v>
          </cell>
          <cell r="AR201">
            <v>0.33</v>
          </cell>
          <cell r="AX201">
            <v>1</v>
          </cell>
          <cell r="AY201">
            <v>1</v>
          </cell>
          <cell r="AZ201" t="str">
            <v>List_Validation</v>
          </cell>
          <cell r="CS201">
            <v>2</v>
          </cell>
          <cell r="CT201" t="str">
            <v>Climb</v>
          </cell>
          <cell r="CU201" t="str">
            <v>Craft (General)</v>
          </cell>
          <cell r="CV201" t="str">
            <v>Handle Animal</v>
          </cell>
          <cell r="CW201" t="str">
            <v>Intimidate</v>
          </cell>
          <cell r="CX201" t="str">
            <v>Jump</v>
          </cell>
          <cell r="CY201" t="str">
            <v>Ride</v>
          </cell>
          <cell r="CZ201" t="str">
            <v>Swim</v>
          </cell>
        </row>
        <row r="202">
          <cell r="A202" t="str">
            <v>Kensei</v>
          </cell>
          <cell r="D202" t="str">
            <v>AEG</v>
          </cell>
          <cell r="E202" t="str">
            <v>Rokugan</v>
          </cell>
          <cell r="AF202">
            <v>0.33</v>
          </cell>
          <cell r="AL202">
            <v>0.33</v>
          </cell>
          <cell r="AR202">
            <v>0.33</v>
          </cell>
        </row>
        <row r="203">
          <cell r="A203" t="str">
            <v>Kishi Charger</v>
          </cell>
          <cell r="D203" t="str">
            <v>AEG</v>
          </cell>
          <cell r="E203" t="str">
            <v>Rokugan</v>
          </cell>
          <cell r="AF203">
            <v>0.33</v>
          </cell>
          <cell r="AL203">
            <v>0.33</v>
          </cell>
          <cell r="AR203">
            <v>0.33</v>
          </cell>
        </row>
        <row r="204">
          <cell r="A204" t="str">
            <v>Knight Chaplain</v>
          </cell>
          <cell r="C204" t="str">
            <v>BAB:  +5
Feats:  Skill Focus (Heal)
Skills:  Concentration 4 ranks, Heal 4 ranks
Weapon and Armor Proficiency:  The knight chaplain is proficient with the use of all simple and martial weapons, as well as light, medium, &amp; heavy armor and shields.
1st:  Free Feats
2nd:  Healing Focus
3rd:  Bonus Feat
4th:  Field Medic
5th:  Healing Under Fire
6th:  Bonus Feat
7th:  Healing Under Fire
8th:  Last Rites
9th:  Bonus Feat, Healing Focus
10th:  Combat Healing</v>
          </cell>
          <cell r="D204" t="str">
            <v>AEG</v>
          </cell>
          <cell r="E204" t="str">
            <v>War</v>
          </cell>
          <cell r="F204">
            <v>62</v>
          </cell>
          <cell r="G204">
            <v>10</v>
          </cell>
          <cell r="H204">
            <v>8</v>
          </cell>
          <cell r="I204">
            <v>0.75</v>
          </cell>
          <cell r="AF204">
            <v>0.5</v>
          </cell>
          <cell r="AL204">
            <v>0.33</v>
          </cell>
          <cell r="AR204">
            <v>0.5</v>
          </cell>
          <cell r="AX204">
            <v>3</v>
          </cell>
          <cell r="AY204">
            <v>3</v>
          </cell>
          <cell r="AZ204" t="str">
            <v>FighterBonus</v>
          </cell>
          <cell r="CS204">
            <v>4</v>
          </cell>
          <cell r="CT204" t="str">
            <v>Concentration</v>
          </cell>
          <cell r="CU204" t="str">
            <v>Craft (General)</v>
          </cell>
          <cell r="CV204" t="str">
            <v>Heal</v>
          </cell>
          <cell r="CW204" t="str">
            <v>Listen</v>
          </cell>
          <cell r="CX204" t="str">
            <v>Ride</v>
          </cell>
          <cell r="CY204" t="str">
            <v>Search</v>
          </cell>
          <cell r="CZ204" t="str">
            <v>Spot</v>
          </cell>
        </row>
        <row r="205">
          <cell r="A205" t="str">
            <v>Knight of the Black Forge</v>
          </cell>
          <cell r="C205" t="str">
            <v>Alignment:  Any Good
BAB:  +5
Feats:  Great Fortitude, Iron Will
Skills:  Knowledge (Religion) 5 ranks
Spellcasting:  Able to cast 2nd level Necromancy spells
Special:  Cannot have the Leadership feat
Special:  Must seek out &amp; single-handedly slay an undead creature.  The type slain determines the effects some class abilities.
Weapon and Armor Proficiency:  The knight of the black forge is proficient in all simple &amp; martial weapons as well as all armor &amp; shields.
Spellcasting:  Divine spells based on Wisdom.
1st:  Alignment Anathema, Life from Undeath, Divine Spellcasting
2nd:  Bond of Unlife (Ability Score Increase)
4th:  Horror of Horrors
6th:  Bond of Unlife (Special Attack)
8th:  Undeath before Death
10th:  Bond of Unlife (Escape)</v>
          </cell>
          <cell r="D205" t="str">
            <v>Green Ronin</v>
          </cell>
          <cell r="E205" t="str">
            <v>Hammer &amp; Helm</v>
          </cell>
          <cell r="F205">
            <v>33</v>
          </cell>
          <cell r="G205">
            <v>10</v>
          </cell>
          <cell r="H205">
            <v>10</v>
          </cell>
          <cell r="I205">
            <v>1</v>
          </cell>
          <cell r="AF205">
            <v>0.5</v>
          </cell>
          <cell r="AL205">
            <v>0.33</v>
          </cell>
          <cell r="AR205">
            <v>0.5</v>
          </cell>
          <cell r="CS205">
            <v>2</v>
          </cell>
          <cell r="CT205" t="str">
            <v>Climb</v>
          </cell>
          <cell r="CU205" t="str">
            <v>Concentration</v>
          </cell>
          <cell r="CV205" t="str">
            <v>Craft (General)</v>
          </cell>
          <cell r="CW205" t="str">
            <v>Intimidate</v>
          </cell>
          <cell r="CX205" t="str">
            <v>Jump</v>
          </cell>
          <cell r="CY205" t="str">
            <v>Knowledge (Arcana)</v>
          </cell>
          <cell r="CZ205" t="str">
            <v>Knowledge (Religion)</v>
          </cell>
          <cell r="DA205" t="str">
            <v>Profession (General)</v>
          </cell>
          <cell r="DB205" t="str">
            <v>Ride</v>
          </cell>
        </row>
        <row r="206">
          <cell r="A206" t="str">
            <v>Knight of the Chalice</v>
          </cell>
          <cell r="C206" t="str">
            <v>Alignment: Lawful Good
Base Attack Bonus: +8
Knowledge (Religion): 10 ranks; Knowledge (The Planes): 5 ranks.
Spells: Ability to cast divine spells, including Protection from Evil.
Equipment: Magic (+1 or better) full plate armor.
Special: Has Demons as a favored enemy, and has defeated a demon or driven it back to its home plane.
Weapon and Armor Proficiency: Light, Medium, and Heavy Armors; Shields; All Simple and Martial Weapons.
1st: Demonslaying +1/+1d6; Censure Demons
2nd: Courage of Heaven
3rd: Demonslaying +2/+2d6
5th: Heavenly Devotion
6th: Demonslaying +3/+3d6
8th: Consecrated Aura
9th: Demonslaying +4/+4d6
10th: Holy Aura</v>
          </cell>
          <cell r="D206" t="str">
            <v>WotC</v>
          </cell>
          <cell r="E206" t="str">
            <v>Defenders of the Faith</v>
          </cell>
          <cell r="F206">
            <v>63</v>
          </cell>
          <cell r="G206">
            <v>10</v>
          </cell>
          <cell r="H206">
            <v>12</v>
          </cell>
          <cell r="I206">
            <v>1</v>
          </cell>
          <cell r="AF206">
            <v>0.5</v>
          </cell>
          <cell r="AL206">
            <v>0.33</v>
          </cell>
          <cell r="AR206">
            <v>0.5</v>
          </cell>
          <cell r="CS206">
            <v>2</v>
          </cell>
          <cell r="CT206" t="str">
            <v>Concentration</v>
          </cell>
          <cell r="CU206" t="str">
            <v>Craft (General)</v>
          </cell>
          <cell r="CV206" t="str">
            <v>Diplomacy</v>
          </cell>
          <cell r="CW206" t="str">
            <v>Intimidate</v>
          </cell>
          <cell r="CX206" t="str">
            <v>Knowledge (The Planes)</v>
          </cell>
          <cell r="CY206" t="str">
            <v>Knowledge (Religion)</v>
          </cell>
          <cell r="CZ206" t="str">
            <v>Profession (General)</v>
          </cell>
          <cell r="DA206" t="str">
            <v>Sense Motive</v>
          </cell>
        </row>
        <row r="207">
          <cell r="A207" t="str">
            <v>Knight of the Chord</v>
          </cell>
          <cell r="D207" t="str">
            <v>Malhavoc</v>
          </cell>
          <cell r="E207" t="str">
            <v>BoEM2</v>
          </cell>
          <cell r="AF207">
            <v>0.33</v>
          </cell>
          <cell r="AL207">
            <v>0.33</v>
          </cell>
          <cell r="AR207">
            <v>0.33</v>
          </cell>
        </row>
        <row r="208">
          <cell r="A208" t="str">
            <v>Knight of the Eternal Eye</v>
          </cell>
          <cell r="D208" t="str">
            <v>AEG</v>
          </cell>
          <cell r="E208" t="str">
            <v>Undead</v>
          </cell>
          <cell r="AF208">
            <v>0.33</v>
          </cell>
          <cell r="AL208">
            <v>0.33</v>
          </cell>
          <cell r="AR208">
            <v>0.33</v>
          </cell>
        </row>
        <row r="209">
          <cell r="A209" t="str">
            <v>Knight of the Middle Circle</v>
          </cell>
          <cell r="C209" t="str">
            <v>Alignment: Good; nonchaotic
Base Attack Bonus: +6
Handle Animal: 7 ranks; Gather Information: 4 ranks; Innuendo: 4 ranks
Weapon and Armor Proficiency: Light, Medium, and Heavy Armor; Shields; Simple and Martial weapons.
1st: Spells: Divine; Combat Sense +2; Blind-Fight
2nd: Tongues
3rd: True Strike 1/day
5th: Combat Sense +4
6th: True Strike 2/day
9th: True Strike 3/day
10th: Combat Sense +6</v>
          </cell>
          <cell r="D209" t="str">
            <v>WotC</v>
          </cell>
          <cell r="E209" t="str">
            <v>Defenders of the Faith</v>
          </cell>
          <cell r="F209">
            <v>65</v>
          </cell>
          <cell r="G209">
            <v>10</v>
          </cell>
          <cell r="H209">
            <v>4</v>
          </cell>
          <cell r="I209">
            <v>1</v>
          </cell>
          <cell r="AF209">
            <v>0.33</v>
          </cell>
          <cell r="AL209">
            <v>0.33</v>
          </cell>
          <cell r="AR209">
            <v>0.5</v>
          </cell>
          <cell r="CS209">
            <v>4</v>
          </cell>
          <cell r="CT209" t="str">
            <v>Concentration</v>
          </cell>
          <cell r="CU209" t="str">
            <v>Diplomacy</v>
          </cell>
          <cell r="CV209" t="str">
            <v>Handle Animal</v>
          </cell>
          <cell r="CW209" t="str">
            <v>Heal</v>
          </cell>
          <cell r="CX209" t="str">
            <v>Innuendo</v>
          </cell>
          <cell r="CY209" t="str">
            <v>Knowledge (Arcana)</v>
          </cell>
          <cell r="CZ209" t="str">
            <v>Profession (General)</v>
          </cell>
          <cell r="DA209" t="str">
            <v>Ride</v>
          </cell>
          <cell r="DB209" t="str">
            <v>Sense Motive</v>
          </cell>
        </row>
        <row r="210">
          <cell r="A210" t="str">
            <v>Knight Protector of the Great Kingdom</v>
          </cell>
          <cell r="C210" t="str">
            <v>Requirements:
Base Attack Bonus: +4
Race: Dwarf, elf, half-elf, human.
Diplomacy ranks: 6; Knowledge (Nobility and Royalty) ranks: 4; Ride ranks: 6
Feats: Power Attack, Cleave, Mounted Combat, Great Cleave; Heavy Armor proficiency.
Alignment: Lawful.
Other: Gain membership in the order.
1 Defensive blow +2, shining beacon
2 Best effort +2, Iron Will
3 Supreme Cleave
4 Defensive blow +3
5 Best effort +3
6 No mercy +1
7 Defensive blow +4
8 Best effort +4
9 No mercy +2
10 Best effort +5, defensive blow +5</v>
          </cell>
          <cell r="D210" t="str">
            <v>WotC</v>
          </cell>
          <cell r="E210" t="str">
            <v>Sword &amp; Fist</v>
          </cell>
          <cell r="F210">
            <v>24</v>
          </cell>
          <cell r="G210">
            <v>10</v>
          </cell>
          <cell r="H210">
            <v>10</v>
          </cell>
          <cell r="I210">
            <v>1</v>
          </cell>
          <cell r="AF210">
            <v>0.33</v>
          </cell>
          <cell r="AL210">
            <v>0.33</v>
          </cell>
          <cell r="AR210">
            <v>0.5</v>
          </cell>
          <cell r="CS210">
            <v>2</v>
          </cell>
          <cell r="CT210" t="str">
            <v>Diplomacy</v>
          </cell>
          <cell r="CU210" t="str">
            <v>Intimidate</v>
          </cell>
          <cell r="CV210" t="str">
            <v>Knowledge (Nobility/Royalty)</v>
          </cell>
          <cell r="CW210" t="str">
            <v>Ride</v>
          </cell>
          <cell r="CX210" t="str">
            <v>Spot</v>
          </cell>
        </row>
        <row r="211">
          <cell r="A211" t="str">
            <v>Knight-Errant of Silverymoon</v>
          </cell>
          <cell r="C211" t="str">
            <v>Alignment:  Any Good
BAB:  +5
Feats:  Mounted Combat, Ride-by Attack, Survivor, Weapon Focus (light or heavy lance)
Skills:  Intuit Direction 2 ranks, Knowledge (Local Silverymoon) or Knowledge (Local The North) 4 ranks, Ride 4 ranks, Spot 4 ranks
Special:  Serve among the Knights of Silver for 1 year &amp; then petition Knight-Grand Commander Sernius Alathar for a detachment as a knight-errant or gain a commission as a knight-errant directly from Taern Hornblade, High Mage of Silverymoon.
Weapon and Armor Proficiency:  The knight-errant of Silverymoon gains no proficiency in any type of weapons, armor, or shields.
1st:  Badge of Office, 1st Sworn Enemy
2nd:  Fighter Feat, Marches Knowledge
3rd:  Homeland
4th:  Fast March
5th:  Fighter Feat
6th:  Faultless Navigation
7th:  2nd Sworn Enemy
8th:  Expert Rider
9th:  Fighter Feat
10th:  Loyal Heart</v>
          </cell>
          <cell r="D211" t="str">
            <v>WotC</v>
          </cell>
          <cell r="E211" t="str">
            <v>Silver Marches</v>
          </cell>
          <cell r="F211">
            <v>113</v>
          </cell>
          <cell r="G211">
            <v>10</v>
          </cell>
          <cell r="H211">
            <v>8</v>
          </cell>
          <cell r="I211">
            <v>1</v>
          </cell>
          <cell r="AF211">
            <v>0.5</v>
          </cell>
          <cell r="AL211">
            <v>0.33</v>
          </cell>
          <cell r="AR211">
            <v>0.33</v>
          </cell>
          <cell r="AX211">
            <v>2</v>
          </cell>
          <cell r="AZ211" t="str">
            <v>FighterBonus</v>
          </cell>
          <cell r="CS211">
            <v>4</v>
          </cell>
          <cell r="CT211" t="str">
            <v>Bluff</v>
          </cell>
          <cell r="CU211" t="str">
            <v>Climb</v>
          </cell>
          <cell r="CV211" t="str">
            <v>Diplomacy</v>
          </cell>
          <cell r="CW211" t="str">
            <v>Handle Animal</v>
          </cell>
          <cell r="CX211" t="str">
            <v>Hide</v>
          </cell>
          <cell r="CY211" t="str">
            <v>Intimidate</v>
          </cell>
          <cell r="CZ211" t="str">
            <v>Jump</v>
          </cell>
          <cell r="DA211" t="str">
            <v>Knowledge (General)</v>
          </cell>
          <cell r="DB211" t="str">
            <v>Listen</v>
          </cell>
          <cell r="DC211" t="str">
            <v>Move Silently</v>
          </cell>
          <cell r="DD211" t="str">
            <v>Ride</v>
          </cell>
          <cell r="DE211" t="str">
            <v>Sense Motive</v>
          </cell>
          <cell r="DF211" t="str">
            <v>Speak Language</v>
          </cell>
          <cell r="DG211" t="str">
            <v>Spot</v>
          </cell>
          <cell r="DH211" t="str">
            <v>Survival</v>
          </cell>
          <cell r="DI211" t="str">
            <v>Write Language</v>
          </cell>
        </row>
        <row r="212">
          <cell r="A212" t="str">
            <v>Kolat Agent</v>
          </cell>
          <cell r="D212" t="str">
            <v>AEG</v>
          </cell>
          <cell r="E212" t="str">
            <v>Rokugan</v>
          </cell>
          <cell r="AF212">
            <v>0.33</v>
          </cell>
          <cell r="AL212">
            <v>0.33</v>
          </cell>
          <cell r="AR212">
            <v>0.33</v>
          </cell>
        </row>
        <row r="213">
          <cell r="A213" t="str">
            <v>Lancer</v>
          </cell>
          <cell r="C213" t="str">
            <v>BAB:  +6
Feats:  Dodge, Mobility, Skill Focus (Jump), Weapon Focus (any polearm)
Skills:  Jump 4 ranks, Tumble 4 ranks
Weapon and Armor Proficiency:  The lancer is proficient with the use of all simple and martial weapons, as well as light &amp; medium armor.
1st:  Close Combat
2nd:  Pole Vault
3rd:  Extra Critical +1
4th:  Defensive Spin
5th:  Extended Reach
6th:  Set for Blood
7th:  Double Attack
8th:  Extra Critical +2
9th:  Spear Point
10th:  Spin Attack</v>
          </cell>
          <cell r="D213" t="str">
            <v>AEG</v>
          </cell>
          <cell r="E213" t="str">
            <v>War</v>
          </cell>
          <cell r="F213">
            <v>65</v>
          </cell>
          <cell r="G213">
            <v>10</v>
          </cell>
          <cell r="H213">
            <v>10</v>
          </cell>
          <cell r="I213">
            <v>1</v>
          </cell>
          <cell r="AF213">
            <v>0.33</v>
          </cell>
          <cell r="AL213">
            <v>0.5</v>
          </cell>
          <cell r="AR213">
            <v>0.33</v>
          </cell>
          <cell r="CS213">
            <v>2</v>
          </cell>
          <cell r="CT213" t="str">
            <v>Balance</v>
          </cell>
          <cell r="CU213" t="str">
            <v>Climb</v>
          </cell>
          <cell r="CV213" t="str">
            <v>Craft (General)</v>
          </cell>
          <cell r="CW213" t="str">
            <v>Handle Animal</v>
          </cell>
          <cell r="CX213" t="str">
            <v>Jump</v>
          </cell>
          <cell r="CY213" t="str">
            <v>Ride</v>
          </cell>
          <cell r="CZ213" t="str">
            <v>Swim</v>
          </cell>
          <cell r="DA213" t="str">
            <v>Tumble</v>
          </cell>
        </row>
        <row r="214">
          <cell r="A214" t="str">
            <v>Lasher</v>
          </cell>
          <cell r="C214" t="str">
            <v>Requirements:
Base Attack Bonus: +5
Rope Use rank: 2
Craft (Leatherworking) ranks: 2
Weapon Focus: Whip
Exotic Weapon Proficiency: Whip.
Special: The lasher must own a whip or whip dagger. Usually, a lasher owns both types of whip (and, if wealthy enough, mighty versions of both types).
1 Whip sneak attack +1d6, close combat, wound, whip lash
2 Improved trip, third hand
3 Crack of fate
4 Lashing whip
5 Whip sneak attack +2d6
6 Improved Disarm
7 Stunning snap
8 Crack of doom
9 Whip sneak attack +3d6
10 Death spiral</v>
          </cell>
          <cell r="D214" t="str">
            <v>WotC</v>
          </cell>
          <cell r="E214" t="str">
            <v>Sword &amp; Fist</v>
          </cell>
          <cell r="F214">
            <v>25</v>
          </cell>
          <cell r="G214">
            <v>10</v>
          </cell>
          <cell r="H214">
            <v>10</v>
          </cell>
          <cell r="I214">
            <v>1</v>
          </cell>
          <cell r="AF214">
            <v>0.33</v>
          </cell>
          <cell r="AL214">
            <v>0.5</v>
          </cell>
          <cell r="AR214">
            <v>0.33</v>
          </cell>
          <cell r="CS214">
            <v>2</v>
          </cell>
          <cell r="CT214" t="str">
            <v>Balance</v>
          </cell>
          <cell r="CU214" t="str">
            <v>Craft (General)</v>
          </cell>
          <cell r="CV214" t="str">
            <v>Escape Artist</v>
          </cell>
          <cell r="CW214" t="str">
            <v>Intimidate</v>
          </cell>
          <cell r="CX214" t="str">
            <v>Jump</v>
          </cell>
          <cell r="CY214" t="str">
            <v>Spot</v>
          </cell>
          <cell r="CZ214" t="str">
            <v>Use Rope</v>
          </cell>
        </row>
        <row r="215">
          <cell r="A215" t="str">
            <v>Legionnaire</v>
          </cell>
          <cell r="C215" t="str">
            <v>Weapon and Armor Proficiency:  The legionnaire is proficient with the use of all simple &amp; martial weapons and light, medium, &amp; heavy armor &amp; shields.
1st:  Formation Fighting
2nd:  Endurance, Pack March
4th:  Bonus Feat
6th:  Hump I</v>
          </cell>
          <cell r="D215" t="str">
            <v>AEG</v>
          </cell>
          <cell r="E215" t="str">
            <v>Mercenaries</v>
          </cell>
          <cell r="F215">
            <v>32</v>
          </cell>
          <cell r="G215">
            <v>20</v>
          </cell>
          <cell r="H215">
            <v>10</v>
          </cell>
          <cell r="I215">
            <v>1</v>
          </cell>
          <cell r="AF215">
            <v>0.5</v>
          </cell>
          <cell r="AL215">
            <v>0.33</v>
          </cell>
          <cell r="AR215">
            <v>0.33</v>
          </cell>
          <cell r="AX215">
            <v>4</v>
          </cell>
          <cell r="AY215">
            <v>7</v>
          </cell>
          <cell r="AZ215" t="str">
            <v>List_Validation</v>
          </cell>
          <cell r="CS215">
            <v>2</v>
          </cell>
          <cell r="CT215" t="str">
            <v>Climb</v>
          </cell>
          <cell r="CU215" t="str">
            <v>Craft (General)</v>
          </cell>
          <cell r="CV215" t="str">
            <v>Handle Animal</v>
          </cell>
          <cell r="CW215" t="str">
            <v>Jump</v>
          </cell>
          <cell r="CX215" t="str">
            <v>Ride</v>
          </cell>
          <cell r="CY215" t="str">
            <v>Swim</v>
          </cell>
        </row>
        <row r="216">
          <cell r="A216" t="str">
            <v>Life Drinker</v>
          </cell>
          <cell r="C216" t="str">
            <v>Requirements:
Alignment: Any Evil
Knowledge (Arcana): 6 ranks
Spellcraft: 6 ranks
Special: Must have the vampire template.
Weapon and Armor Proficiency: A life drinker gains no new proficiency in any weapons or armor.
1st Lifewell, Invigorate
2nd Empower Blood Spell
3rd Heighten Blood Spell
4th Blood Gift
5th Blood Servant, Night Shroud
6th Maximize Blood Spell
7th Greater Blood Drain, Night's Boon
8th Quicken Blood Spell
9th Night's Strength  
10th Blood Revel</v>
          </cell>
          <cell r="D216" t="str">
            <v>Piazo</v>
          </cell>
          <cell r="E216" t="str">
            <v>Dragon 288</v>
          </cell>
          <cell r="F216">
            <v>64</v>
          </cell>
          <cell r="G216">
            <v>10</v>
          </cell>
          <cell r="H216">
            <v>12</v>
          </cell>
          <cell r="I216">
            <v>0.75</v>
          </cell>
          <cell r="AF216">
            <v>0.5</v>
          </cell>
          <cell r="AL216">
            <v>0.5</v>
          </cell>
          <cell r="AR216">
            <v>0.5</v>
          </cell>
          <cell r="CS216">
            <v>4</v>
          </cell>
          <cell r="CT216" t="str">
            <v>Bluff</v>
          </cell>
          <cell r="CU216" t="str">
            <v>Hide</v>
          </cell>
          <cell r="CV216" t="str">
            <v>Knowledge (Arcana)</v>
          </cell>
          <cell r="CW216" t="str">
            <v>Listen</v>
          </cell>
          <cell r="CX216" t="str">
            <v>Move Silently</v>
          </cell>
          <cell r="CY216" t="str">
            <v>Profession (General)</v>
          </cell>
          <cell r="CZ216" t="str">
            <v>Search</v>
          </cell>
          <cell r="DA216" t="str">
            <v>Sense Motive</v>
          </cell>
          <cell r="DB216" t="str">
            <v>Spellcraft</v>
          </cell>
          <cell r="DC216" t="str">
            <v>Spot</v>
          </cell>
        </row>
        <row r="217">
          <cell r="A217" t="str">
            <v>Lightbearer</v>
          </cell>
          <cell r="C217" t="str">
            <v>Requirements:
Alignment: Any Good
Race: Gnome or Halfling
Knowledge (Religion): 8 ranks
Knowledge (Local): 4 ranks
Diplomacy: 4 ranks
Feats: Alertness
Weapon and Armor Proficiency: A lightbearer gains no new proficiency in any weapons or armor.
1st Detect Evil, Light
2nd Resist Elements
3rd Share Aura, Deflect Attacks +2
4th Provide Healing
5th Darkvision
6th Deflect Attacks +4
7th Dispel Evil
8th Holy Word
9th Deflect Attacks +6
10th Resist Spells</v>
          </cell>
          <cell r="D217" t="str">
            <v>Piazo</v>
          </cell>
          <cell r="E217" t="str">
            <v>Dragon 285</v>
          </cell>
          <cell r="F217">
            <v>70</v>
          </cell>
          <cell r="G217">
            <v>10</v>
          </cell>
          <cell r="H217">
            <v>8</v>
          </cell>
          <cell r="I217">
            <v>0.75</v>
          </cell>
          <cell r="AF217">
            <v>0.5</v>
          </cell>
          <cell r="AL217">
            <v>0.5</v>
          </cell>
          <cell r="AR217">
            <v>0.5</v>
          </cell>
          <cell r="CS217">
            <v>2</v>
          </cell>
          <cell r="CT217" t="str">
            <v>Concentration</v>
          </cell>
          <cell r="CU217" t="str">
            <v>Craft (General)</v>
          </cell>
          <cell r="CV217" t="str">
            <v>Diplomacy</v>
          </cell>
          <cell r="CW217" t="str">
            <v>Heal</v>
          </cell>
          <cell r="CX217" t="str">
            <v>Intimidate</v>
          </cell>
          <cell r="CY217" t="str">
            <v>Knowledge (Local)</v>
          </cell>
          <cell r="CZ217" t="str">
            <v>Knowledge (Religion)</v>
          </cell>
          <cell r="DA217" t="str">
            <v>Listen</v>
          </cell>
          <cell r="DB217" t="str">
            <v>Profession (General)</v>
          </cell>
          <cell r="DC217" t="str">
            <v>Spellcraft</v>
          </cell>
          <cell r="DD217" t="str">
            <v>Spot</v>
          </cell>
          <cell r="DE217" t="str">
            <v>Survival</v>
          </cell>
        </row>
        <row r="218">
          <cell r="A218" t="str">
            <v>Lion's Pride</v>
          </cell>
          <cell r="D218" t="str">
            <v>AEG</v>
          </cell>
          <cell r="E218" t="str">
            <v>Rokugan</v>
          </cell>
          <cell r="AF218">
            <v>0.33</v>
          </cell>
          <cell r="AL218">
            <v>0.33</v>
          </cell>
          <cell r="AR218">
            <v>0.33</v>
          </cell>
        </row>
        <row r="219">
          <cell r="A219" t="str">
            <v>Loremaster</v>
          </cell>
          <cell r="C219" t="str">
            <v>Requirements:
Spellcasting: Ability to cast seven different divinations, one of which must be 3rd level or higher.
Two Knowledge Skills (Any type): 10 ranks in each.
Feats: Any three metamagic or item creation feats, plus Skill Focus (Knowledge [any individual Knowledge skill])
Weapon and Armor Proficiency: Loremasters gain no proficiency in any weapon or armor.
Loremasters gain +1 spell casting level of existing class for each level.
1st Secret
2nd Lore
3rd Secret
4th Bonus language
5th Secret
6th Greater lore
7th Secret
8th Bonus language
9th Secret
10th True lore</v>
          </cell>
          <cell r="D219" t="str">
            <v>WotC</v>
          </cell>
          <cell r="E219" t="str">
            <v>3.5e SRD</v>
          </cell>
          <cell r="G219">
            <v>10</v>
          </cell>
          <cell r="H219">
            <v>4</v>
          </cell>
          <cell r="I219">
            <v>0.5</v>
          </cell>
          <cell r="AF219">
            <v>0.33</v>
          </cell>
          <cell r="AL219">
            <v>0.33</v>
          </cell>
          <cell r="AR219">
            <v>0.5</v>
          </cell>
          <cell r="CS219">
            <v>4</v>
          </cell>
          <cell r="CT219" t="str">
            <v>Appraise</v>
          </cell>
          <cell r="CU219" t="str">
            <v>Concentration</v>
          </cell>
          <cell r="CV219" t="str">
            <v>Craft (General)</v>
          </cell>
          <cell r="CW219" t="str">
            <v>Decipher Script</v>
          </cell>
          <cell r="CX219" t="str">
            <v>Gather Info</v>
          </cell>
          <cell r="CY219" t="str">
            <v>Handle Animal</v>
          </cell>
          <cell r="CZ219" t="str">
            <v>Heal</v>
          </cell>
          <cell r="DA219" t="str">
            <v>Knowledge (Arcana)</v>
          </cell>
          <cell r="DB219" t="str">
            <v>Knowledge (General)</v>
          </cell>
          <cell r="DC219" t="str">
            <v>Knowledge (Nature)</v>
          </cell>
          <cell r="DD219" t="str">
            <v>Knowledge (Psionic)</v>
          </cell>
          <cell r="DE219" t="str">
            <v>Knowledge (Religion)</v>
          </cell>
          <cell r="DF219" t="str">
            <v>Perform (General)</v>
          </cell>
          <cell r="DG219" t="str">
            <v>Profession (General)</v>
          </cell>
          <cell r="DH219" t="str">
            <v>Speak Language</v>
          </cell>
          <cell r="DI219" t="str">
            <v>Spellcraft</v>
          </cell>
          <cell r="DJ219" t="str">
            <v>Use Magic Device</v>
          </cell>
          <cell r="DK219" t="str">
            <v>Use Psionic Device</v>
          </cell>
          <cell r="DL219" t="str">
            <v>Write Language</v>
          </cell>
        </row>
        <row r="220">
          <cell r="A220" t="str">
            <v>Mage of the Arcane Order</v>
          </cell>
          <cell r="C220" t="str">
            <v>Requirements:
Knowledge (Arcana): 8 ranks
Feats: Any two metamagic feats, one which must be Cooperative Spell.
Spells: Ability to cast arcane spells of 2nd level or higher.
Special: Prospective members must pay an initiation fee of 750 gp.
Weapon and Armor Proficiency: No additional proficiency gained.
Class Abilities:
Gains additional arcane spells per day per even class level of Mage of the Arcane Order.
1st: Guild Member, Spellpool I
2nd: Research Breakthrough
3rd: Bonus Language
4th: Spellpool II
5th: New Spell
6th: Bonus Language
7th: Spellpool III
8th: New Spell
9th: Research Breakthrough
10th: Regent</v>
          </cell>
          <cell r="D220" t="str">
            <v>WotC</v>
          </cell>
          <cell r="E220" t="str">
            <v>Tome &amp; Blood</v>
          </cell>
          <cell r="F220">
            <v>60</v>
          </cell>
          <cell r="G220">
            <v>10</v>
          </cell>
          <cell r="H220">
            <v>4</v>
          </cell>
          <cell r="I220">
            <v>0.5</v>
          </cell>
          <cell r="AF220">
            <v>0.33</v>
          </cell>
          <cell r="AL220">
            <v>0.33</v>
          </cell>
          <cell r="AR220">
            <v>0.5</v>
          </cell>
          <cell r="AX220">
            <v>2</v>
          </cell>
          <cell r="AY220">
            <v>1</v>
          </cell>
          <cell r="CS220">
            <v>2</v>
          </cell>
          <cell r="CT220" t="str">
            <v>Concentration</v>
          </cell>
          <cell r="CU220" t="str">
            <v>Craft (General)</v>
          </cell>
          <cell r="CV220" t="str">
            <v>Knowledge (Arcana)</v>
          </cell>
          <cell r="CW220" t="str">
            <v>Knowledge (General)</v>
          </cell>
          <cell r="CX220" t="str">
            <v>Knowledge (Nature)</v>
          </cell>
          <cell r="CY220" t="str">
            <v>Knowledge (Psionic)</v>
          </cell>
          <cell r="CZ220" t="str">
            <v>Knowledge (Religion)</v>
          </cell>
          <cell r="DA220" t="str">
            <v>Profession (General)</v>
          </cell>
          <cell r="DB220" t="str">
            <v>Speak Language</v>
          </cell>
          <cell r="DC220" t="str">
            <v>Spellcraft</v>
          </cell>
          <cell r="DD220" t="str">
            <v>Write Language</v>
          </cell>
        </row>
        <row r="221">
          <cell r="A221" t="str">
            <v>Mage-Killer</v>
          </cell>
          <cell r="C221" t="str">
            <v>Requirements:
Skills: Spellcraft: 10 ranks
Feats: Great Fortitude, Lightning Reflexes, Combat Casting, Martial Weapon Proficiency (any)
Spellcasting: Able to cast 4th-level arcane or divine spells.   Ability to cast at least three spells that require Fortitude saves and at least three spells that require Reflex saves.  (A spell that inflicts damage but allows no saving throw can substitute for any of these required spells).
Weapon and Armor Proficiency: No additional proficiency gained.
Class Abilities:
Gains additional spells per day per class level of Mage-Killer.
1st: Improved Saves
2nd: Augment Summoning
3rd: Improved Saves
4th: Spell Focus
5th: Improved Saves
6th: Spell Focus
7th: Improved Saves
8th: Spell Focus
9th: Improved Saves
10th: Spell Focus</v>
          </cell>
          <cell r="D221" t="str">
            <v>WotC</v>
          </cell>
          <cell r="E221" t="str">
            <v>Magic of Faerun</v>
          </cell>
          <cell r="F221">
            <v>32</v>
          </cell>
          <cell r="G221">
            <v>10</v>
          </cell>
          <cell r="H221">
            <v>4</v>
          </cell>
          <cell r="I221">
            <v>0.5</v>
          </cell>
          <cell r="AF221">
            <v>0.33</v>
          </cell>
          <cell r="AL221">
            <v>0.33</v>
          </cell>
          <cell r="AR221">
            <v>0.5</v>
          </cell>
          <cell r="CS221">
            <v>2</v>
          </cell>
          <cell r="CT221" t="str">
            <v>Concentration</v>
          </cell>
          <cell r="CU221" t="str">
            <v>Craft (General)</v>
          </cell>
          <cell r="CV221" t="str">
            <v>Gather Info</v>
          </cell>
          <cell r="CW221" t="str">
            <v>Intimidate</v>
          </cell>
          <cell r="CX221" t="str">
            <v>Knowledge (Arcana)</v>
          </cell>
          <cell r="CY221" t="str">
            <v>Knowledge (General)</v>
          </cell>
          <cell r="CZ221" t="str">
            <v>Knowledge (Nature)</v>
          </cell>
          <cell r="DA221" t="str">
            <v>Knowledge (Psionic)</v>
          </cell>
          <cell r="DB221" t="str">
            <v>Knowledge (Religion)</v>
          </cell>
          <cell r="DC221" t="str">
            <v>Speak Language</v>
          </cell>
          <cell r="DD221" t="str">
            <v>Spellcraft</v>
          </cell>
          <cell r="DE221" t="str">
            <v>Write Language</v>
          </cell>
        </row>
        <row r="222">
          <cell r="A222" t="str">
            <v>Magesmith</v>
          </cell>
          <cell r="C222" t="str">
            <v>Race:  Dwarf*
Feats:  Craft Magic Arms &amp; Armor, Master Artisan - Craft (Weaponsmithing or Blacksmithing)*
Skills:  Craft (Weaponsmithing) 5 ranks, Craft (Blacksmithing) 5 ranks
Spellcasting:  Able to cast 2nd level arcane or divine spells
Special:  Must have a magic weapon or suit of armor worth more than 10,000gp that was created by the aspiring magesmith.
*:  Non-dwarves, can take an additional Item Creation feat to qualify.
Weapon and Armor Proficiency:  The mage smith gains no proficiency in any weapons, armor, or shields.
Spellcasting:  +1 spell casting level in a previous class per every even class level.
1st:  Ignore Prerequisites (1st level), Bonus Feat
2nd:  Reduced XP Cost (5%)
3rd:  Fast Crafting (1,500 gp), Signature Rune (5lbs.)
5th:  Ignore Prerequisites (2nd level), Bonus Feat
6th:  Reduced XP Cost (10%)
7th:  Signature Rune (10lbs.)
8th:  Fast Crafting (2,000 gp)
9th:  Ignore Prerequisites (3rd level), Bonus Feat
10th:  Reduced XP Cost (20%)</v>
          </cell>
          <cell r="D222" t="str">
            <v>Green Ronin</v>
          </cell>
          <cell r="E222" t="str">
            <v>Hammer &amp; Helm</v>
          </cell>
          <cell r="F222">
            <v>36</v>
          </cell>
          <cell r="G222">
            <v>10</v>
          </cell>
          <cell r="H222">
            <v>6</v>
          </cell>
          <cell r="I222">
            <v>0.75</v>
          </cell>
          <cell r="AF222">
            <v>0.33</v>
          </cell>
          <cell r="AL222">
            <v>0.33</v>
          </cell>
          <cell r="AR222">
            <v>0.5</v>
          </cell>
          <cell r="AX222">
            <v>1</v>
          </cell>
          <cell r="AY222">
            <v>1</v>
          </cell>
          <cell r="AZ222" t="str">
            <v>List_Validation</v>
          </cell>
          <cell r="CS222">
            <v>4</v>
          </cell>
          <cell r="CT222" t="str">
            <v>Appraise</v>
          </cell>
          <cell r="CU222" t="str">
            <v>Concentration</v>
          </cell>
          <cell r="CV222" t="str">
            <v>Craft (General)</v>
          </cell>
          <cell r="CW222" t="str">
            <v>Diplomacy</v>
          </cell>
          <cell r="CX222" t="str">
            <v>Knowledge (Arcana)</v>
          </cell>
          <cell r="CY222" t="str">
            <v>Knowledge (Religion)</v>
          </cell>
          <cell r="CZ222" t="str">
            <v>Profession (General)</v>
          </cell>
          <cell r="DA222" t="str">
            <v>Spellcraft</v>
          </cell>
        </row>
        <row r="223">
          <cell r="A223" t="str">
            <v>Master Alchemist</v>
          </cell>
          <cell r="C223" t="str">
            <v>Requirements:
Skills: Alchemy: 10 ranks; Spellcraft: 10 ranks
Feats: Brew Potion, Magical Artisan (Potions), Skill Focus (Alchemy)
Spellcasting: Able to cast 4th-level arcane or divine spells.
Weapon and Armor Proficiency: No additional proficiency gained.
Class Abilities:
Gains additional spells per day per class level of Master Alchemist.
1st: Brew 2/day
2nd: Brew Potion (4th)
3rd: Brew Potion (5th)
4th: Brew Potion (6th)
5th: Brew 3/day
6th: Improved Identification
7th: Brew Potion (7th)
8th: Brew Potion (8th)
9th: Brew 4/day
10th: Brew Potion (9th)</v>
          </cell>
          <cell r="D223" t="str">
            <v>WotC</v>
          </cell>
          <cell r="E223" t="str">
            <v>Magic of Faerun</v>
          </cell>
          <cell r="F223">
            <v>32</v>
          </cell>
          <cell r="G223">
            <v>10</v>
          </cell>
          <cell r="H223">
            <v>4</v>
          </cell>
          <cell r="I223">
            <v>0.5</v>
          </cell>
          <cell r="AF223">
            <v>0.33</v>
          </cell>
          <cell r="AL223">
            <v>0.33</v>
          </cell>
          <cell r="AR223">
            <v>0.5</v>
          </cell>
          <cell r="CS223">
            <v>2</v>
          </cell>
          <cell r="CT223" t="str">
            <v>Concentration</v>
          </cell>
          <cell r="CU223" t="str">
            <v>Craft (General)</v>
          </cell>
          <cell r="CV223" t="str">
            <v>Knowledge (Arcana)</v>
          </cell>
          <cell r="CW223" t="str">
            <v>Profession (General)</v>
          </cell>
          <cell r="CX223" t="str">
            <v>Spellcraft</v>
          </cell>
        </row>
        <row r="224">
          <cell r="A224" t="str">
            <v>Master of Chains</v>
          </cell>
          <cell r="C224" t="str">
            <v>Requirements:
Alignment: Any nongood.
Feats: Exotic Weapon Proficiency (spiked chain), Expertise, Improved Trip, Improved Disarm, Weapon Focus (spiked chain), Weapon Specialization (spiked chain).
Escape Artist ranks: 6; Open Lock ranks: 4; Intimidate ranks: 4
Ability Score: Int 13+ (required for Expertise).
1 Scare
2 Climb fighting
3 Superior Weapon Focus
4 Chain bind
5 Chain armor, double chain
6 Deflect attacks
7 Superior Weapon Specialization
8 Superior barbed chain
9 Swinging attack
10 Chain mastery</v>
          </cell>
          <cell r="D224" t="str">
            <v>WotC</v>
          </cell>
          <cell r="E224" t="str">
            <v>Sword &amp; Fist</v>
          </cell>
          <cell r="F224">
            <v>27</v>
          </cell>
          <cell r="G224">
            <v>10</v>
          </cell>
          <cell r="H224">
            <v>10</v>
          </cell>
          <cell r="I224">
            <v>1</v>
          </cell>
          <cell r="AF224">
            <v>0.33</v>
          </cell>
          <cell r="AL224">
            <v>0.5</v>
          </cell>
          <cell r="AR224">
            <v>0.33</v>
          </cell>
          <cell r="CS224">
            <v>4</v>
          </cell>
          <cell r="CT224" t="str">
            <v>Balance</v>
          </cell>
          <cell r="CU224" t="str">
            <v>Climb</v>
          </cell>
          <cell r="CV224" t="str">
            <v>Craft (Metalworking)</v>
          </cell>
          <cell r="CW224" t="str">
            <v>Escape Artist</v>
          </cell>
          <cell r="CX224" t="str">
            <v>Heal</v>
          </cell>
          <cell r="CY224" t="str">
            <v>Intimidate</v>
          </cell>
          <cell r="CZ224" t="str">
            <v>Open Lock</v>
          </cell>
        </row>
        <row r="225">
          <cell r="A225" t="str">
            <v>Master of Shrouds</v>
          </cell>
          <cell r="C225" t="str">
            <v>Alignment: Any nongood
Base Will Save: +5
Concentration: 10 ranks; Spellcraft: 10 ranks
Spells: Ability to cast Divine Spells, and access to at least one of the following domains: Death, Evil, Protection.  A character who can cast at least one spell from a domain counts as having access for this purpose.
Special: Ability to channel negative energy.
Weapon and Armor Proficiency: Light, Medium, and Heavy Armor; Shields; Simple weapons.
Divine Oracles gain +1 spell casting level of existing class for each level.
1st: Extra Turning
3rd: Summon Undead I
5th: Summon Undead II
7th: Summon Undead III
9th: Summon Undead IV</v>
          </cell>
          <cell r="D225" t="str">
            <v>WotC</v>
          </cell>
          <cell r="E225" t="str">
            <v>Defenders of the Faith</v>
          </cell>
          <cell r="F225">
            <v>66</v>
          </cell>
          <cell r="G225">
            <v>10</v>
          </cell>
          <cell r="H225">
            <v>8</v>
          </cell>
          <cell r="I225">
            <v>1</v>
          </cell>
          <cell r="AF225">
            <v>0.33</v>
          </cell>
          <cell r="AL225">
            <v>0.33</v>
          </cell>
          <cell r="AR225">
            <v>0.5</v>
          </cell>
          <cell r="CS225">
            <v>2</v>
          </cell>
          <cell r="CT225" t="str">
            <v>Concentration</v>
          </cell>
          <cell r="CU225" t="str">
            <v>Craft (General)</v>
          </cell>
          <cell r="CV225" t="str">
            <v>Diplomacy</v>
          </cell>
          <cell r="CW225" t="str">
            <v>Knowledge (Arcana)</v>
          </cell>
          <cell r="CX225" t="str">
            <v>Knowledge (Religion)</v>
          </cell>
          <cell r="CY225" t="str">
            <v>Profession (General)</v>
          </cell>
          <cell r="CZ225" t="str">
            <v>Spellcraft</v>
          </cell>
        </row>
        <row r="226">
          <cell r="A226" t="str">
            <v>Master of the Akasha</v>
          </cell>
          <cell r="D226" t="str">
            <v>AEG</v>
          </cell>
          <cell r="E226" t="str">
            <v>Rokugan</v>
          </cell>
          <cell r="AF226">
            <v>0.33</v>
          </cell>
          <cell r="AL226">
            <v>0.33</v>
          </cell>
          <cell r="AR226">
            <v>0.33</v>
          </cell>
        </row>
        <row r="227">
          <cell r="A227" t="str">
            <v>Master Samurai</v>
          </cell>
          <cell r="C227" t="str">
            <v>Requirements:
Base Attack Bonus: +5
Knowledge (Nobility and Royalty) ranks: 4; Ride ranks: 4; Intimidate ranks: 4
Feats: Cleave, Improved Initiative, Mounted Archery, Mounted Combat, Power Attack, Weapon Focus (bastard sword)
1 Tumble bonus, Great Cleave
2 Blades of Fury, Supreme Cleave
3 Supreme Mobility
4 Blades of death
5 Ki strength 1/day
6 Ki attack 1/day
7 Ki strength 2/day
8 Ki attack 2/day
9 Ki strength 3/day
10 Ki attack 3/day</v>
          </cell>
          <cell r="D227" t="str">
            <v>WotC</v>
          </cell>
          <cell r="E227" t="str">
            <v>Sword &amp; Fist</v>
          </cell>
          <cell r="F227">
            <v>29</v>
          </cell>
          <cell r="G227">
            <v>10</v>
          </cell>
          <cell r="H227">
            <v>10</v>
          </cell>
          <cell r="I227">
            <v>1</v>
          </cell>
          <cell r="AF227">
            <v>0.33</v>
          </cell>
          <cell r="AL227">
            <v>0.5</v>
          </cell>
          <cell r="AR227">
            <v>0.5</v>
          </cell>
          <cell r="CS227">
            <v>2</v>
          </cell>
          <cell r="CT227" t="str">
            <v>Intimidate</v>
          </cell>
          <cell r="CU227" t="str">
            <v>Jump</v>
          </cell>
          <cell r="CV227" t="str">
            <v>Knowledge (Martial Honor)</v>
          </cell>
          <cell r="CW227" t="str">
            <v>Knowledge (Nobility/Royalty)</v>
          </cell>
          <cell r="CX227" t="str">
            <v>Ride</v>
          </cell>
          <cell r="CY227" t="str">
            <v>Tumble</v>
          </cell>
        </row>
        <row r="228">
          <cell r="A228" t="str">
            <v>Master Summoner</v>
          </cell>
          <cell r="D228" t="str">
            <v>Green Ronin</v>
          </cell>
          <cell r="E228" t="str">
            <v>Plot &amp; Poison</v>
          </cell>
          <cell r="AF228">
            <v>0.33</v>
          </cell>
          <cell r="AL228">
            <v>0.33</v>
          </cell>
          <cell r="AR228">
            <v>0.33</v>
          </cell>
        </row>
        <row r="229">
          <cell r="A229" t="str">
            <v>Mastermind</v>
          </cell>
          <cell r="D229" t="str">
            <v>AEG</v>
          </cell>
          <cell r="E229" t="str">
            <v>Rokugan</v>
          </cell>
          <cell r="AF229">
            <v>0.33</v>
          </cell>
          <cell r="AL229">
            <v>0.33</v>
          </cell>
          <cell r="AR229">
            <v>0.33</v>
          </cell>
        </row>
        <row r="230">
          <cell r="A230" t="str">
            <v>Matsu Elite Guard</v>
          </cell>
          <cell r="D230" t="str">
            <v>AEG</v>
          </cell>
          <cell r="E230" t="str">
            <v>Way of the Samurai</v>
          </cell>
          <cell r="AF230">
            <v>0.33</v>
          </cell>
          <cell r="AL230">
            <v>0.33</v>
          </cell>
          <cell r="AR230">
            <v>0.33</v>
          </cell>
        </row>
        <row r="231">
          <cell r="A231" t="str">
            <v>Meditant</v>
          </cell>
          <cell r="C231" t="str">
            <v>Feats:  Psychic Meditation (four times).
Alignment: Any lawful.
Skills:  Concentration: 8 ranks.
Special:  Ability to manifest two 3rd-level powers.
Weapon and Armor Proficiency:  Meditants gain no proficiency in any armor or weapons, though they retain any knowledge gained from former classes.
Powers and Power Points: Meditants gain power points per day and powers as though they gained a level of psion.
Psionic Combat: Psionic attack and defense modes are discovered as though the character were a psychic warrior of the same level as the prestige class.
Psicrystals: Meditant levels count toward the level of the psionic character for purposes determining psicrystal Intelligence and special abilities.
1st:  Psychic Meditation, Inner Peace 1                                        +1 Psion Level
2nd:  Psychic Meditation, Prepared Mind 1/day                             +1 Psion Level
3rd:  Psychic Meditation, Inner Peace 2                                        +1 Psion Level
4th:  Intense Psychic Meditation, Prepared Mind 2/day                            --
5th:  Intense Psychic Meditation, Inner Peace 3                            +1 Psion Level
6th:  Intense Psychic Meditation, Prepared Mind 3/day                  +1 Psion Level
7th:  Intense Psychic Meditation, Inner Peace 4                            +1 Psion Level
8th:  Intense Psychic Meditation, Prepared Mind 4/day                  +1 Psion Level
9th:  Intense Psychic Meditation, Ethereal Form                                     --
10th:Intense Psychic Meditation, Inner Harmony                           +1 Psion Level</v>
          </cell>
          <cell r="D231" t="str">
            <v>WotC</v>
          </cell>
          <cell r="E231" t="str">
            <v>Mind's Eye</v>
          </cell>
          <cell r="F231">
            <v>16</v>
          </cell>
          <cell r="G231">
            <v>10</v>
          </cell>
          <cell r="H231">
            <v>4</v>
          </cell>
          <cell r="I231">
            <v>0.75</v>
          </cell>
          <cell r="AF231">
            <v>0.33</v>
          </cell>
          <cell r="AL231">
            <v>0.33</v>
          </cell>
          <cell r="AR231">
            <v>0.5</v>
          </cell>
          <cell r="CS231">
            <v>4</v>
          </cell>
          <cell r="CT231" t="str">
            <v>Autohypnosis</v>
          </cell>
          <cell r="CU231" t="str">
            <v>Concentration</v>
          </cell>
          <cell r="CV231" t="str">
            <v>Diplomacy</v>
          </cell>
          <cell r="CW231" t="str">
            <v>Knowledge (Psionic)</v>
          </cell>
          <cell r="CX231" t="str">
            <v>Profession (General)</v>
          </cell>
          <cell r="CY231" t="str">
            <v>Psicraft</v>
          </cell>
          <cell r="CZ231" t="str">
            <v>Sense Motive</v>
          </cell>
          <cell r="DA231" t="str">
            <v>Stabilize Self</v>
          </cell>
        </row>
        <row r="232">
          <cell r="A232" t="str">
            <v>Mercenary Captain</v>
          </cell>
          <cell r="C232" t="str">
            <v>Alignment:  Any Lawful.
BAB:  +7
Feats:  Improved Initiative, Leadership, Weapon Focus (any), Weapon Specialization (any)
Skills:  Bluff 4 ranks, Intimidate 6 ranks, Ride 4 ranks, Sense Motive 4 ranks
Special:  Must be promoted by a superior officer or start as a leader of a new mercenary company.
Weapon and Armor Proficiency:  The mercenary captain is proficient with the use of all simple and martial weapons, as well as light, medium, &amp; heavy armor and shields.
1st:  Grizzles, War Cry
2nd:  Attack Drill
3rd:  Battle Music
4th:  Tactical Superiority
6th:  Strategic Mastery
7th:  Without Hesitation
9th:  Battle Brother
10th:  Battle Master</v>
          </cell>
          <cell r="D232" t="str">
            <v>AEG</v>
          </cell>
          <cell r="E232" t="str">
            <v>War</v>
          </cell>
          <cell r="F232">
            <v>67</v>
          </cell>
          <cell r="G232">
            <v>10</v>
          </cell>
          <cell r="H232">
            <v>10</v>
          </cell>
          <cell r="I232">
            <v>1</v>
          </cell>
          <cell r="AF232">
            <v>0.5</v>
          </cell>
          <cell r="AL232">
            <v>0.5</v>
          </cell>
          <cell r="AR232">
            <v>0.33</v>
          </cell>
          <cell r="CS232">
            <v>2</v>
          </cell>
          <cell r="CT232" t="str">
            <v>Bluff</v>
          </cell>
          <cell r="CU232" t="str">
            <v>Climb</v>
          </cell>
          <cell r="CV232" t="str">
            <v>Innuendo</v>
          </cell>
          <cell r="CW232" t="str">
            <v>Intimidate</v>
          </cell>
          <cell r="CX232" t="str">
            <v>Listen</v>
          </cell>
          <cell r="CY232" t="str">
            <v>Perform (General)</v>
          </cell>
          <cell r="CZ232" t="str">
            <v>Ride</v>
          </cell>
          <cell r="DA232" t="str">
            <v>Search</v>
          </cell>
          <cell r="DB232" t="str">
            <v>Sense Motive</v>
          </cell>
          <cell r="DC232" t="str">
            <v>Spot</v>
          </cell>
        </row>
        <row r="233">
          <cell r="A233" t="str">
            <v>Mercenary Ranger</v>
          </cell>
          <cell r="C233" t="str">
            <v>Weapon and Armor Proficiency:  The mercenary ranger is proficient with the use of all simple &amp; martial weapons and light &amp; medium armor &amp; shields.
1st:  Favored Enemy, Favored Terrain, Track
2nd:  Ranger Option
3rd:  Favored Terrain</v>
          </cell>
          <cell r="D233" t="str">
            <v>AEG</v>
          </cell>
          <cell r="E233" t="str">
            <v>Mercenaries</v>
          </cell>
          <cell r="F233">
            <v>34</v>
          </cell>
          <cell r="G233">
            <v>20</v>
          </cell>
          <cell r="H233">
            <v>10</v>
          </cell>
          <cell r="I233">
            <v>1</v>
          </cell>
          <cell r="AF233">
            <v>0.5</v>
          </cell>
          <cell r="AL233">
            <v>0.33</v>
          </cell>
          <cell r="AR233">
            <v>0.33</v>
          </cell>
          <cell r="AX233">
            <v>7</v>
          </cell>
          <cell r="AY233">
            <v>12</v>
          </cell>
          <cell r="AZ233" t="str">
            <v>List_Validation</v>
          </cell>
          <cell r="CS233">
            <v>4</v>
          </cell>
          <cell r="CT233" t="str">
            <v>Climb</v>
          </cell>
          <cell r="CU233" t="str">
            <v>Concentration</v>
          </cell>
          <cell r="CV233" t="str">
            <v>Craft (General)</v>
          </cell>
          <cell r="CW233" t="str">
            <v>Handle Animal</v>
          </cell>
          <cell r="CX233" t="str">
            <v>Heal</v>
          </cell>
          <cell r="CY233" t="str">
            <v>Hide</v>
          </cell>
          <cell r="CZ233" t="str">
            <v>Jump</v>
          </cell>
          <cell r="DA233" t="str">
            <v>Knowledge (Nature)</v>
          </cell>
          <cell r="DB233" t="str">
            <v>Listen</v>
          </cell>
          <cell r="DC233" t="str">
            <v>Move Silently</v>
          </cell>
          <cell r="DD233" t="str">
            <v>Profession (General)</v>
          </cell>
          <cell r="DE233" t="str">
            <v>Ride</v>
          </cell>
          <cell r="DF233" t="str">
            <v>Search</v>
          </cell>
          <cell r="DG233" t="str">
            <v>Spot</v>
          </cell>
          <cell r="DH233" t="str">
            <v>Survival</v>
          </cell>
          <cell r="DI233" t="str">
            <v>Swim</v>
          </cell>
          <cell r="DJ233" t="str">
            <v>Use Rope</v>
          </cell>
        </row>
        <row r="234">
          <cell r="A234" t="str">
            <v>Mighty Contender of Kord</v>
          </cell>
          <cell r="C234" t="str">
            <v>Requirements:
Base Fortitude Save: +6
Patron Diety: Kord
Alignment: Chaotic Good
Knowledge (Religion): 9
Feats: Endurance, Power Attack
Spellcasting: Able to cast Divine Spells
Mighty Contenders of Kord gain +1 spell casting level of existing class for each even level (level 2, 4, 6, etc.)
1st: Mighty Endurance; Feat of Strength
3rd: Surge of Strength
5th: Strength Increase
7th: Feat of Power
9th: Strength Increase
10th: Surge of Power</v>
          </cell>
          <cell r="D234" t="str">
            <v>Piazo</v>
          </cell>
          <cell r="E234" t="str">
            <v>Dragon 283</v>
          </cell>
          <cell r="F234">
            <v>46</v>
          </cell>
          <cell r="G234">
            <v>10</v>
          </cell>
          <cell r="H234">
            <v>10</v>
          </cell>
          <cell r="I234">
            <v>0.75</v>
          </cell>
          <cell r="AF234">
            <v>0.5</v>
          </cell>
          <cell r="AL234">
            <v>0.33</v>
          </cell>
          <cell r="AR234">
            <v>0.5</v>
          </cell>
          <cell r="CS234">
            <v>2</v>
          </cell>
          <cell r="CT234" t="str">
            <v>Concentration</v>
          </cell>
          <cell r="CU234" t="str">
            <v>Craft (General)</v>
          </cell>
          <cell r="CV234" t="str">
            <v>Diplomacy</v>
          </cell>
          <cell r="CW234" t="str">
            <v>Heal</v>
          </cell>
          <cell r="CX234" t="str">
            <v>Intimidate</v>
          </cell>
          <cell r="CY234" t="str">
            <v>Knowledge (Religion)</v>
          </cell>
          <cell r="CZ234" t="str">
            <v>Profession (General)</v>
          </cell>
          <cell r="DA234" t="str">
            <v>Sense Motive</v>
          </cell>
          <cell r="DB234" t="str">
            <v>Spellcraft</v>
          </cell>
        </row>
        <row r="235">
          <cell r="A235" t="str">
            <v>Mindbender</v>
          </cell>
          <cell r="C235" t="str">
            <v>Requirements:
Bluff: 4 ranks
Diplomacy: 4 ranks
Intimidate: 4 ranks
Sense Motive: 4 ranks
Feat: Leadership
Spells: Ability to cast arcane spells of 3rd level or higher.
Weapon and Armor Proficiency: No additional proficiency gained.
Class Abilities:
Gains additional arcane spells per day per odd class level of Mindbender.
1st: Telepathy, Skill Boost
2nd: Suggestion
3rd: Mindread
4th: Beguile
5th: Skill Boost
6th: Friends Forever
7th: Skill Boost
8th: Dominate
9th: Mass Beguile
10th: Thrall</v>
          </cell>
          <cell r="D235" t="str">
            <v>WotC</v>
          </cell>
          <cell r="E235" t="str">
            <v>Tome &amp; Blood</v>
          </cell>
          <cell r="F235">
            <v>63</v>
          </cell>
          <cell r="G235">
            <v>10</v>
          </cell>
          <cell r="H235">
            <v>4</v>
          </cell>
          <cell r="I235">
            <v>0.5</v>
          </cell>
          <cell r="AF235">
            <v>0.5</v>
          </cell>
          <cell r="AL235">
            <v>0.33</v>
          </cell>
          <cell r="AR235">
            <v>0.5</v>
          </cell>
          <cell r="CS235">
            <v>2</v>
          </cell>
          <cell r="CT235" t="str">
            <v>Bluff</v>
          </cell>
          <cell r="CU235" t="str">
            <v>Concentration</v>
          </cell>
          <cell r="CV235" t="str">
            <v>Diplomacy</v>
          </cell>
          <cell r="CW235" t="str">
            <v>Innuendo</v>
          </cell>
          <cell r="CX235" t="str">
            <v>Intimidate</v>
          </cell>
          <cell r="CY235" t="str">
            <v>Knowledge (Arcana)</v>
          </cell>
          <cell r="CZ235" t="str">
            <v>Knowledge (General)</v>
          </cell>
          <cell r="DA235" t="str">
            <v>Knowledge (Nature)</v>
          </cell>
          <cell r="DB235" t="str">
            <v>Knowledge (Psionic)</v>
          </cell>
          <cell r="DC235" t="str">
            <v>Knowledge (Religion)</v>
          </cell>
          <cell r="DD235" t="str">
            <v>Profession (General)</v>
          </cell>
          <cell r="DE235" t="str">
            <v>Sense Motive</v>
          </cell>
          <cell r="DF235" t="str">
            <v>Speak Language</v>
          </cell>
          <cell r="DG235" t="str">
            <v>Spellcraft</v>
          </cell>
          <cell r="DH235" t="str">
            <v>Write Language</v>
          </cell>
        </row>
        <row r="236">
          <cell r="A236" t="str">
            <v>Mirror Master</v>
          </cell>
          <cell r="C236" t="str">
            <v>Requirements:
Skills: Knowledge: Arcana - 5 ranks, Craft: Glassmaking - 5 ranks
Feats: Craft Wondrous Item, Mirror Sight
Spell Casting: Must be able to cast 3rd-level arcane spells.
Special: To gain this class, a character must either be an outsider, have an outsider in her lineage, or undergo a powerful ritual performed by at least three other mirror masters.
Weapon and Armor Proficiency: 
Class Abilities:
1st: Mirror Thoughts, Arcane Spell Casting
2nd: Mirrored Eyes, Bonus Spells (1st and 2nd)
4th: Piercing Gaze, Bonus Spells (3rd and 4th)
6th: Mirror Step (dimension door), Bonus Spells (5th)
8th: Mirror Step (teleport), Bonus Spells (6th)
10th: Mirror Step (plane shift), Bonus Spells (7th)</v>
          </cell>
          <cell r="D236" t="str">
            <v>Malhavoc</v>
          </cell>
          <cell r="E236" t="str">
            <v>BoEM</v>
          </cell>
          <cell r="F236">
            <v>8</v>
          </cell>
          <cell r="G236">
            <v>10</v>
          </cell>
          <cell r="H236">
            <v>4</v>
          </cell>
          <cell r="I236">
            <v>0.5</v>
          </cell>
          <cell r="AF236">
            <v>0.33</v>
          </cell>
          <cell r="AL236">
            <v>0.33</v>
          </cell>
          <cell r="AR236">
            <v>0.5</v>
          </cell>
          <cell r="CS236">
            <v>4</v>
          </cell>
          <cell r="CT236" t="str">
            <v>Concentration</v>
          </cell>
          <cell r="CU236" t="str">
            <v>Craft (General)</v>
          </cell>
          <cell r="CV236" t="str">
            <v>Knowledge (Arcana)</v>
          </cell>
          <cell r="CW236" t="str">
            <v>Profession (General)</v>
          </cell>
          <cell r="CX236" t="str">
            <v>Spellcraft</v>
          </cell>
        </row>
        <row r="237">
          <cell r="A237" t="str">
            <v>Mirumoto Elite Guard</v>
          </cell>
          <cell r="D237" t="str">
            <v>AEG</v>
          </cell>
          <cell r="E237" t="str">
            <v>Way of the Samurai</v>
          </cell>
          <cell r="AF237">
            <v>0.33</v>
          </cell>
          <cell r="AL237">
            <v>0.33</v>
          </cell>
          <cell r="AR237">
            <v>0.33</v>
          </cell>
        </row>
        <row r="238">
          <cell r="A238" t="str">
            <v>Monk</v>
          </cell>
          <cell r="C238" t="str">
            <v>Alignment: Any lawful.
Weapon and Armor Proficiency: club, crossbow (light or heavy), dagger, handaxe, javelin, kama, nunchaku, quarterstaff, shuriken, siangham, and sling. 
1 Unarmed Strike, stunning attack, evasion
2 Deflect Arrows feat    
3 Still mind     
4 Slow fall (20 ft.)     
5 Purity of body 
6 Slow fall (30 ft.), Improved Trip feat
7 Wholeness of body, Leap of the clouds
8 Slow fall (50 ft.)     
9 Improved evasion       
10 Ki strike (+1) 
11 Diamond body   
12 Abundant step  
13 Diamond soul, ki strike (+2)
15 Quivering palm 
16 Ki strike (+3) 
17 Timeless body, Tongue of the sun and moon
18 Slow fall (any distance)       
19 Empty body     
20 Perfect self</v>
          </cell>
          <cell r="D238" t="str">
            <v>WotC</v>
          </cell>
          <cell r="E238" t="str">
            <v>3.5e SRD</v>
          </cell>
          <cell r="G238">
            <v>20</v>
          </cell>
          <cell r="H238">
            <v>8</v>
          </cell>
          <cell r="I238">
            <v>0.75</v>
          </cell>
          <cell r="J238">
            <v>1</v>
          </cell>
          <cell r="AA238" t="str">
            <v>Wis</v>
          </cell>
          <cell r="AC238">
            <v>0.2</v>
          </cell>
          <cell r="AD238">
            <v>1</v>
          </cell>
          <cell r="AE238">
            <v>1</v>
          </cell>
          <cell r="AF238">
            <v>0.5</v>
          </cell>
          <cell r="AL238">
            <v>0.5</v>
          </cell>
          <cell r="AR238">
            <v>0.5</v>
          </cell>
          <cell r="BQ238">
            <v>2</v>
          </cell>
          <cell r="BR238">
            <v>2</v>
          </cell>
          <cell r="BT238">
            <v>1</v>
          </cell>
          <cell r="CC238">
            <v>0</v>
          </cell>
          <cell r="CI238">
            <v>1</v>
          </cell>
          <cell r="CJ238">
            <v>1</v>
          </cell>
          <cell r="CK238">
            <v>1</v>
          </cell>
          <cell r="CS238">
            <v>4</v>
          </cell>
          <cell r="CT238" t="str">
            <v>Balance</v>
          </cell>
          <cell r="CU238" t="str">
            <v>Climb</v>
          </cell>
          <cell r="CV238" t="str">
            <v>Concentration</v>
          </cell>
          <cell r="CW238" t="str">
            <v>Craft (General)</v>
          </cell>
          <cell r="CX238" t="str">
            <v>Diplomacy</v>
          </cell>
          <cell r="CY238" t="str">
            <v>Escape Artist</v>
          </cell>
          <cell r="CZ238" t="str">
            <v>Hide</v>
          </cell>
          <cell r="DA238" t="str">
            <v>Jump</v>
          </cell>
          <cell r="DB238" t="str">
            <v>Knowledge (Arcana)</v>
          </cell>
          <cell r="DC238" t="str">
            <v>Listen</v>
          </cell>
          <cell r="DD238" t="str">
            <v>Move Silently</v>
          </cell>
          <cell r="DE238" t="str">
            <v>Perform (General)</v>
          </cell>
          <cell r="DF238" t="str">
            <v>Profession (General)</v>
          </cell>
          <cell r="DG238" t="str">
            <v>Swim</v>
          </cell>
          <cell r="DH238" t="str">
            <v>Tumble</v>
          </cell>
        </row>
        <row r="239">
          <cell r="A239" t="str">
            <v>Mountain's Fury Devotee</v>
          </cell>
          <cell r="C239" t="str">
            <v>Alignment:  Any Chaotic
BAB:  +6
Feats:  Boar's Charge, Improved Bull Rush, Power Attack
Skills:  Craft (any) 7 ranks, Wilderness Lore 7 ranks
Spellcasting:  Able to cast 2nd level arcane or divine spells
Special:  Ability to rage.
Special:  Stonecunning ability.
Weapon and Armor Proficiency:  The mountain's fury devotee gains no proficiency in any weapons, armor, or shields.
1st:  Fury of Stone
2nd:  Additional Rage (1/day)
3rd:  Stoic Fury
4th:  Additional Rage (2/day)
5th:  Avalanche Charge</v>
          </cell>
          <cell r="D239" t="str">
            <v>Green Ronin</v>
          </cell>
          <cell r="E239" t="str">
            <v>Hammer &amp; Helm</v>
          </cell>
          <cell r="F239">
            <v>38</v>
          </cell>
          <cell r="G239">
            <v>5</v>
          </cell>
          <cell r="H239">
            <v>10</v>
          </cell>
          <cell r="I239">
            <v>1</v>
          </cell>
          <cell r="AF239">
            <v>0.5</v>
          </cell>
          <cell r="AL239">
            <v>0.33</v>
          </cell>
          <cell r="AR239">
            <v>0.33</v>
          </cell>
          <cell r="CS239">
            <v>4</v>
          </cell>
          <cell r="CT239" t="str">
            <v>Climb</v>
          </cell>
          <cell r="CU239" t="str">
            <v>Craft (General)</v>
          </cell>
          <cell r="CV239" t="str">
            <v>Handle Animal</v>
          </cell>
          <cell r="CW239" t="str">
            <v>Intimidate</v>
          </cell>
          <cell r="CX239" t="str">
            <v>Jump</v>
          </cell>
          <cell r="CY239" t="str">
            <v>Listen</v>
          </cell>
          <cell r="CZ239" t="str">
            <v>Ride</v>
          </cell>
          <cell r="DA239" t="str">
            <v>Spot</v>
          </cell>
          <cell r="DB239" t="str">
            <v>Survival</v>
          </cell>
          <cell r="DC239" t="str">
            <v>Swim</v>
          </cell>
        </row>
        <row r="240">
          <cell r="A240" t="str">
            <v>Mountebank</v>
          </cell>
          <cell r="D240" t="str">
            <v>Green Ronin</v>
          </cell>
          <cell r="E240" t="str">
            <v>Legion's of Hell</v>
          </cell>
          <cell r="AF240">
            <v>0.33</v>
          </cell>
          <cell r="AL240">
            <v>0.33</v>
          </cell>
          <cell r="AR240">
            <v>0.33</v>
          </cell>
        </row>
        <row r="241">
          <cell r="A241" t="str">
            <v>Myrmidon</v>
          </cell>
          <cell r="C241" t="str">
            <v>Weapon and Armor Proficiency:  The myrmidon is proficient with the use of all simple &amp; martial weapons and light &amp; medium armor &amp; shields.
1st:  Bonus Feat, Spell Casting
4th:  Bonus Feat
8th:  Bonus Feat
12th:  Bonus Feat
16th:  Bo</v>
          </cell>
          <cell r="D241" t="str">
            <v>AEG</v>
          </cell>
          <cell r="E241" t="str">
            <v>Mercenaries</v>
          </cell>
          <cell r="F241">
            <v>37</v>
          </cell>
          <cell r="G241">
            <v>20</v>
          </cell>
          <cell r="H241">
            <v>8</v>
          </cell>
          <cell r="I241">
            <v>0.75</v>
          </cell>
          <cell r="AF241">
            <v>0.5</v>
          </cell>
          <cell r="AL241">
            <v>0.33</v>
          </cell>
          <cell r="AR241">
            <v>0.5</v>
          </cell>
          <cell r="AX241">
            <v>1</v>
          </cell>
          <cell r="AY241">
            <v>4</v>
          </cell>
          <cell r="AZ241" t="str">
            <v>List_Validation</v>
          </cell>
          <cell r="CS241">
            <v>2</v>
          </cell>
          <cell r="CT241" t="str">
            <v>Climb</v>
          </cell>
          <cell r="CU241" t="str">
            <v>Concentration</v>
          </cell>
          <cell r="CV241" t="str">
            <v>Craft (General)</v>
          </cell>
          <cell r="CW241" t="str">
            <v>Jump</v>
          </cell>
          <cell r="CX241" t="str">
            <v>Knowledge (Arcana)</v>
          </cell>
          <cell r="CY241" t="str">
            <v>Profession (General)</v>
          </cell>
          <cell r="CZ241" t="str">
            <v>Ride</v>
          </cell>
          <cell r="DA241" t="str">
            <v>Spellcraft</v>
          </cell>
        </row>
        <row r="242">
          <cell r="A242" t="str">
            <v>Mystic</v>
          </cell>
          <cell r="C242" t="str">
            <v>Requirements:
Spellcraft ranks: 10
Knowledge (Arcana) ranks: 10
Knowledge (Religion) ranks: 5
Feats: Spell Penetration, Spell Focus, one metamagic feat, and one item creation feat.
1 Spell secret
2 Bonus language
3 Spell secret
4 Bonus language
5 Spell secret
6 Bonus language
7 Spell secret
8 Permanent maximum, bonus language
9 Spell secret
10 Permant quicken, bonus language</v>
          </cell>
          <cell r="D242" t="str">
            <v>Piazo</v>
          </cell>
          <cell r="E242" t="str">
            <v>Dragon 274</v>
          </cell>
          <cell r="F242">
            <v>49</v>
          </cell>
          <cell r="G242">
            <v>10</v>
          </cell>
          <cell r="H242">
            <v>6</v>
          </cell>
          <cell r="I242">
            <v>0.5</v>
          </cell>
          <cell r="AF242">
            <v>0.33</v>
          </cell>
          <cell r="AL242">
            <v>0.33</v>
          </cell>
          <cell r="AR242">
            <v>0.5</v>
          </cell>
          <cell r="CS242">
            <v>2</v>
          </cell>
          <cell r="CT242" t="str">
            <v>Concentration</v>
          </cell>
          <cell r="CU242" t="str">
            <v>Craft (General)</v>
          </cell>
          <cell r="CV242" t="str">
            <v>Knowledge (Arcana)</v>
          </cell>
          <cell r="CW242" t="str">
            <v>Knowledge (General)</v>
          </cell>
          <cell r="CX242" t="str">
            <v>Knowledge (Nature)</v>
          </cell>
          <cell r="CY242" t="str">
            <v>Knowledge (Psionic)</v>
          </cell>
          <cell r="CZ242" t="str">
            <v>Knowledge (Religion)</v>
          </cell>
          <cell r="DA242" t="str">
            <v>Speak Language</v>
          </cell>
          <cell r="DB242" t="str">
            <v>Spellcraft</v>
          </cell>
          <cell r="DC242" t="str">
            <v>Write Language</v>
          </cell>
        </row>
        <row r="243">
          <cell r="A243" t="str">
            <v>Mystic Wanderer</v>
          </cell>
          <cell r="C243" t="str">
            <v>Requirements:
Alignment: Any non-lawful
Skills: Alchemy: 3 ranks; Diplomacy: 8 ranks; Knowledge (Nature): 3 ranks; Perform: 3 ranks; Profession (Herbalist): 3 ranks
Feats: Iron Will
Spellcasting: Able to cast 3rd-level divine spells. 
Weapon and Armor Proficiency: No additional proficiency gained.
Class Abilities:
Gains additional divine spells per day per class level of Mystic Wanderer.
1st: Glory of the Divine, Sleep
2nd: Familiar, Lore of Nature
3rd: Gem Magic, Resist Charm
4th: Brew Potion
5th: Suggestion
6th: Greater Potion I
7th: Charm Monster
8th: Greater Potion II
9th: Mass Charm
10th: Greater Potion III, Timeless Body</v>
          </cell>
          <cell r="D243" t="str">
            <v>WotC</v>
          </cell>
          <cell r="E243" t="str">
            <v>Magic of Faerun</v>
          </cell>
          <cell r="F243">
            <v>35</v>
          </cell>
          <cell r="G243">
            <v>10</v>
          </cell>
          <cell r="H243">
            <v>8</v>
          </cell>
          <cell r="I243">
            <v>0.5</v>
          </cell>
          <cell r="AA243" t="str">
            <v>Chr</v>
          </cell>
          <cell r="AD243">
            <v>1</v>
          </cell>
          <cell r="AE243">
            <v>1</v>
          </cell>
          <cell r="AF243">
            <v>0.33</v>
          </cell>
          <cell r="AL243">
            <v>0.5</v>
          </cell>
          <cell r="AR243">
            <v>0.5</v>
          </cell>
          <cell r="CP243">
            <v>2</v>
          </cell>
          <cell r="CR243" t="str">
            <v>familiar</v>
          </cell>
          <cell r="CS243">
            <v>2</v>
          </cell>
          <cell r="CT243" t="str">
            <v>Concentration</v>
          </cell>
          <cell r="CU243" t="str">
            <v>Craft (General)</v>
          </cell>
          <cell r="CV243" t="str">
            <v>Diplomacy</v>
          </cell>
          <cell r="CW243" t="str">
            <v>Heal</v>
          </cell>
          <cell r="CX243" t="str">
            <v>Innuendo</v>
          </cell>
          <cell r="CY243" t="str">
            <v>Knowledge (Arcana)</v>
          </cell>
          <cell r="CZ243" t="str">
            <v>Knowledge (Nature)</v>
          </cell>
          <cell r="DA243" t="str">
            <v>Knowledge (Religion)</v>
          </cell>
          <cell r="DB243" t="str">
            <v>Perform (General)</v>
          </cell>
          <cell r="DC243" t="str">
            <v>Profession (General)</v>
          </cell>
          <cell r="DD243" t="str">
            <v>Spellcraft</v>
          </cell>
        </row>
        <row r="244">
          <cell r="A244" t="str">
            <v>Necromancer</v>
          </cell>
          <cell r="C244"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244" t="str">
            <v>WotC</v>
          </cell>
          <cell r="E244" t="str">
            <v>3.5e SRD</v>
          </cell>
          <cell r="G244">
            <v>20</v>
          </cell>
          <cell r="H244">
            <v>4</v>
          </cell>
          <cell r="I244">
            <v>0.5</v>
          </cell>
          <cell r="AF244">
            <v>0.33</v>
          </cell>
          <cell r="AL244">
            <v>0.33</v>
          </cell>
          <cell r="AR244">
            <v>0.5</v>
          </cell>
          <cell r="AX244">
            <v>1</v>
          </cell>
          <cell r="AZ244" t="str">
            <v>Metamagic</v>
          </cell>
          <cell r="CP244">
            <v>1</v>
          </cell>
          <cell r="CR244" t="str">
            <v>familiar</v>
          </cell>
          <cell r="CS244">
            <v>2</v>
          </cell>
          <cell r="CT244" t="str">
            <v>Concentration</v>
          </cell>
          <cell r="CU244" t="str">
            <v>Craft (General)</v>
          </cell>
          <cell r="CV244" t="str">
            <v>Decipher Script</v>
          </cell>
          <cell r="CW244" t="str">
            <v>Knowledge (General)</v>
          </cell>
          <cell r="CX244" t="str">
            <v>Profession (General)</v>
          </cell>
          <cell r="CY244" t="str">
            <v>Spellcraft</v>
          </cell>
        </row>
        <row r="245">
          <cell r="A245" t="str">
            <v>Necromancer (GR)</v>
          </cell>
          <cell r="C245" t="str">
            <v>Weapon and Armor Proficiency:  The necromancer is proficient with the use of all simple weapons, but gains no proficiency in any type of armor or shields.
1st:  Create Familiar
2nd:  Scribe Scroll
4th:  Bonus Feat
5th:  Control Undead
7th:  Touch of Death
8th:  Bonus Feat
10th:  Improved Ghoul Touch
12th:  Bonus Feat
13th:  Grave Touch
15th:  Energy Drain
16th:  Bonus Feat
18th:  Touch of Undeath
20th:  Lich</v>
          </cell>
          <cell r="D245" t="str">
            <v>Green Ronin</v>
          </cell>
          <cell r="E245" t="str">
            <v>Secret College of Necromancy</v>
          </cell>
          <cell r="F245">
            <v>6</v>
          </cell>
          <cell r="G245">
            <v>20</v>
          </cell>
          <cell r="H245">
            <v>4</v>
          </cell>
          <cell r="I245">
            <v>0.5</v>
          </cell>
          <cell r="AF245">
            <v>0.33</v>
          </cell>
          <cell r="AL245">
            <v>0.33</v>
          </cell>
          <cell r="AR245">
            <v>0.5</v>
          </cell>
          <cell r="BO245">
            <v>3</v>
          </cell>
          <cell r="CP245">
            <v>1</v>
          </cell>
          <cell r="CR245" t="str">
            <v>familiar</v>
          </cell>
          <cell r="CS245">
            <v>3</v>
          </cell>
          <cell r="CT245" t="str">
            <v>Concentration</v>
          </cell>
          <cell r="CU245" t="str">
            <v>Craft (General)</v>
          </cell>
          <cell r="CV245" t="str">
            <v>Intimidate</v>
          </cell>
          <cell r="CW245" t="str">
            <v>Knowledge (Arcana)</v>
          </cell>
          <cell r="CX245" t="str">
            <v>Knowledge (General)</v>
          </cell>
          <cell r="CY245" t="str">
            <v>Knowledge (Nature)</v>
          </cell>
          <cell r="CZ245" t="str">
            <v>Knowledge (Psionic)</v>
          </cell>
          <cell r="DA245" t="str">
            <v>Knowledge (Religion)</v>
          </cell>
          <cell r="DB245" t="str">
            <v>Move Silently</v>
          </cell>
          <cell r="DC245" t="str">
            <v>Profession (General)</v>
          </cell>
          <cell r="DD245" t="str">
            <v>Ride</v>
          </cell>
          <cell r="DE245" t="str">
            <v>Speak Language</v>
          </cell>
          <cell r="DF245" t="str">
            <v>Spellcraft</v>
          </cell>
          <cell r="DG245" t="str">
            <v>Write Language</v>
          </cell>
        </row>
        <row r="246">
          <cell r="A246" t="str">
            <v>Nightcloak (Dragon Mag)</v>
          </cell>
          <cell r="C246" t="str">
            <v>Requirements:
Patron Deity: Shar
Alignment: Neutral Evil
Bluff: 2 ranks
Move Silently: 2 ranks
Perform: 4 ranks
Feats: Iron Will, Shadow Weave Magic, Spell Focus (Enchantment, Illusion, or Necromancy), &amp; Pernicious or Tenacious Magic
Spellcasting: Ability to cast 2nd level divine spells. Clerics must have access to the Darkness domain.
Weapon and Armor Proficiency: A nightcloak gains proficiency with all simple weapons, all types of armor, &amp; shields.
Spellcasting: Nightcloaks gain +1 level in an existing spellcasting class per level.
1st Darkness Spells
2nd Eyes of Shar
3rd Insidious Magic
4th Shadow Talk
5th Disk of Night
6th True Lies
7th Mind of Shar
8th Shar's Caress
9th Minion of Shar
10th Voice of Ineffable Evil</v>
          </cell>
          <cell r="D246" t="str">
            <v>Piazo</v>
          </cell>
          <cell r="E246" t="str">
            <v>Dragon 286</v>
          </cell>
          <cell r="F246">
            <v>82</v>
          </cell>
          <cell r="G246">
            <v>10</v>
          </cell>
          <cell r="H246">
            <v>8</v>
          </cell>
          <cell r="I246">
            <v>0.75</v>
          </cell>
          <cell r="AF246">
            <v>0.5</v>
          </cell>
          <cell r="AL246">
            <v>0.33</v>
          </cell>
          <cell r="AR246">
            <v>0.5</v>
          </cell>
          <cell r="CS246">
            <v>2</v>
          </cell>
          <cell r="CT246" t="str">
            <v>Bluff</v>
          </cell>
          <cell r="CU246" t="str">
            <v>Concentration</v>
          </cell>
          <cell r="CV246" t="str">
            <v>Craft (General)</v>
          </cell>
          <cell r="CW246" t="str">
            <v>Diplomacy</v>
          </cell>
          <cell r="CX246" t="str">
            <v>Heal</v>
          </cell>
          <cell r="CY246" t="str">
            <v>Knowledge (History)</v>
          </cell>
          <cell r="CZ246" t="str">
            <v>Knowledge (The Planes)</v>
          </cell>
          <cell r="DA246" t="str">
            <v>Knowledge (Arcana)</v>
          </cell>
          <cell r="DB246" t="str">
            <v>Knowledge (Religion)</v>
          </cell>
          <cell r="DC246" t="str">
            <v>Profession (General)</v>
          </cell>
          <cell r="DD246" t="str">
            <v>Sense Motive</v>
          </cell>
          <cell r="DE246" t="str">
            <v>Spellcraft</v>
          </cell>
        </row>
        <row r="247">
          <cell r="A247" t="str">
            <v>Nightcloak (FnP)</v>
          </cell>
          <cell r="D247" t="str">
            <v>WotC</v>
          </cell>
          <cell r="E247" t="str">
            <v>Faiths &amp; Pantheons</v>
          </cell>
          <cell r="AF247">
            <v>0.33</v>
          </cell>
          <cell r="AL247">
            <v>0.33</v>
          </cell>
          <cell r="AR247">
            <v>0.33</v>
          </cell>
        </row>
        <row r="248">
          <cell r="A248" t="str">
            <v>Nightcloak (Josh)</v>
          </cell>
          <cell r="D248" t="str">
            <v>JL</v>
          </cell>
          <cell r="AF248">
            <v>0.33</v>
          </cell>
          <cell r="AL248">
            <v>0.33</v>
          </cell>
          <cell r="AR248">
            <v>0.33</v>
          </cell>
        </row>
        <row r="249">
          <cell r="A249" t="str">
            <v>Nimbic Scholar</v>
          </cell>
          <cell r="D249" t="str">
            <v>JL</v>
          </cell>
          <cell r="AF249">
            <v>0.33</v>
          </cell>
          <cell r="AL249">
            <v>0.33</v>
          </cell>
          <cell r="AR249">
            <v>0.33</v>
          </cell>
        </row>
        <row r="250">
          <cell r="A250" t="str">
            <v>Ninja</v>
          </cell>
          <cell r="D250" t="str">
            <v>AEG</v>
          </cell>
          <cell r="E250" t="str">
            <v>Rokugan</v>
          </cell>
          <cell r="G250">
            <v>20</v>
          </cell>
          <cell r="H250">
            <v>6</v>
          </cell>
          <cell r="I250">
            <v>0.75</v>
          </cell>
          <cell r="AF250">
            <v>0.33</v>
          </cell>
          <cell r="AL250">
            <v>0.5</v>
          </cell>
          <cell r="AR250">
            <v>0.33</v>
          </cell>
        </row>
        <row r="251">
          <cell r="A251" t="str">
            <v>Ninja of the Crescent Moon</v>
          </cell>
          <cell r="C251" t="str">
            <v>Requirements:
Base Attack Bonus: +6
Feats: Improved Unarmed Strike, Deflect Arrows, Quick-Draw
Move Silently ranks: 10
Hide ranks: 10
Other: Evasion class feature, must contact Crescent Moon leadership.
1 Monk-like armor bonuses, sneak attack +1d6
2 Improved evasion, kuji-kiri
3 Poison use, sneak attack +2d6
4 AC bonus +1, fast climb, silencing attack
5 Fast sneak, sneak attack +3d6
6 Invisibility, opportunist
7 Gaseous form, sneak attack +4d6
8 Improved kuji-kiri
9 AC bonus +2, sneak attack +5d6
10 Always sneaky, Ethereal jaunt</v>
          </cell>
          <cell r="D251" t="str">
            <v>WotC</v>
          </cell>
          <cell r="E251" t="str">
            <v>Sword &amp; Fist</v>
          </cell>
          <cell r="F251">
            <v>30</v>
          </cell>
          <cell r="G251">
            <v>10</v>
          </cell>
          <cell r="H251">
            <v>8</v>
          </cell>
          <cell r="I251">
            <v>0.75</v>
          </cell>
          <cell r="S251" t="str">
            <v>Sneak Attack</v>
          </cell>
          <cell r="T251">
            <v>6</v>
          </cell>
          <cell r="U251">
            <v>1</v>
          </cell>
          <cell r="V251">
            <v>2</v>
          </cell>
          <cell r="AA251" t="str">
            <v>Wis</v>
          </cell>
          <cell r="AC251">
            <v>0.2</v>
          </cell>
          <cell r="AD251">
            <v>1</v>
          </cell>
          <cell r="AE251">
            <v>1</v>
          </cell>
          <cell r="AF251">
            <v>0.33</v>
          </cell>
          <cell r="AL251">
            <v>0.5</v>
          </cell>
          <cell r="AR251">
            <v>0.33</v>
          </cell>
          <cell r="CS251">
            <v>4</v>
          </cell>
          <cell r="CT251" t="str">
            <v>Balance</v>
          </cell>
          <cell r="CU251" t="str">
            <v>Climb</v>
          </cell>
          <cell r="CV251" t="str">
            <v>Craft (General)</v>
          </cell>
          <cell r="CW251" t="str">
            <v>Escape Artist</v>
          </cell>
          <cell r="CX251" t="str">
            <v>Hide</v>
          </cell>
          <cell r="CY251" t="str">
            <v>Jump</v>
          </cell>
          <cell r="CZ251" t="str">
            <v>Listen</v>
          </cell>
          <cell r="DA251" t="str">
            <v>Move Silently</v>
          </cell>
          <cell r="DB251" t="str">
            <v>Swim</v>
          </cell>
          <cell r="DC251" t="str">
            <v>Tumble</v>
          </cell>
        </row>
        <row r="252">
          <cell r="A252" t="str">
            <v>Ninja Spy</v>
          </cell>
          <cell r="D252" t="str">
            <v>WotC</v>
          </cell>
          <cell r="E252" t="str">
            <v>Song &amp; Silence</v>
          </cell>
          <cell r="AF252">
            <v>0.33</v>
          </cell>
          <cell r="AL252">
            <v>0.33</v>
          </cell>
          <cell r="AR252">
            <v>0.33</v>
          </cell>
        </row>
        <row r="253">
          <cell r="A253" t="str">
            <v>Nomad</v>
          </cell>
          <cell r="C253" t="str">
            <v>Alignment:  Any Non-lawful.
Weapon and Armor Proficiency:  The nomad is proficient with the use of all simple &amp; martial weapons and light armor.
1st:  Hidden Blades, Languages, Odd Jobs
2nd:  Bonus Feat
3rd:  Worldly
5th:  Heft
6th</v>
          </cell>
          <cell r="D253" t="str">
            <v>AEG</v>
          </cell>
          <cell r="E253" t="str">
            <v>Mercenaries</v>
          </cell>
          <cell r="F253">
            <v>39</v>
          </cell>
          <cell r="G253">
            <v>20</v>
          </cell>
          <cell r="H253">
            <v>6</v>
          </cell>
          <cell r="I253">
            <v>0.75</v>
          </cell>
          <cell r="AF253">
            <v>0.33</v>
          </cell>
          <cell r="AL253">
            <v>0.5</v>
          </cell>
          <cell r="AR253">
            <v>0.5</v>
          </cell>
          <cell r="AX253">
            <v>2</v>
          </cell>
          <cell r="AY253">
            <v>6</v>
          </cell>
          <cell r="AZ253" t="str">
            <v>List_Validation</v>
          </cell>
          <cell r="CS253">
            <v>4</v>
          </cell>
          <cell r="CT253" t="str">
            <v>Appraise</v>
          </cell>
          <cell r="CU253" t="str">
            <v>Bluff</v>
          </cell>
          <cell r="CV253" t="str">
            <v>Craft (General)</v>
          </cell>
          <cell r="CW253" t="str">
            <v>Decipher Script</v>
          </cell>
          <cell r="CX253" t="str">
            <v>Diplomacy</v>
          </cell>
          <cell r="CY253" t="str">
            <v>Disguise</v>
          </cell>
          <cell r="CZ253" t="str">
            <v>Forgery</v>
          </cell>
          <cell r="DA253" t="str">
            <v>Gather Info</v>
          </cell>
          <cell r="DB253" t="str">
            <v>Handle Animal</v>
          </cell>
          <cell r="DC253" t="str">
            <v>Hide</v>
          </cell>
          <cell r="DD253" t="str">
            <v>Innuendo</v>
          </cell>
          <cell r="DE253" t="str">
            <v>Intimidate</v>
          </cell>
          <cell r="DF253" t="str">
            <v>Listen</v>
          </cell>
          <cell r="DG253" t="str">
            <v>Perform (General)</v>
          </cell>
          <cell r="DH253" t="str">
            <v>Profession (General)</v>
          </cell>
          <cell r="DI253" t="str">
            <v>Ride</v>
          </cell>
          <cell r="DJ253" t="str">
            <v>Sense Motive</v>
          </cell>
          <cell r="DK253" t="str">
            <v>Sleight of Hand</v>
          </cell>
          <cell r="DL253" t="str">
            <v>Spot</v>
          </cell>
          <cell r="DM253" t="str">
            <v>Survival</v>
          </cell>
          <cell r="DN253" t="str">
            <v>Use Rope</v>
          </cell>
        </row>
        <row r="254">
          <cell r="A254" t="str">
            <v>Occult Slayer</v>
          </cell>
          <cell r="D254" t="str">
            <v>Piazo</v>
          </cell>
          <cell r="E254" t="str">
            <v>Dragon ?</v>
          </cell>
          <cell r="AF254">
            <v>0.33</v>
          </cell>
          <cell r="AL254">
            <v>0.33</v>
          </cell>
          <cell r="AR254">
            <v>0.33</v>
          </cell>
        </row>
        <row r="255">
          <cell r="A255" t="str">
            <v>Ocular Adept</v>
          </cell>
          <cell r="D255" t="str">
            <v>WotC</v>
          </cell>
          <cell r="E255" t="str">
            <v>Faiths &amp; Pantheons</v>
          </cell>
          <cell r="AF255">
            <v>0.33</v>
          </cell>
          <cell r="AL255">
            <v>0.33</v>
          </cell>
          <cell r="AR255">
            <v>0.33</v>
          </cell>
        </row>
        <row r="256">
          <cell r="A256" t="str">
            <v>Orc Scout</v>
          </cell>
          <cell r="C256" t="str">
            <v>Race:  Orc, half-orc, or tanarukk
BAB:  +5
Feats:  Alertness, Endurance, Stealthy
Skills:  Move Silently 6 ranks, Wilderness Lore 4 ranks
Weapon and Armor Proficiency:  The orc scout is proficient with the use of all simple and martial weapons as well as all light armor.
1st:  Fieldcraft +1, Blend into Wilds
2nd:  Bonus Feat, Fast Movement (40')
3rd:  Fieldcraft +2, Sneak Attack +1d6
4th:  Bonus feat
5th:  Fieldcraft +3, Fast Movement (50')</v>
          </cell>
          <cell r="D256" t="str">
            <v>WotC</v>
          </cell>
          <cell r="E256" t="str">
            <v>Silver Marches</v>
          </cell>
          <cell r="F256">
            <v>114</v>
          </cell>
          <cell r="G256">
            <v>5</v>
          </cell>
          <cell r="H256">
            <v>8</v>
          </cell>
          <cell r="I256">
            <v>0.75</v>
          </cell>
          <cell r="S256" t="str">
            <v>Sneak Attack</v>
          </cell>
          <cell r="T256">
            <v>6</v>
          </cell>
          <cell r="U256">
            <v>3</v>
          </cell>
          <cell r="V256">
            <v>3</v>
          </cell>
          <cell r="AF256">
            <v>0.33</v>
          </cell>
          <cell r="AL256">
            <v>0.5</v>
          </cell>
          <cell r="AR256">
            <v>0.33</v>
          </cell>
          <cell r="AX256">
            <v>2</v>
          </cell>
          <cell r="AZ256" t="str">
            <v>List_Validation</v>
          </cell>
          <cell r="CS256">
            <v>4</v>
          </cell>
          <cell r="CT256" t="str">
            <v>Climb</v>
          </cell>
          <cell r="CU256" t="str">
            <v>Craft (General)</v>
          </cell>
          <cell r="CV256" t="str">
            <v>Heal</v>
          </cell>
          <cell r="CW256" t="str">
            <v>Hide</v>
          </cell>
          <cell r="CX256" t="str">
            <v>Jump</v>
          </cell>
          <cell r="CY256" t="str">
            <v>Listen</v>
          </cell>
          <cell r="CZ256" t="str">
            <v>Move Silently</v>
          </cell>
          <cell r="DA256" t="str">
            <v>Search</v>
          </cell>
          <cell r="DB256" t="str">
            <v>Spot</v>
          </cell>
          <cell r="DC256" t="str">
            <v>Survival</v>
          </cell>
          <cell r="DD256" t="str">
            <v>Swim</v>
          </cell>
          <cell r="DE256" t="str">
            <v>Use Rope</v>
          </cell>
        </row>
        <row r="257">
          <cell r="A257" t="str">
            <v>Order of the Bow Initiate</v>
          </cell>
          <cell r="C257" t="str">
            <v>Requirements:
Base Attack Bonus: +5
Knowledge (Religion) ranks: 2
Proficiency: Longbow or shortbow or composite longbow or composite shortbow.
Feats: Point Blank Shot, Precise Shot, Rapid Shot, Weapon Focus (longbow or shortbow or the composite version of either), Weapon Specialization (longbow or shortbow or the composite version of either).
1 Ranged sneak attack +1d6
2 Close combat shot
3 Ranged sneak attack +1d6
4 Superior Weapon Focus
5 Ranged sneak attack +1d6
6 Free attack, Zen Archery
7 Superior Weapon Specialization
8 Ranged sneak attack +1d6
9 Banked shot
10 Ranged sneak attack +1d6</v>
          </cell>
          <cell r="D257" t="str">
            <v>WotC</v>
          </cell>
          <cell r="E257" t="str">
            <v>Sword &amp; Fist</v>
          </cell>
          <cell r="F257">
            <v>32</v>
          </cell>
          <cell r="G257">
            <v>10</v>
          </cell>
          <cell r="H257">
            <v>10</v>
          </cell>
          <cell r="I257">
            <v>1</v>
          </cell>
          <cell r="AF257">
            <v>0.33</v>
          </cell>
          <cell r="AL257">
            <v>0.5</v>
          </cell>
          <cell r="AR257">
            <v>0.5</v>
          </cell>
          <cell r="CS257">
            <v>2</v>
          </cell>
          <cell r="CT257" t="str">
            <v>Craft (Bowmaking)</v>
          </cell>
          <cell r="CU257" t="str">
            <v>Knowledge (Religion)</v>
          </cell>
          <cell r="CV257" t="str">
            <v>Ride</v>
          </cell>
          <cell r="CW257" t="str">
            <v>Spot</v>
          </cell>
          <cell r="CX257" t="str">
            <v>Swim</v>
          </cell>
        </row>
        <row r="258">
          <cell r="A258" t="str">
            <v>Outlaw of the Crimson Road</v>
          </cell>
          <cell r="D258" t="str">
            <v>WotC</v>
          </cell>
          <cell r="E258" t="str">
            <v>Song &amp; Silence</v>
          </cell>
          <cell r="AF258">
            <v>0.33</v>
          </cell>
          <cell r="AL258">
            <v>0.33</v>
          </cell>
          <cell r="AR258">
            <v>0.33</v>
          </cell>
        </row>
        <row r="259">
          <cell r="A259" t="str">
            <v>Paladin</v>
          </cell>
          <cell r="C259" t="str">
            <v>Alignment: Lawful Good
Weapon and Armor Proficiency: Paladins are proficient with all simple and martial weapons, with all types of armor (heavy, medium, and light), and with shields. 
1 Aura of Good, Detect Evil, Smite Evil 1/day
2 Divine Grace, Lay on Hands
3 Aura of Courage, Divine Health
4 Turn Undead
5 Smite Evil 2/day, Special mount
6 Remove Disease 1/week
9 Remove Disease 2/week
10 Smite Evil 3/day
12 Remove Disease 3/week
15 Remove Disease 4/week, Smite Evil 4/day
18 Remove Disease 5/week
20 Smite Evil 5/day</v>
          </cell>
          <cell r="D259" t="str">
            <v>WotC</v>
          </cell>
          <cell r="E259" t="str">
            <v>3.5e SRD</v>
          </cell>
          <cell r="G259">
            <v>20</v>
          </cell>
          <cell r="H259">
            <v>10</v>
          </cell>
          <cell r="I259">
            <v>1</v>
          </cell>
          <cell r="K259" t="str">
            <v>Evil</v>
          </cell>
          <cell r="L259" t="str">
            <v>Cha</v>
          </cell>
          <cell r="M259" t="str">
            <v>level</v>
          </cell>
          <cell r="N259">
            <v>1</v>
          </cell>
          <cell r="O259">
            <v>5</v>
          </cell>
          <cell r="AF259">
            <v>0.5</v>
          </cell>
          <cell r="AG259" t="str">
            <v>Cha</v>
          </cell>
          <cell r="AH259">
            <v>2</v>
          </cell>
          <cell r="AJ259">
            <v>5</v>
          </cell>
          <cell r="AL259">
            <v>0.33</v>
          </cell>
          <cell r="AM259" t="str">
            <v>Cha</v>
          </cell>
          <cell r="AN259">
            <v>2</v>
          </cell>
          <cell r="AP259">
            <v>5</v>
          </cell>
          <cell r="AR259">
            <v>0.33</v>
          </cell>
          <cell r="AS259" t="str">
            <v>Cha</v>
          </cell>
          <cell r="AT259">
            <v>2</v>
          </cell>
          <cell r="AV259">
            <v>5</v>
          </cell>
          <cell r="BO259">
            <v>3</v>
          </cell>
          <cell r="BP259">
            <v>-3</v>
          </cell>
          <cell r="CP259">
            <v>5</v>
          </cell>
          <cell r="CR259" t="str">
            <v>paladin</v>
          </cell>
          <cell r="CS259">
            <v>2</v>
          </cell>
          <cell r="CT259" t="str">
            <v>Concentration</v>
          </cell>
          <cell r="CU259" t="str">
            <v>Craft (General)</v>
          </cell>
          <cell r="CV259" t="str">
            <v>Diplomacy</v>
          </cell>
          <cell r="CW259" t="str">
            <v>Handle Animal</v>
          </cell>
          <cell r="CX259" t="str">
            <v>Heal</v>
          </cell>
          <cell r="CY259" t="str">
            <v>Knowledge (Nobility/Royalty)</v>
          </cell>
          <cell r="CZ259" t="str">
            <v>Knowledge (Religion)</v>
          </cell>
          <cell r="DA259" t="str">
            <v>Profession (General)</v>
          </cell>
          <cell r="DB259" t="str">
            <v>Ride</v>
          </cell>
          <cell r="DC259" t="str">
            <v>Sense Motive</v>
          </cell>
        </row>
        <row r="260">
          <cell r="A260" t="str">
            <v>Paladin of the Pale</v>
          </cell>
          <cell r="D260" t="str">
            <v>AEG</v>
          </cell>
          <cell r="E260" t="str">
            <v>Undead</v>
          </cell>
          <cell r="AF260">
            <v>0.33</v>
          </cell>
          <cell r="AL260">
            <v>0.33</v>
          </cell>
          <cell r="AR260">
            <v>0.33</v>
          </cell>
        </row>
        <row r="261">
          <cell r="A261" t="str">
            <v>Pale Master</v>
          </cell>
          <cell r="C261" t="str">
            <v>Requirements:
Alignment: Any nongood
Knowledge (Religion): 8 ranks
Feat: Skill Focus (Knowledge (Religion))
Spells: Ability to cast arcane spells of 3rd level or higher
Special: The candidate must have spent three or more days locked in a tomb with animate undead.  This contact may be peaceful or violent.  A character who is slain by the undead and later raised still meets the requirement, although the resulting level loss may delay compliance with other prerequisites.
Weapon and Armor Proficiency: No additional proficiency gained.
Class Abilities:
Gains additional arcane spells per day per odd class level of Pale Master.
1st: Bonemail +2
2nd: Animate Dead
3rd: Darkvision
4th: Summon Undead, Bonemail +4
5th: Deathless Vigor
6th: Undead Graft
7th: Tough as Bone
8th: Graft Upgrade, Bonemail +6
9th: Summon Greater Undead
10th: Deathless Mastery</v>
          </cell>
          <cell r="D261" t="str">
            <v>WotC</v>
          </cell>
          <cell r="E261" t="str">
            <v>Tome &amp; Blood</v>
          </cell>
          <cell r="F261">
            <v>65</v>
          </cell>
          <cell r="G261">
            <v>10</v>
          </cell>
          <cell r="H261">
            <v>6</v>
          </cell>
          <cell r="I261">
            <v>0.5</v>
          </cell>
          <cell r="AF261">
            <v>0.5</v>
          </cell>
          <cell r="AL261">
            <v>0.33</v>
          </cell>
          <cell r="AR261">
            <v>0.5</v>
          </cell>
          <cell r="CS261">
            <v>2</v>
          </cell>
          <cell r="CT261" t="str">
            <v>Concentration</v>
          </cell>
          <cell r="CU261" t="str">
            <v>Craft (General)</v>
          </cell>
          <cell r="CV261" t="str">
            <v>Diplomacy</v>
          </cell>
          <cell r="CW261" t="str">
            <v>Hide</v>
          </cell>
          <cell r="CX261" t="str">
            <v>Knowledge (Arcana)</v>
          </cell>
          <cell r="CY261" t="str">
            <v>Knowledge (General)</v>
          </cell>
          <cell r="CZ261" t="str">
            <v>Knowledge (Nature)</v>
          </cell>
          <cell r="DA261" t="str">
            <v>Knowledge (Psionic)</v>
          </cell>
          <cell r="DB261" t="str">
            <v>Knowledge (Religion)</v>
          </cell>
          <cell r="DC261" t="str">
            <v>Listen</v>
          </cell>
          <cell r="DD261" t="str">
            <v>Move Silently</v>
          </cell>
          <cell r="DE261" t="str">
            <v>Profession (General)</v>
          </cell>
          <cell r="DF261" t="str">
            <v>Speak Language</v>
          </cell>
          <cell r="DG261" t="str">
            <v>Spellcraft</v>
          </cell>
          <cell r="DH261" t="str">
            <v>Write Language</v>
          </cell>
        </row>
        <row r="262">
          <cell r="A262" t="str">
            <v>Peerless Archer</v>
          </cell>
          <cell r="C262" t="str">
            <v>BAB:  +7
Feats:  Point Blank Shot, Far Shot, Precise Shot, Quick Draw
Skills:  Craft (Bowmaking) 10 ranks
Proficiency :  Longbow, shortbow, composite longbow, or composite shortbow
Weapon and Armor Proficiency:  The peerless archer is proficient with the use of all simple and martial weapons, but gains no proficiency in any type of armor or shields.
1st:  Expert Bowyer, Ranged Sneak Attack +1d6
2nd:  Sharp Shooting 1, Fletching +1
3rd:  Power Shot
4th:  Ranged Sneak Attack +2d6, Fletching +2
5th:  Sharp Shooting 2
6th:  Fletching +3
7th:  Ranged Sneak Attack +3d6
8th:  Fletching +4
9th:  Sharp Shooting 3
10th:  Ranged Sneak Attack +4d6, Fletching +5</v>
          </cell>
          <cell r="D262" t="str">
            <v>WotC</v>
          </cell>
          <cell r="E262" t="str">
            <v>Silver Marches</v>
          </cell>
          <cell r="F262">
            <v>115</v>
          </cell>
          <cell r="G262">
            <v>10</v>
          </cell>
          <cell r="H262">
            <v>10</v>
          </cell>
          <cell r="I262">
            <v>1</v>
          </cell>
          <cell r="S262" t="str">
            <v>Ranged Sneak Attack</v>
          </cell>
          <cell r="T262">
            <v>6</v>
          </cell>
          <cell r="U262">
            <v>1</v>
          </cell>
          <cell r="V262">
            <v>3</v>
          </cell>
          <cell r="AF262">
            <v>0.5</v>
          </cell>
          <cell r="AL262">
            <v>0.33</v>
          </cell>
          <cell r="AR262">
            <v>0.5</v>
          </cell>
          <cell r="CS262">
            <v>2</v>
          </cell>
          <cell r="CT262" t="str">
            <v>Balance</v>
          </cell>
          <cell r="CU262" t="str">
            <v>Climb</v>
          </cell>
          <cell r="CV262" t="str">
            <v>Craft (Bowmaking)</v>
          </cell>
          <cell r="CW262" t="str">
            <v>Hide</v>
          </cell>
          <cell r="CX262" t="str">
            <v>Jump</v>
          </cell>
          <cell r="CY262" t="str">
            <v>Spot</v>
          </cell>
          <cell r="CZ262" t="str">
            <v>Survival</v>
          </cell>
          <cell r="DA262" t="str">
            <v>Swim</v>
          </cell>
        </row>
        <row r="263">
          <cell r="A263" t="str">
            <v>Plaguelord</v>
          </cell>
          <cell r="D263" t="str">
            <v>Green Ronin</v>
          </cell>
          <cell r="E263" t="str">
            <v>Legion's of Hell</v>
          </cell>
          <cell r="AF263">
            <v>0.33</v>
          </cell>
          <cell r="AL263">
            <v>0.33</v>
          </cell>
          <cell r="AR263">
            <v>0.33</v>
          </cell>
        </row>
        <row r="264">
          <cell r="A264" t="str">
            <v>Planar Champion</v>
          </cell>
          <cell r="D264" t="str">
            <v>WotC</v>
          </cell>
          <cell r="E264" t="str">
            <v>Manual of the Planes</v>
          </cell>
          <cell r="AF264">
            <v>0.33</v>
          </cell>
          <cell r="AL264">
            <v>0.33</v>
          </cell>
          <cell r="AR264">
            <v>0.33</v>
          </cell>
        </row>
        <row r="265">
          <cell r="A265" t="str">
            <v>Planeshifter</v>
          </cell>
          <cell r="D265" t="str">
            <v>WotC</v>
          </cell>
          <cell r="E265" t="str">
            <v>Manual of the Planes</v>
          </cell>
          <cell r="AF265">
            <v>0.33</v>
          </cell>
          <cell r="AL265">
            <v>0.33</v>
          </cell>
          <cell r="AR265">
            <v>0.33</v>
          </cell>
        </row>
        <row r="266">
          <cell r="A266" t="str">
            <v>Poison Fist</v>
          </cell>
          <cell r="D266" t="str">
            <v>Piazo</v>
          </cell>
          <cell r="E266" t="str">
            <v>Dragon ?</v>
          </cell>
          <cell r="AF266">
            <v>0.33</v>
          </cell>
          <cell r="AL266">
            <v>0.33</v>
          </cell>
          <cell r="AR266">
            <v>0.33</v>
          </cell>
        </row>
        <row r="267">
          <cell r="A267" t="str">
            <v>Prairie Runner</v>
          </cell>
          <cell r="D267" t="str">
            <v>Piazo</v>
          </cell>
          <cell r="E267" t="str">
            <v>Dragon ?</v>
          </cell>
          <cell r="AF267">
            <v>0.33</v>
          </cell>
          <cell r="AL267">
            <v>0.33</v>
          </cell>
          <cell r="AR267">
            <v>0.33</v>
          </cell>
        </row>
        <row r="268">
          <cell r="A268" t="str">
            <v>Psi-Hunter</v>
          </cell>
          <cell r="C268" t="str">
            <v>Requirements:
Base Attack Bonus: +5
Knowledge (Psionics) ranks: 3
Feats: Track, Iron Will
Spellcasting: Must be able to cast arcane spells
1 Detect Psionics, Mental Defense 1
2 Hamper Psionics
3 Mental Defense 2
4 Psychic Stab
5 Invisible to Psionics
6 Mental Defense 3
7 Power Resistance, Hamper Psionics
8 Null Psionics Prison
9 Mental Defense 4
10 Mete Out Mental Justice</v>
          </cell>
          <cell r="D268" t="str">
            <v>Piazo</v>
          </cell>
          <cell r="E268" t="str">
            <v>Dragon 281</v>
          </cell>
          <cell r="F268">
            <v>84</v>
          </cell>
          <cell r="G268">
            <v>10</v>
          </cell>
          <cell r="H268">
            <v>8</v>
          </cell>
          <cell r="I268">
            <v>1</v>
          </cell>
          <cell r="AF268">
            <v>0.33</v>
          </cell>
          <cell r="AL268">
            <v>0.33</v>
          </cell>
          <cell r="AR268">
            <v>0.5</v>
          </cell>
          <cell r="CS268">
            <v>4</v>
          </cell>
          <cell r="CT268" t="str">
            <v>Climb</v>
          </cell>
          <cell r="CU268" t="str">
            <v>Craft (General)</v>
          </cell>
          <cell r="CV268" t="str">
            <v>Intimidate</v>
          </cell>
          <cell r="CW268" t="str">
            <v>Jump</v>
          </cell>
          <cell r="CX268" t="str">
            <v>Knowledge (Psionic)</v>
          </cell>
          <cell r="CY268" t="str">
            <v>Profession (General)</v>
          </cell>
          <cell r="CZ268" t="str">
            <v>Search</v>
          </cell>
          <cell r="DA268" t="str">
            <v>Spellcraft</v>
          </cell>
          <cell r="DB268" t="str">
            <v>Spot</v>
          </cell>
          <cell r="DC268" t="str">
            <v>Survival</v>
          </cell>
        </row>
        <row r="269">
          <cell r="A269" t="str">
            <v>Psion - Egoist</v>
          </cell>
          <cell r="C269"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69" t="str">
            <v>WotC</v>
          </cell>
          <cell r="E269" t="str">
            <v>PsiHB</v>
          </cell>
          <cell r="F269">
            <v>6</v>
          </cell>
          <cell r="G269">
            <v>20</v>
          </cell>
          <cell r="H269">
            <v>4</v>
          </cell>
          <cell r="I269">
            <v>0.5</v>
          </cell>
          <cell r="AF269">
            <v>0.33</v>
          </cell>
          <cell r="AL269">
            <v>0.33</v>
          </cell>
          <cell r="AR269">
            <v>0.5</v>
          </cell>
          <cell r="CS269">
            <v>4</v>
          </cell>
          <cell r="CT269" t="str">
            <v>Autohypnosis</v>
          </cell>
          <cell r="CU269" t="str">
            <v>Climb</v>
          </cell>
          <cell r="CV269" t="str">
            <v>Concentration</v>
          </cell>
          <cell r="CW269" t="str">
            <v>Jump</v>
          </cell>
          <cell r="CX269" t="str">
            <v>Knowledge (Psionic)</v>
          </cell>
          <cell r="CY269" t="str">
            <v>Psicraft</v>
          </cell>
          <cell r="CZ269" t="str">
            <v>Stabilize Self</v>
          </cell>
          <cell r="DA269" t="str">
            <v>Swim</v>
          </cell>
        </row>
        <row r="270">
          <cell r="A270" t="str">
            <v>Psion - Nomad</v>
          </cell>
          <cell r="C270"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0" t="str">
            <v>WotC</v>
          </cell>
          <cell r="E270" t="str">
            <v>PsiHB</v>
          </cell>
          <cell r="F270">
            <v>6</v>
          </cell>
          <cell r="G270">
            <v>20</v>
          </cell>
          <cell r="H270">
            <v>4</v>
          </cell>
          <cell r="I270">
            <v>0.5</v>
          </cell>
          <cell r="AF270">
            <v>0.33</v>
          </cell>
          <cell r="AL270">
            <v>0.33</v>
          </cell>
          <cell r="AR270">
            <v>0.5</v>
          </cell>
          <cell r="CS270">
            <v>4</v>
          </cell>
          <cell r="CT270" t="str">
            <v>Concentration</v>
          </cell>
          <cell r="CU270" t="str">
            <v>Escape Artist</v>
          </cell>
          <cell r="CV270" t="str">
            <v>Jump</v>
          </cell>
          <cell r="CW270" t="str">
            <v>Knowledge (Psionic)</v>
          </cell>
          <cell r="CX270" t="str">
            <v>Psicraft</v>
          </cell>
          <cell r="CY270" t="str">
            <v>Ride</v>
          </cell>
          <cell r="CZ270" t="str">
            <v>Swim</v>
          </cell>
          <cell r="DA270" t="str">
            <v>Use Rope</v>
          </cell>
        </row>
        <row r="271">
          <cell r="A271" t="str">
            <v>Psion - Savant</v>
          </cell>
          <cell r="C271"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1" t="str">
            <v>WotC</v>
          </cell>
          <cell r="E271" t="str">
            <v>PsiHB</v>
          </cell>
          <cell r="F271">
            <v>6</v>
          </cell>
          <cell r="G271">
            <v>20</v>
          </cell>
          <cell r="H271">
            <v>4</v>
          </cell>
          <cell r="I271">
            <v>0.5</v>
          </cell>
          <cell r="AF271">
            <v>0.33</v>
          </cell>
          <cell r="AL271">
            <v>0.33</v>
          </cell>
          <cell r="AR271">
            <v>0.5</v>
          </cell>
          <cell r="CS271">
            <v>4</v>
          </cell>
          <cell r="CT271" t="str">
            <v>Autohypnosis</v>
          </cell>
          <cell r="CU271" t="str">
            <v>Concentration</v>
          </cell>
          <cell r="CV271" t="str">
            <v>Disable Device</v>
          </cell>
          <cell r="CW271" t="str">
            <v>Knowledge (Psionic)</v>
          </cell>
          <cell r="CX271" t="str">
            <v>Psicraft</v>
          </cell>
          <cell r="CY271" t="str">
            <v>Search</v>
          </cell>
          <cell r="CZ271" t="str">
            <v>Sleight of Hand</v>
          </cell>
        </row>
        <row r="272">
          <cell r="A272" t="str">
            <v>Psion - Seer</v>
          </cell>
          <cell r="C272"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2" t="str">
            <v>WotC</v>
          </cell>
          <cell r="E272" t="str">
            <v>PsiHB</v>
          </cell>
          <cell r="F272">
            <v>6</v>
          </cell>
          <cell r="G272">
            <v>20</v>
          </cell>
          <cell r="H272">
            <v>4</v>
          </cell>
          <cell r="I272">
            <v>0.5</v>
          </cell>
          <cell r="AF272">
            <v>0.33</v>
          </cell>
          <cell r="AL272">
            <v>0.33</v>
          </cell>
          <cell r="AR272">
            <v>0.5</v>
          </cell>
          <cell r="CS272">
            <v>4</v>
          </cell>
          <cell r="CT272" t="str">
            <v>Concentration</v>
          </cell>
          <cell r="CU272" t="str">
            <v>Gather Info</v>
          </cell>
          <cell r="CV272" t="str">
            <v>Knowledge (Psionic)</v>
          </cell>
          <cell r="CW272" t="str">
            <v>Listen</v>
          </cell>
          <cell r="CX272" t="str">
            <v>Psicraft</v>
          </cell>
          <cell r="CY272" t="str">
            <v>Sense Motive</v>
          </cell>
          <cell r="CZ272" t="str">
            <v>Spot</v>
          </cell>
        </row>
        <row r="273">
          <cell r="A273" t="str">
            <v>Psion - Shaper</v>
          </cell>
          <cell r="C273"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3" t="str">
            <v>WotC</v>
          </cell>
          <cell r="E273" t="str">
            <v>PsiHB</v>
          </cell>
          <cell r="F273">
            <v>6</v>
          </cell>
          <cell r="G273">
            <v>20</v>
          </cell>
          <cell r="H273">
            <v>4</v>
          </cell>
          <cell r="I273">
            <v>0.5</v>
          </cell>
          <cell r="AF273">
            <v>0.33</v>
          </cell>
          <cell r="AL273">
            <v>0.33</v>
          </cell>
          <cell r="AR273">
            <v>0.5</v>
          </cell>
          <cell r="CS273">
            <v>4</v>
          </cell>
          <cell r="CT273" t="str">
            <v>Appraise</v>
          </cell>
          <cell r="CU273" t="str">
            <v>Concentration</v>
          </cell>
          <cell r="CV273" t="str">
            <v>Craft (General)</v>
          </cell>
          <cell r="CW273" t="str">
            <v>Disguise</v>
          </cell>
          <cell r="CX273" t="str">
            <v>Knowledge (Psionic)</v>
          </cell>
          <cell r="CY273" t="str">
            <v>Perform (General)</v>
          </cell>
          <cell r="CZ273" t="str">
            <v>Psicraft</v>
          </cell>
        </row>
        <row r="274">
          <cell r="A274" t="str">
            <v>Psion - Telepath</v>
          </cell>
          <cell r="C274"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4" t="str">
            <v>WotC</v>
          </cell>
          <cell r="E274" t="str">
            <v>PsiHB</v>
          </cell>
          <cell r="F274">
            <v>6</v>
          </cell>
          <cell r="G274">
            <v>20</v>
          </cell>
          <cell r="H274">
            <v>4</v>
          </cell>
          <cell r="I274">
            <v>0.5</v>
          </cell>
          <cell r="AF274">
            <v>0.33</v>
          </cell>
          <cell r="AL274">
            <v>0.33</v>
          </cell>
          <cell r="AR274">
            <v>0.5</v>
          </cell>
          <cell r="CS274">
            <v>4</v>
          </cell>
          <cell r="CT274" t="str">
            <v>Bluff</v>
          </cell>
          <cell r="CU274" t="str">
            <v>Concentration</v>
          </cell>
          <cell r="CV274" t="str">
            <v>Diplomacy</v>
          </cell>
          <cell r="CW274" t="str">
            <v>Gather Info</v>
          </cell>
          <cell r="CX274" t="str">
            <v>Knowledge (Psionic)</v>
          </cell>
          <cell r="CY274" t="str">
            <v>Psicraft</v>
          </cell>
          <cell r="CZ274" t="str">
            <v>Sense Motive</v>
          </cell>
        </row>
        <row r="275">
          <cell r="A275" t="str">
            <v>Psychic Warrior</v>
          </cell>
          <cell r="C275" t="str">
            <v xml:space="preserve">Weapon and Armor Proficiency: The psychic warrior is proficient with the use of all simple and martial weapons and all armor (light, medium, and heavy) and shields. 
1st:  Bonus Feat, 2 Psionic Combat Modes           
Psionic Combat Modes at Lvl 3, 7, 9, 10, 12, 13, 15, 16         
Bonus Feat at Lvl 2, 5, 8, 11, 14, 17, 20         
5th:  Weapon Specialization           
</v>
          </cell>
          <cell r="D275" t="str">
            <v>WotC</v>
          </cell>
          <cell r="E275" t="str">
            <v>PsiHB</v>
          </cell>
          <cell r="F275">
            <v>13</v>
          </cell>
          <cell r="G275">
            <v>20</v>
          </cell>
          <cell r="H275">
            <v>8</v>
          </cell>
          <cell r="I275">
            <v>0.75</v>
          </cell>
          <cell r="AF275">
            <v>0.5</v>
          </cell>
          <cell r="AL275">
            <v>0.33</v>
          </cell>
          <cell r="AR275">
            <v>0.33</v>
          </cell>
          <cell r="AX275">
            <v>1</v>
          </cell>
          <cell r="AY275">
            <v>2</v>
          </cell>
          <cell r="AZ275" t="str">
            <v>FighterBonus</v>
          </cell>
          <cell r="CS275">
            <v>2</v>
          </cell>
          <cell r="CT275" t="str">
            <v>Autohypnosis</v>
          </cell>
          <cell r="CU275" t="str">
            <v>Balance</v>
          </cell>
          <cell r="CV275" t="str">
            <v>Climb</v>
          </cell>
          <cell r="CW275" t="str">
            <v>Concentration</v>
          </cell>
          <cell r="CX275" t="str">
            <v>Jump</v>
          </cell>
          <cell r="CY275" t="str">
            <v>Stabilize Self</v>
          </cell>
          <cell r="CZ275" t="str">
            <v>Swim</v>
          </cell>
          <cell r="DA275" t="str">
            <v>Tumble</v>
          </cell>
          <cell r="DB275" t="str">
            <v>Use Psionic Device</v>
          </cell>
        </row>
        <row r="276">
          <cell r="A276" t="str">
            <v>Puppet</v>
          </cell>
          <cell r="D276" t="str">
            <v>AEG</v>
          </cell>
          <cell r="E276" t="str">
            <v>Undead</v>
          </cell>
          <cell r="AF276">
            <v>0.33</v>
          </cell>
          <cell r="AL276">
            <v>0.33</v>
          </cell>
          <cell r="AR276">
            <v>0.33</v>
          </cell>
        </row>
        <row r="277">
          <cell r="A277" t="str">
            <v>Purple Dragon Highknight</v>
          </cell>
          <cell r="C277" t="str">
            <v>Requirements:
Alignment: Any Good
Base Attack Bonus: +8
Feats: Dodge, Endurance, Great Fortitude
1st: Dauntless Guard
2nd: Uncanny Dodge (Dex bonus to AC)
3rd: Magic Resistance 1
4th: Natural Armor +1
5th: Poison Resistance
6th: Magic Resistance 2
7th: Uncanny Dodge (can't be flanked)
8th: Natural Armor +2
9th: Magic Resistance 3
10th: Poison Resistance (immunity to secondary dmg)</v>
          </cell>
          <cell r="D277" t="str">
            <v>Piazo</v>
          </cell>
          <cell r="E277" t="str">
            <v>Dragon Annual 5</v>
          </cell>
          <cell r="F277">
            <v>62</v>
          </cell>
          <cell r="G277">
            <v>10</v>
          </cell>
          <cell r="H277">
            <v>10</v>
          </cell>
          <cell r="I277">
            <v>1</v>
          </cell>
          <cell r="AF277">
            <v>0.5</v>
          </cell>
          <cell r="AL277">
            <v>0.33</v>
          </cell>
          <cell r="AR277">
            <v>0.33</v>
          </cell>
          <cell r="CS277">
            <v>2</v>
          </cell>
          <cell r="CT277" t="str">
            <v>Concentration</v>
          </cell>
          <cell r="CU277" t="str">
            <v>Diplomacy</v>
          </cell>
          <cell r="CV277" t="str">
            <v>Listen</v>
          </cell>
          <cell r="CW277" t="str">
            <v>Move Silently</v>
          </cell>
          <cell r="CX277" t="str">
            <v>Sense Motive</v>
          </cell>
          <cell r="CY277" t="str">
            <v>Spot</v>
          </cell>
        </row>
        <row r="278">
          <cell r="A278" t="str">
            <v>Purple Dragon Knight</v>
          </cell>
          <cell r="C278" t="str">
            <v>Requirements:
Alignment: Any non-evil and non-chaotic.
Base Attack Bonus: +4
Diplomacy &lt;or&gt; Intimidate: 1 rank
Listen: 2 ranks
Ride: 2 ranks
Spot: 2 ranks
Feats: Leadership, Mounted Combat
Special: Membership in the Purple Dragons
Weapon and Armor Proficiency: Light, Medium Armor; Shields; Simple Weapons
Class Abilities:
1st: Rallying Cry; Heroic Shield
2nd: Inspire Courage (1/day)
3rd: Fear
4th: Oath of Wrath; Inspire Courage (2/day)
5th: Final Stand</v>
          </cell>
          <cell r="D278" t="str">
            <v>WotC</v>
          </cell>
          <cell r="E278" t="str">
            <v>FRCS</v>
          </cell>
          <cell r="F278">
            <v>49</v>
          </cell>
          <cell r="G278">
            <v>5</v>
          </cell>
          <cell r="H278">
            <v>10</v>
          </cell>
          <cell r="I278">
            <v>1</v>
          </cell>
          <cell r="AF278">
            <v>0.5</v>
          </cell>
          <cell r="AL278">
            <v>0.33</v>
          </cell>
          <cell r="AR278">
            <v>0.33</v>
          </cell>
          <cell r="CS278">
            <v>2</v>
          </cell>
          <cell r="CT278" t="str">
            <v>Climb</v>
          </cell>
          <cell r="CU278" t="str">
            <v>Diplomacy</v>
          </cell>
          <cell r="CV278" t="str">
            <v>Intimidate</v>
          </cell>
          <cell r="CW278" t="str">
            <v>Jump</v>
          </cell>
          <cell r="CX278" t="str">
            <v>Ride</v>
          </cell>
          <cell r="CY278" t="str">
            <v>Swim</v>
          </cell>
        </row>
        <row r="279">
          <cell r="A279" t="str">
            <v>Radiant Servant of Pelor</v>
          </cell>
          <cell r="C279" t="str">
            <v>Requirements:
Base Attack Bonus: +5
Base Will Save: +5
Patron Diety: Pelor
Alignment: Neutral Good
Knowledge (Religion): 9; Heal: 5; Knowledge (Undead): 3
Feats: Extra Turning
Spellcasting: Able to cast Divine Spells
Radiant Servants of Pelor gain +1 spell casting level of existing class for each level.
1st: Radiance; Turn Undead; Extra Greater Turning
2nd: Empower Healing; Divine Health
3rd:Aura of Warding
5th: Additional Domain
6th: Maximize Healing
8th: Positive Energy Burst
10th: Supreme Healing</v>
          </cell>
          <cell r="D279" t="str">
            <v>Piazo</v>
          </cell>
          <cell r="E279" t="str">
            <v>Dragon 283</v>
          </cell>
          <cell r="F279">
            <v>42</v>
          </cell>
          <cell r="G279">
            <v>10</v>
          </cell>
          <cell r="H279">
            <v>6</v>
          </cell>
          <cell r="I279">
            <v>0.75</v>
          </cell>
          <cell r="AF279">
            <v>0.5</v>
          </cell>
          <cell r="AL279">
            <v>0.33</v>
          </cell>
          <cell r="AR279">
            <v>0.5</v>
          </cell>
          <cell r="CS279">
            <v>2</v>
          </cell>
          <cell r="CT279" t="str">
            <v>Concentration</v>
          </cell>
          <cell r="CU279" t="str">
            <v>Craft (General)</v>
          </cell>
          <cell r="CV279" t="str">
            <v>Diplomacy</v>
          </cell>
          <cell r="CW279" t="str">
            <v>Heal</v>
          </cell>
          <cell r="CX279" t="str">
            <v>Knowledge (Arcana)</v>
          </cell>
          <cell r="CY279" t="str">
            <v>Knowledge (Religion)</v>
          </cell>
          <cell r="CZ279" t="str">
            <v>Profession (General)</v>
          </cell>
          <cell r="DA279" t="str">
            <v>Sense Motive</v>
          </cell>
          <cell r="DB279" t="str">
            <v>Spellcraft</v>
          </cell>
        </row>
        <row r="280">
          <cell r="A280" t="str">
            <v>Rage Mage</v>
          </cell>
          <cell r="C280" t="str">
            <v>Requirements:
Alignment: Any non-lawful
Base Attack Bonus: +5
Feats: Combat Casting
Special Ability: Must be able to rage.
Special: Must be able to cast (at least) 1st level Arcane spells.
1 Spell rage 1x/day
2 Spell bonus
4 Spell rage 2x/day
5 Overcome spell failure
8 Spell rage 3x/day
10 Spell retention, no longer winded after rage</v>
          </cell>
          <cell r="D280" t="str">
            <v>Piazo</v>
          </cell>
          <cell r="E280" t="str">
            <v>Dragon 277</v>
          </cell>
          <cell r="F280">
            <v>98</v>
          </cell>
          <cell r="G280">
            <v>10</v>
          </cell>
          <cell r="H280">
            <v>6</v>
          </cell>
          <cell r="I280">
            <v>0.75</v>
          </cell>
          <cell r="AF280">
            <v>0.5</v>
          </cell>
          <cell r="AL280">
            <v>0.33</v>
          </cell>
          <cell r="AR280">
            <v>0.5</v>
          </cell>
          <cell r="CS280">
            <v>2</v>
          </cell>
          <cell r="CT280" t="str">
            <v>Concentration</v>
          </cell>
          <cell r="CU280" t="str">
            <v>Knowledge (Arcana)</v>
          </cell>
          <cell r="CV280" t="str">
            <v>Profession (General)</v>
          </cell>
          <cell r="CW280" t="str">
            <v>Spellcraft</v>
          </cell>
        </row>
        <row r="281">
          <cell r="A281" t="str">
            <v>Raider</v>
          </cell>
          <cell r="D281" t="str">
            <v>AEG</v>
          </cell>
          <cell r="E281" t="str">
            <v>Undead</v>
          </cell>
          <cell r="AF281">
            <v>0.33</v>
          </cell>
          <cell r="AL281">
            <v>0.33</v>
          </cell>
          <cell r="AR281">
            <v>0.33</v>
          </cell>
        </row>
        <row r="282">
          <cell r="A282" t="str">
            <v>Rake</v>
          </cell>
          <cell r="C282" t="str">
            <v>BAB:  +4
Feats:  Expertise
Skills:  Bluff 8 ranks, Intimidate 8 ranks
Weapon and Armor Proficiency:  The rake is proficient with the use of all simple and martial weapons, as well as light armor.
1st:  Sneak Attack +1d6
2nd:  Taunt:  Intimidate
3rd:  Sneak Attack +2d6, Bonus Feat
4th:  Taunt:  Enrage
5th:  Sneak Attack +3d6
6th:  Humiliating Strike, Bonus Feat
7th:  Sneak Attack +4d6
8th:  Taunt:  Stun
9th:  Sneak Attack +5d6, Bonus Feat
10th:  Taunt:  Rally</v>
          </cell>
          <cell r="D282" t="str">
            <v>AEG</v>
          </cell>
          <cell r="E282" t="str">
            <v>War</v>
          </cell>
          <cell r="F282">
            <v>69</v>
          </cell>
          <cell r="G282">
            <v>10</v>
          </cell>
          <cell r="H282">
            <v>6</v>
          </cell>
          <cell r="I282">
            <v>0.75</v>
          </cell>
          <cell r="S282" t="str">
            <v>Sneak Attack</v>
          </cell>
          <cell r="T282">
            <v>6</v>
          </cell>
          <cell r="U282">
            <v>1</v>
          </cell>
          <cell r="V282">
            <v>2</v>
          </cell>
          <cell r="AF282">
            <v>0.33</v>
          </cell>
          <cell r="AL282">
            <v>0.5</v>
          </cell>
          <cell r="AR282">
            <v>0.33</v>
          </cell>
          <cell r="AX282">
            <v>3</v>
          </cell>
          <cell r="AY282">
            <v>3</v>
          </cell>
          <cell r="AZ282" t="str">
            <v>List_Validation</v>
          </cell>
          <cell r="CS282">
            <v>4</v>
          </cell>
          <cell r="CT282" t="str">
            <v>Balance</v>
          </cell>
          <cell r="CU282" t="str">
            <v>Bluff</v>
          </cell>
          <cell r="CV282" t="str">
            <v>Climb</v>
          </cell>
          <cell r="CW282" t="str">
            <v>Gather Info</v>
          </cell>
          <cell r="CX282" t="str">
            <v>Innuendo</v>
          </cell>
          <cell r="CY282" t="str">
            <v>Intimidate</v>
          </cell>
          <cell r="CZ282" t="str">
            <v>Jump</v>
          </cell>
          <cell r="DA282" t="str">
            <v>Perform (General)</v>
          </cell>
          <cell r="DB282" t="str">
            <v>Sleight of Hand</v>
          </cell>
          <cell r="DC282" t="str">
            <v>Tumble</v>
          </cell>
        </row>
        <row r="283">
          <cell r="A283" t="str">
            <v>Ranger (Monte Cook)</v>
          </cell>
          <cell r="C283" t="str">
            <v>Alignment: Any.
Weapon and Armor Proficiency: A ranger is proficient with all simple and martial weapons, light armor, medium armor, and shields. 
1st: Bonus Feat, Track, 1st favored enemy
4th: Bonus Feat
5th: 2nd favored enemy
7th: Bonus Feat
10th: Bonus Feat, 3rd favored enemy
13th: Bonus Feat
15th: 4th favored enemy
16th: Bonus Feat
19th: Bonus Feat
20th: 5th favored enemy
Note: This version is as on the website- one bonus feat per three levels.</v>
          </cell>
          <cell r="D283" t="str">
            <v>Malhavoc</v>
          </cell>
          <cell r="E283" t="str">
            <v>www.montecook.com</v>
          </cell>
          <cell r="G283">
            <v>20</v>
          </cell>
          <cell r="H283">
            <v>8</v>
          </cell>
          <cell r="I283">
            <v>1</v>
          </cell>
          <cell r="AF283">
            <v>0.5</v>
          </cell>
          <cell r="AL283">
            <v>0.5</v>
          </cell>
          <cell r="AR283">
            <v>0.33</v>
          </cell>
          <cell r="AX283">
            <v>1</v>
          </cell>
          <cell r="AY283">
            <v>1</v>
          </cell>
          <cell r="AZ283" t="str">
            <v>List_Validation</v>
          </cell>
          <cell r="CS283">
            <v>6</v>
          </cell>
          <cell r="CT283" t="str">
            <v>Climb</v>
          </cell>
          <cell r="CU283" t="str">
            <v>Concentration</v>
          </cell>
          <cell r="CV283" t="str">
            <v>Craft (General)</v>
          </cell>
          <cell r="CW283" t="str">
            <v>Handle Animal</v>
          </cell>
          <cell r="CX283" t="str">
            <v>Heal</v>
          </cell>
          <cell r="CY283" t="str">
            <v>Hide</v>
          </cell>
          <cell r="CZ283" t="str">
            <v>Jump</v>
          </cell>
          <cell r="DA283" t="str">
            <v>Knowledge (Nature)</v>
          </cell>
          <cell r="DB283" t="str">
            <v>Listen</v>
          </cell>
          <cell r="DC283" t="str">
            <v>Move Silently</v>
          </cell>
          <cell r="DD283" t="str">
            <v>Profession (General)</v>
          </cell>
          <cell r="DE283" t="str">
            <v>Ride</v>
          </cell>
          <cell r="DF283" t="str">
            <v>Search</v>
          </cell>
          <cell r="DG283" t="str">
            <v>Spot</v>
          </cell>
          <cell r="DH283" t="str">
            <v>Survival</v>
          </cell>
          <cell r="DI283" t="str">
            <v>Swim</v>
          </cell>
          <cell r="DJ283" t="str">
            <v>Use Rope</v>
          </cell>
        </row>
        <row r="284">
          <cell r="A284" t="str">
            <v>Ranger (WotC)</v>
          </cell>
          <cell r="C284" t="str">
            <v>Alignment: Any.
Weapon and Armor Proficiency: A ranger is proficient with all simple and martial weapons, light armor, medium armor, and shields. 
1 Track, 1st favored enemy
5 2nd favored enemy
10 3rd favored enemy      
15 4th favored enemy
20 5th favored enemy</v>
          </cell>
          <cell r="D284" t="str">
            <v>WotC</v>
          </cell>
          <cell r="E284" t="str">
            <v>3.5e SRD</v>
          </cell>
          <cell r="G284">
            <v>20</v>
          </cell>
          <cell r="H284">
            <v>8</v>
          </cell>
          <cell r="I284">
            <v>1</v>
          </cell>
          <cell r="AF284">
            <v>0.5</v>
          </cell>
          <cell r="AL284">
            <v>0.5</v>
          </cell>
          <cell r="AR284">
            <v>0.33</v>
          </cell>
          <cell r="CP284">
            <v>4</v>
          </cell>
          <cell r="CS284">
            <v>6</v>
          </cell>
          <cell r="CT284" t="str">
            <v>Climb</v>
          </cell>
          <cell r="CU284" t="str">
            <v>Concentration</v>
          </cell>
          <cell r="CV284" t="str">
            <v>Craft (General)</v>
          </cell>
          <cell r="CW284" t="str">
            <v>Handle Animal</v>
          </cell>
          <cell r="CX284" t="str">
            <v>Heal</v>
          </cell>
          <cell r="CY284" t="str">
            <v>Hide</v>
          </cell>
          <cell r="CZ284" t="str">
            <v>Jump</v>
          </cell>
          <cell r="DA284" t="str">
            <v>Knowledge (Dungeoneering)</v>
          </cell>
          <cell r="DB284" t="str">
            <v>Knowledge (Geography)</v>
          </cell>
          <cell r="DC284" t="str">
            <v>Knowledge (Nature)</v>
          </cell>
          <cell r="DD284" t="str">
            <v>Listen</v>
          </cell>
          <cell r="DE284" t="str">
            <v>Move Silently</v>
          </cell>
          <cell r="DF284" t="str">
            <v>Profession (General)</v>
          </cell>
          <cell r="DG284" t="str">
            <v>Ride</v>
          </cell>
          <cell r="DH284" t="str">
            <v>Search</v>
          </cell>
          <cell r="DI284" t="str">
            <v>Spot</v>
          </cell>
          <cell r="DJ284" t="str">
            <v>Survival</v>
          </cell>
          <cell r="DK284" t="str">
            <v>Swim</v>
          </cell>
          <cell r="DL284" t="str">
            <v>Use Rope</v>
          </cell>
        </row>
        <row r="285">
          <cell r="A285" t="str">
            <v>Ratling Shaman</v>
          </cell>
          <cell r="D285" t="str">
            <v>AEG</v>
          </cell>
          <cell r="E285" t="str">
            <v>Rokugan</v>
          </cell>
          <cell r="AF285">
            <v>0.33</v>
          </cell>
          <cell r="AL285">
            <v>0.33</v>
          </cell>
          <cell r="AR285">
            <v>0.33</v>
          </cell>
        </row>
        <row r="286">
          <cell r="A286" t="str">
            <v>Ravager</v>
          </cell>
          <cell r="C286" t="str">
            <v>Requirements:
Alignment: Chaotic evil, chaotic neutral, neutral evil.
Base Attack Bonus: +5
Feats: Dirty Fighting, Power Attack, Sunder
Intimidate ranks: 3; Knowledge (Religion) ranks: 3; Wilderness Lore ranks: 4
Other: Must survive the Ravager initiation rites. (See the Ravager organization description on page 50 of Sword and Fist.)
1 Pain touch 1/day
2 Aura of fear 10' 1/day
3 Cruelest cut 1/day
4 Pain touch 2/day
5 Aura of fear 10' 2/day
6 Cruelest cut 2/day
7 Pain touch 3/day
8 Aura of fear 10' 3/day
9 Cruelest cut 3/day
10 Visage of terror</v>
          </cell>
          <cell r="D286" t="str">
            <v>WotC</v>
          </cell>
          <cell r="E286" t="str">
            <v>Sword &amp; Fist</v>
          </cell>
          <cell r="F286">
            <v>33</v>
          </cell>
          <cell r="G286">
            <v>10</v>
          </cell>
          <cell r="H286">
            <v>10</v>
          </cell>
          <cell r="I286">
            <v>1</v>
          </cell>
          <cell r="AF286">
            <v>0.5</v>
          </cell>
          <cell r="AL286">
            <v>0.33</v>
          </cell>
          <cell r="AR286">
            <v>0.33</v>
          </cell>
          <cell r="CS286">
            <v>2</v>
          </cell>
          <cell r="CT286" t="str">
            <v>Intimidate</v>
          </cell>
          <cell r="CU286" t="str">
            <v>Knowledge (Religion)</v>
          </cell>
          <cell r="CV286" t="str">
            <v>Move Silently</v>
          </cell>
          <cell r="CW286" t="str">
            <v>Profession (General)</v>
          </cell>
          <cell r="CX286" t="str">
            <v>Ride</v>
          </cell>
        </row>
        <row r="287">
          <cell r="A287" t="str">
            <v>Reaping Mauler</v>
          </cell>
          <cell r="D287" t="str">
            <v>Piazo</v>
          </cell>
          <cell r="E287" t="str">
            <v>Dragon ?</v>
          </cell>
          <cell r="AF287">
            <v>0.33</v>
          </cell>
          <cell r="AL287">
            <v>0.33</v>
          </cell>
          <cell r="AR287">
            <v>0.33</v>
          </cell>
        </row>
        <row r="288">
          <cell r="A288" t="str">
            <v>Red Avenger</v>
          </cell>
          <cell r="C288" t="str">
            <v>Requirements:
Base Attack Bonus: +5
Feats: Improved Unarmed Strike, Stunning Fist
Listen ranks: 8; Tumble ranks: 8
1 Stunning shout 1/day
2 Ki save 1/day
3 Ki skill 1/day
4 Ki healing 1/day
5 Deadly shout 1/day, stunning shout 2/day
6 Ki save 2/day
7 Ki skill 2/day
8 Ki healing 2/day
9 Deadly shout 1/day, stunning shout 3/day
10 Free ki
Note: the Base Attack Bonus does not follow a proper progression (.5, .75, or 1).  Please adjust in the "Weapons" section as indicated there.</v>
          </cell>
          <cell r="D288" t="str">
            <v>WotC</v>
          </cell>
          <cell r="E288" t="str">
            <v>Sword &amp; Fist</v>
          </cell>
          <cell r="F288">
            <v>34</v>
          </cell>
          <cell r="G288">
            <v>10</v>
          </cell>
          <cell r="H288">
            <v>8</v>
          </cell>
          <cell r="I288">
            <v>0.75</v>
          </cell>
          <cell r="AF288">
            <v>0.5</v>
          </cell>
          <cell r="AL288">
            <v>0.5</v>
          </cell>
          <cell r="AR288">
            <v>0.5</v>
          </cell>
          <cell r="CS288">
            <v>4</v>
          </cell>
          <cell r="CT288" t="str">
            <v>Balance</v>
          </cell>
          <cell r="CU288" t="str">
            <v>Gather Info</v>
          </cell>
          <cell r="CV288" t="str">
            <v>Hide</v>
          </cell>
          <cell r="CW288" t="str">
            <v>Listen</v>
          </cell>
          <cell r="CX288" t="str">
            <v>Move Silently</v>
          </cell>
          <cell r="CY288" t="str">
            <v>Spot</v>
          </cell>
          <cell r="CZ288" t="str">
            <v>Tumble</v>
          </cell>
        </row>
        <row r="289">
          <cell r="A289" t="str">
            <v>Red Wizard</v>
          </cell>
          <cell r="C289" t="str">
            <v>Requirements:
Alignment: Any non-good.
Race: Human from Thay
Spellcraft: 8 ranks
Feats: Tattoo Focus and a total of three metamagic feats or item creation feats.
Spellcasting: Ability to cast 3rd-level Arcane spells.
Weapon and Armor Proficiency: No additional proficiency gained.
Class Abilities:
Gains additional spells per day per class level of Red Wizard.
1st: Enhanced Specialization; Specialist Defense +1
2nd: Spell Power +1
3rd: Specialist Defense +2
4th: Spell Power +2
5th: Bonus Feat; Circle Leader
6th: Spell power +3
7th: Specialist Defense +3; Scribe Tattoo
8th: Spell Power +4
9th: Specialist Defense +4
10th: Great Circle Leader; Spell Power +5</v>
          </cell>
          <cell r="D289" t="str">
            <v>WotC</v>
          </cell>
          <cell r="E289" t="str">
            <v>FRCS</v>
          </cell>
          <cell r="F289">
            <v>50</v>
          </cell>
          <cell r="G289">
            <v>10</v>
          </cell>
          <cell r="H289">
            <v>4</v>
          </cell>
          <cell r="I289">
            <v>0.5</v>
          </cell>
          <cell r="AF289">
            <v>0.33</v>
          </cell>
          <cell r="AL289">
            <v>0.33</v>
          </cell>
          <cell r="AR289">
            <v>0.5</v>
          </cell>
          <cell r="AX289">
            <v>5</v>
          </cell>
          <cell r="AY289">
            <v>1</v>
          </cell>
          <cell r="CS289">
            <v>2</v>
          </cell>
          <cell r="CT289" t="str">
            <v>Concentration</v>
          </cell>
          <cell r="CU289" t="str">
            <v>Craft (General)</v>
          </cell>
          <cell r="CV289" t="str">
            <v>Innuendo</v>
          </cell>
          <cell r="CW289" t="str">
            <v>Intimidate</v>
          </cell>
          <cell r="CX289" t="str">
            <v>Knowledge (Arcana)</v>
          </cell>
          <cell r="CY289" t="str">
            <v>Knowledge (General)</v>
          </cell>
          <cell r="CZ289" t="str">
            <v>Knowledge (Nature)</v>
          </cell>
          <cell r="DA289" t="str">
            <v>Knowledge (Psionic)</v>
          </cell>
          <cell r="DB289" t="str">
            <v>Knowledge (Religion)</v>
          </cell>
          <cell r="DC289" t="str">
            <v>Profession (General)</v>
          </cell>
          <cell r="DD289" t="str">
            <v>Speak Language</v>
          </cell>
          <cell r="DE289" t="str">
            <v>Spellcraft</v>
          </cell>
          <cell r="DF289" t="str">
            <v>Write Language</v>
          </cell>
        </row>
        <row r="290">
          <cell r="A290" t="str">
            <v>Risen</v>
          </cell>
          <cell r="D290" t="str">
            <v>AEG</v>
          </cell>
          <cell r="E290" t="str">
            <v>Undead</v>
          </cell>
          <cell r="AF290">
            <v>0.33</v>
          </cell>
          <cell r="AL290">
            <v>0.33</v>
          </cell>
          <cell r="AR290">
            <v>0.33</v>
          </cell>
        </row>
        <row r="291">
          <cell r="A291" t="str">
            <v>Rogue</v>
          </cell>
          <cell r="C291" t="str">
            <v>Alignment: Any.
Weapon and Armor Proficiency: crossbow (hand or light), dagger (any type), dart, light mace, sap, shortbow (normal and composite), and short sword. Medium-size rogues: club, heavy crossbow, heavy mace, morningstar, quarterstaff, and rapier. Rogues are proficient with light armor but not with shields.
1 Sneak attack +1d6
2 Evasion
3 Uncanny dodge (Dex bonus to AC), Sneak attack +2d6
5 Sneak attack +3d6
6 Uncanny dodge (can't be flanked)      
7 Sneak attack +4d6
9 Sneak attack +5d6
10 Special ability
11 Uncanny dodge (+1 against traps), Sneak attack +6d6
13 Sneak attack +7d6, special ability
14 Uncanny dodge (+2 against traps)
15 Sneak attack +8d6
16 Special ability
17 Uncanny dodge (+3 against traps), Sneak attack +9d6
19 Sneak attack +10d6, special ability
20 Uncanny dodge (+4 against traps)</v>
          </cell>
          <cell r="D291" t="str">
            <v>WotC</v>
          </cell>
          <cell r="E291" t="str">
            <v>3.5e SRD</v>
          </cell>
          <cell r="G291">
            <v>20</v>
          </cell>
          <cell r="H291">
            <v>6</v>
          </cell>
          <cell r="I291">
            <v>0.75</v>
          </cell>
          <cell r="S291" t="str">
            <v>Sneak Attack</v>
          </cell>
          <cell r="T291">
            <v>6</v>
          </cell>
          <cell r="U291">
            <v>1</v>
          </cell>
          <cell r="V291">
            <v>2</v>
          </cell>
          <cell r="AF291">
            <v>0.33</v>
          </cell>
          <cell r="AL291">
            <v>0.5</v>
          </cell>
          <cell r="AR291">
            <v>0.33</v>
          </cell>
          <cell r="CS291">
            <v>8</v>
          </cell>
          <cell r="CT291" t="str">
            <v>Appraise</v>
          </cell>
          <cell r="CU291" t="str">
            <v>Balance</v>
          </cell>
          <cell r="CV291" t="str">
            <v>Bluff</v>
          </cell>
          <cell r="CW291" t="str">
            <v>Climb</v>
          </cell>
          <cell r="CX291" t="str">
            <v>Craft (General)</v>
          </cell>
          <cell r="CY291" t="str">
            <v>Decipher Script</v>
          </cell>
          <cell r="CZ291" t="str">
            <v>Diplomacy</v>
          </cell>
          <cell r="DA291" t="str">
            <v>Disable Device</v>
          </cell>
          <cell r="DB291" t="str">
            <v>Disguise</v>
          </cell>
          <cell r="DC291" t="str">
            <v>Escape Artist</v>
          </cell>
          <cell r="DD291" t="str">
            <v>Forgery</v>
          </cell>
          <cell r="DE291" t="str">
            <v>Gather Info</v>
          </cell>
          <cell r="DF291" t="str">
            <v>Hide</v>
          </cell>
          <cell r="DG291" t="str">
            <v>Innuendo</v>
          </cell>
          <cell r="DH291" t="str">
            <v>Intimidate</v>
          </cell>
          <cell r="DI291" t="str">
            <v>Jump</v>
          </cell>
          <cell r="DJ291" t="str">
            <v>Listen</v>
          </cell>
          <cell r="DK291" t="str">
            <v>Move Silently</v>
          </cell>
          <cell r="DL291" t="str">
            <v>Open Lock</v>
          </cell>
          <cell r="DM291" t="str">
            <v>Perform (General)</v>
          </cell>
          <cell r="DN291" t="str">
            <v>Profession (General)</v>
          </cell>
          <cell r="DO291" t="str">
            <v>Search</v>
          </cell>
          <cell r="DP291" t="str">
            <v>Sense Motive</v>
          </cell>
          <cell r="DQ291" t="str">
            <v>Sleight of Hand</v>
          </cell>
          <cell r="DR291" t="str">
            <v>Spot</v>
          </cell>
          <cell r="DS291" t="str">
            <v>Swim</v>
          </cell>
          <cell r="DT291" t="str">
            <v>Tumble</v>
          </cell>
          <cell r="DU291" t="str">
            <v>Use Magic Device</v>
          </cell>
          <cell r="DV291" t="str">
            <v>Use Rope</v>
          </cell>
        </row>
        <row r="292">
          <cell r="A292" t="str">
            <v>Royal Explorer</v>
          </cell>
          <cell r="D292" t="str">
            <v>WotC</v>
          </cell>
          <cell r="E292" t="str">
            <v>Song &amp; Silence</v>
          </cell>
          <cell r="AF292">
            <v>0.33</v>
          </cell>
          <cell r="AL292">
            <v>0.33</v>
          </cell>
          <cell r="AR292">
            <v>0.33</v>
          </cell>
        </row>
        <row r="293">
          <cell r="A293" t="str">
            <v>Runecaster</v>
          </cell>
          <cell r="C293" t="str">
            <v>Requirements:
Craft: 8 ranks
Spellcraft: 8 ranks
Feats: Inscribe Rune
Spellcasting: Ability to cast 3rd-level divine spells
Weapon and Armor Proficiency: No additional proficiency gained.
Class Abilities:
Gains additional spells per day per class level of Runecaster.
1st: Rune Craft +1
2nd: Rune Power +1
3rd: Improved Runecasting
4th: Rune Craft +2
5th: Rune Power +2
6th: Maximize Rune
7th: Rune Craft +3
8th: Improved Runecasting
9th: Rune Power +3
10th: Rune Chant</v>
          </cell>
          <cell r="D293" t="str">
            <v>WotC</v>
          </cell>
          <cell r="E293" t="str">
            <v>FRCS</v>
          </cell>
          <cell r="F293">
            <v>52</v>
          </cell>
          <cell r="G293">
            <v>10</v>
          </cell>
          <cell r="H293">
            <v>8</v>
          </cell>
          <cell r="I293">
            <v>0.5</v>
          </cell>
          <cell r="AF293">
            <v>0.33</v>
          </cell>
          <cell r="AL293">
            <v>0.33</v>
          </cell>
          <cell r="AR293">
            <v>0.5</v>
          </cell>
          <cell r="CS293">
            <v>2</v>
          </cell>
          <cell r="CT293" t="str">
            <v>Concentration</v>
          </cell>
          <cell r="CU293" t="str">
            <v>Craft (General)</v>
          </cell>
          <cell r="CV293" t="str">
            <v>Diplomacy</v>
          </cell>
          <cell r="CW293" t="str">
            <v>Heal</v>
          </cell>
          <cell r="CX293" t="str">
            <v>Knowledge (Arcana)</v>
          </cell>
          <cell r="CY293" t="str">
            <v>Knowledge (Religion)</v>
          </cell>
          <cell r="CZ293" t="str">
            <v>Profession (General)</v>
          </cell>
          <cell r="DA293" t="str">
            <v>Spellcraft</v>
          </cell>
        </row>
        <row r="294">
          <cell r="A294" t="str">
            <v>Sacred Exorcist</v>
          </cell>
          <cell r="C294" t="str">
            <v>Alignment: Any Good
Knowledge (The Planes): 7 ranks; Knowledge (Religion): 10 ranks
Spells: Ability to cast Dismissal or Dispel Evil
Special: Adopting this prestige class requires the sanction of a church or order that ordains sacred exorcists.  Only characters judged by their church to be exemplary in faith and devotion, strong of will and upright in morality, are made sacred exorcists.
Weapon and Armor Proficiency: All Simple weapons.
Sacred Exorcists gain +1 spell casting level of existing class for each level.
1st: Prestige Domain: Exorcism; Chosen Foe +1; Turn Undead
2nd: Resist Possession; Detect Evil
3rd: Extra Turning
4th: Dispel Evil 1/week; Chosen Foe +2
5th: Consecrated Presence
6th: Extra Turning
7th: Dispel Evil 2/week
8th: Chosen Foe +3
9th: Extra Turning
10th: Dispel Evil 3/week</v>
          </cell>
          <cell r="D294" t="str">
            <v>WotC</v>
          </cell>
          <cell r="E294" t="str">
            <v>Defenders of the Faith</v>
          </cell>
          <cell r="F294">
            <v>68</v>
          </cell>
          <cell r="G294">
            <v>10</v>
          </cell>
          <cell r="H294">
            <v>8</v>
          </cell>
          <cell r="I294">
            <v>0.75</v>
          </cell>
          <cell r="AF294">
            <v>0.33</v>
          </cell>
          <cell r="AL294">
            <v>0.33</v>
          </cell>
          <cell r="AR294">
            <v>0.5</v>
          </cell>
          <cell r="BJ294">
            <v>1</v>
          </cell>
          <cell r="BO294">
            <v>3</v>
          </cell>
          <cell r="CS294">
            <v>2</v>
          </cell>
          <cell r="CT294" t="str">
            <v>Concentration</v>
          </cell>
          <cell r="CU294" t="str">
            <v>Craft (General)</v>
          </cell>
          <cell r="CV294" t="str">
            <v>Heal</v>
          </cell>
          <cell r="CW294" t="str">
            <v>Intimidate</v>
          </cell>
          <cell r="CX294" t="str">
            <v>Knowledge (Arcana)</v>
          </cell>
          <cell r="CY294" t="str">
            <v>Knowledge (Religion)</v>
          </cell>
          <cell r="CZ294" t="str">
            <v>Profession (General)</v>
          </cell>
          <cell r="DA294" t="str">
            <v>Spellcraft</v>
          </cell>
        </row>
        <row r="295">
          <cell r="A295" t="str">
            <v>Sacred Fist</v>
          </cell>
          <cell r="C295" t="str">
            <v>Base Attack Bonus: +4
Feats: Alertness, Combat Reflexes, Improved Unarmed Strike
Spells: Ability to cast Divine spells.
Weapon and Armor Proficiency: Sacred Fists surrender the use of weapons and shields.  They may use only Light armor without breaking their religious discipline.
1st: Code of Conduct; Divine Spells; Free Domain; Unarmed Fighting (1d4 for small, 1d6 medium); Puissant Fists (+1); Flurry Attack
2nd: Evasion; Combat Casting
3rd: Uncanny Dodge (Dex bonus to AC); Puissant Fists (+2)
5th: Uncanny Dodge (Can't be flanked); Unarmed Fighting (1d6 / 1d8)
6th: Blindsight; Puissant Fists (+3) 
7th: Sacred Flame
8th: No shadow blows; Unarmed Fighting (1d8 / 1d10)
9th: Puissant Fists (+3) 
10th: Inner Armor; Unarmed Fighting (1d10 / 1d12)
Note: Unarmed Damage will have to be "overridden" for the above.</v>
          </cell>
          <cell r="D295" t="str">
            <v>WotC</v>
          </cell>
          <cell r="E295" t="str">
            <v>Defenders of the Faith</v>
          </cell>
          <cell r="F295">
            <v>70</v>
          </cell>
          <cell r="G295">
            <v>10</v>
          </cell>
          <cell r="H295">
            <v>8</v>
          </cell>
          <cell r="I295">
            <v>1</v>
          </cell>
          <cell r="AF295">
            <v>0.5</v>
          </cell>
          <cell r="AL295">
            <v>0.5</v>
          </cell>
          <cell r="AR295">
            <v>0.33</v>
          </cell>
          <cell r="BJ295">
            <v>1</v>
          </cell>
          <cell r="CS295">
            <v>4</v>
          </cell>
          <cell r="CT295" t="str">
            <v>Balance</v>
          </cell>
          <cell r="CU295" t="str">
            <v>Concentration</v>
          </cell>
          <cell r="CV295" t="str">
            <v>Escape Artist</v>
          </cell>
          <cell r="CW295" t="str">
            <v>Heal</v>
          </cell>
          <cell r="CX295" t="str">
            <v>Jump</v>
          </cell>
          <cell r="CY295" t="str">
            <v>Profession (General)</v>
          </cell>
          <cell r="CZ295" t="str">
            <v>Tumble</v>
          </cell>
        </row>
        <row r="296">
          <cell r="A296" t="str">
            <v>Sacred Theurgist</v>
          </cell>
          <cell r="D296" t="str">
            <v>AEG</v>
          </cell>
          <cell r="E296" t="str">
            <v>Undead</v>
          </cell>
          <cell r="AF296">
            <v>0.33</v>
          </cell>
          <cell r="AL296">
            <v>0.33</v>
          </cell>
          <cell r="AR296">
            <v>0.33</v>
          </cell>
        </row>
        <row r="297">
          <cell r="A297" t="str">
            <v>Samurai (AEG)</v>
          </cell>
          <cell r="D297" t="str">
            <v>AEG</v>
          </cell>
          <cell r="E297" t="str">
            <v>Rokugan</v>
          </cell>
          <cell r="AF297">
            <v>0.33</v>
          </cell>
          <cell r="AL297">
            <v>0.33</v>
          </cell>
          <cell r="AR297">
            <v>0.33</v>
          </cell>
        </row>
        <row r="298">
          <cell r="A298" t="str">
            <v>Samurai (WotC)</v>
          </cell>
          <cell r="C298" t="str">
            <v>Alignment:  Any Lawful
Special:  Code of Conduct
Weapon and Armor Proficiency:  The samurai is proficient with the use of all simple and martial weapons and all armor (light, medium, and heavy) and shields.
1st:  Ancestral Daisho
Bonus feats at levels 2, 4, 7, 10, 13, 16, and 19.</v>
          </cell>
          <cell r="D298" t="str">
            <v>WotC</v>
          </cell>
          <cell r="E298" t="str">
            <v>OA</v>
          </cell>
          <cell r="F298">
            <v>20</v>
          </cell>
          <cell r="G298">
            <v>20</v>
          </cell>
          <cell r="H298">
            <v>10</v>
          </cell>
          <cell r="I298">
            <v>1</v>
          </cell>
          <cell r="AF298">
            <v>0.5</v>
          </cell>
          <cell r="AL298">
            <v>0.33</v>
          </cell>
          <cell r="AR298">
            <v>0.5</v>
          </cell>
          <cell r="AX298">
            <v>2</v>
          </cell>
          <cell r="AY298">
            <v>1</v>
          </cell>
          <cell r="AZ298" t="str">
            <v>List_Validation</v>
          </cell>
          <cell r="CS298">
            <v>4</v>
          </cell>
          <cell r="CT298" t="str">
            <v>Climb</v>
          </cell>
          <cell r="CU298" t="str">
            <v>Craft (General)</v>
          </cell>
          <cell r="CV298" t="str">
            <v>Diplomacy</v>
          </cell>
          <cell r="CW298" t="str">
            <v>Iaijiutsu Focus</v>
          </cell>
          <cell r="CX298" t="str">
            <v>Intimidate</v>
          </cell>
          <cell r="CY298" t="str">
            <v>Jump</v>
          </cell>
          <cell r="CZ298" t="str">
            <v>Perform (General)</v>
          </cell>
          <cell r="DA298" t="str">
            <v>Profession (General)</v>
          </cell>
          <cell r="DB298" t="str">
            <v>Ride</v>
          </cell>
          <cell r="DC298" t="str">
            <v>Sense Motive</v>
          </cell>
          <cell r="DD298" t="str">
            <v>Swim</v>
          </cell>
        </row>
        <row r="299">
          <cell r="A299" t="str">
            <v>Scout</v>
          </cell>
          <cell r="C299" t="str">
            <v>Weapon and Armor Proficiency:  The scout is proficient with the use of all simple &amp; martial weapons and light armor.
1st:  Bonus Feat, Ranged Sneak Attack +1d6
2nd:  Scan Area
3rd:  Bonus Feat, Ranged Sneak Attack +2d6
4th:  Forward</v>
          </cell>
          <cell r="D299" t="str">
            <v>AEG</v>
          </cell>
          <cell r="E299" t="str">
            <v>Mercenaries</v>
          </cell>
          <cell r="F299">
            <v>42</v>
          </cell>
          <cell r="G299">
            <v>10</v>
          </cell>
          <cell r="H299">
            <v>8</v>
          </cell>
          <cell r="I299">
            <v>1</v>
          </cell>
          <cell r="S299" t="str">
            <v>Ranged Sneak Attack</v>
          </cell>
          <cell r="T299">
            <v>6</v>
          </cell>
          <cell r="U299">
            <v>1</v>
          </cell>
          <cell r="V299">
            <v>2</v>
          </cell>
          <cell r="AF299">
            <v>0.33</v>
          </cell>
          <cell r="AL299">
            <v>0.5</v>
          </cell>
          <cell r="AR299">
            <v>0.33</v>
          </cell>
          <cell r="AX299">
            <v>1</v>
          </cell>
          <cell r="AY299">
            <v>3</v>
          </cell>
          <cell r="AZ299" t="str">
            <v>List_Validation</v>
          </cell>
          <cell r="CS299">
            <v>4</v>
          </cell>
          <cell r="CT299" t="str">
            <v>Climb</v>
          </cell>
          <cell r="CU299" t="str">
            <v>Craft (General)</v>
          </cell>
          <cell r="CV299" t="str">
            <v>Handle Animal</v>
          </cell>
          <cell r="CW299" t="str">
            <v>Hide</v>
          </cell>
          <cell r="CX299" t="str">
            <v>Jump</v>
          </cell>
          <cell r="CY299" t="str">
            <v>Listen</v>
          </cell>
          <cell r="CZ299" t="str">
            <v>Move Silently</v>
          </cell>
          <cell r="DA299" t="str">
            <v>Profession (General)</v>
          </cell>
          <cell r="DB299" t="str">
            <v>Ride</v>
          </cell>
          <cell r="DC299" t="str">
            <v>Spot</v>
          </cell>
          <cell r="DD299" t="str">
            <v>Survival</v>
          </cell>
          <cell r="DE299" t="str">
            <v>Swim</v>
          </cell>
        </row>
        <row r="300">
          <cell r="A300" t="str">
            <v>Sensate</v>
          </cell>
          <cell r="C300" t="str">
            <v>Requirements:
Intuit Direction: 5 ranks
Spot: 7 ranks
Listen: 7 ranks
Feats: Alertness, Skill Focus - Knowledge (Any) 
Weapon and Armor Proficiency: A sensate gains proficiency in all simple weapons &amp; light armor.
1st Darkvision, Heightened Senses +5
2nd Dramatic Recount
3rd Sense Link (1/day)
4th Heightened Senses +10
5th Sense Link (2/day), Energy Acceptance
6th Sensory Overload (Equal)
7th Sense Link (3/day), Heightened Senses +15
8th  Sensory Overload (Double), Shared Spell Experience
9th Sense Link (4/day), Scent
10th  Sensory Overload (Triple), Heightened Senses +20, Blindsight</v>
          </cell>
          <cell r="D300" t="str">
            <v>Piazo</v>
          </cell>
          <cell r="E300" t="str">
            <v>Dragon 287</v>
          </cell>
          <cell r="F300">
            <v>48</v>
          </cell>
          <cell r="G300">
            <v>10</v>
          </cell>
          <cell r="H300">
            <v>6</v>
          </cell>
          <cell r="I300">
            <v>0.75</v>
          </cell>
          <cell r="AF300">
            <v>0.33</v>
          </cell>
          <cell r="AL300">
            <v>0.33</v>
          </cell>
          <cell r="AR300">
            <v>0.5</v>
          </cell>
          <cell r="CS300">
            <v>2</v>
          </cell>
          <cell r="CT300" t="str">
            <v>Balance</v>
          </cell>
          <cell r="CU300" t="str">
            <v>Bluff</v>
          </cell>
          <cell r="CV300" t="str">
            <v>Concentration</v>
          </cell>
          <cell r="CW300" t="str">
            <v>Craft (General)</v>
          </cell>
          <cell r="CX300" t="str">
            <v>Disguise</v>
          </cell>
          <cell r="CY300" t="str">
            <v>Gather Info</v>
          </cell>
          <cell r="CZ300" t="str">
            <v>Handle Animal</v>
          </cell>
          <cell r="DA300" t="str">
            <v>Heal</v>
          </cell>
          <cell r="DB300" t="str">
            <v>Knowledge (Arcana)</v>
          </cell>
          <cell r="DC300" t="str">
            <v>Knowledge (General)</v>
          </cell>
          <cell r="DD300" t="str">
            <v>Knowledge (Nature)</v>
          </cell>
          <cell r="DE300" t="str">
            <v>Knowledge (Psionic)</v>
          </cell>
          <cell r="DF300" t="str">
            <v>Knowledge (Religion)</v>
          </cell>
          <cell r="DG300" t="str">
            <v>Listen</v>
          </cell>
          <cell r="DH300" t="str">
            <v>Perform (General)</v>
          </cell>
          <cell r="DI300" t="str">
            <v>Ride</v>
          </cell>
          <cell r="DJ300" t="str">
            <v>Speak Language</v>
          </cell>
          <cell r="DK300" t="str">
            <v>Spellcraft</v>
          </cell>
          <cell r="DL300" t="str">
            <v>Swim</v>
          </cell>
          <cell r="DM300" t="str">
            <v>Tumble</v>
          </cell>
          <cell r="DN300" t="str">
            <v>Write Language</v>
          </cell>
        </row>
        <row r="301">
          <cell r="A301" t="str">
            <v>Sentinel</v>
          </cell>
          <cell r="C301" t="str">
            <v>Alignment: Neutral Good
Weapon and Armor Proficiency: Sentinels are proficient with all simple and martial weapons, with all types of armor (heavy, medium, and light), and with shields. 
1 Aura of Good, Detect Evil, Smite Evil 1/day
2 Divine Grace, Resist Fiendish Lure
3 Aura of Courage, Celestial Fortitude
4 Turn Outsider
5 Smite Evil 2/day, Celestial Minion
8 Dispell Evil 1/week
12 Dispell Evil 2/week
10 Smite Evil 3/day
16 Dispell Evil 3/week
15 Smite Evil 4/day
20 Dispell Evil 4/week, Smite Evil 5/day</v>
          </cell>
          <cell r="D301" t="str">
            <v>Piazo</v>
          </cell>
          <cell r="E301" t="str">
            <v>Dragon 310</v>
          </cell>
          <cell r="F301">
            <v>50</v>
          </cell>
          <cell r="G301">
            <v>20</v>
          </cell>
          <cell r="H301">
            <v>10</v>
          </cell>
          <cell r="I301">
            <v>1</v>
          </cell>
          <cell r="K301" t="str">
            <v>Evil</v>
          </cell>
          <cell r="L301" t="str">
            <v>Cha</v>
          </cell>
          <cell r="M301" t="str">
            <v>level</v>
          </cell>
          <cell r="N301">
            <v>1</v>
          </cell>
          <cell r="O301">
            <v>5</v>
          </cell>
          <cell r="AF301">
            <v>0.5</v>
          </cell>
          <cell r="AG301" t="str">
            <v>Cha</v>
          </cell>
          <cell r="AH301">
            <v>2</v>
          </cell>
          <cell r="AJ301">
            <v>5</v>
          </cell>
          <cell r="AL301">
            <v>0.33</v>
          </cell>
          <cell r="AM301" t="str">
            <v>Cha</v>
          </cell>
          <cell r="AN301">
            <v>2</v>
          </cell>
          <cell r="AP301">
            <v>5</v>
          </cell>
          <cell r="AR301">
            <v>0.33</v>
          </cell>
          <cell r="AS301" t="str">
            <v>Cha</v>
          </cell>
          <cell r="AT301">
            <v>2</v>
          </cell>
          <cell r="AV301">
            <v>5</v>
          </cell>
          <cell r="BO301">
            <v>3</v>
          </cell>
          <cell r="BP301">
            <v>-3</v>
          </cell>
          <cell r="CP301">
            <v>5</v>
          </cell>
          <cell r="CR301" t="str">
            <v>paladin</v>
          </cell>
          <cell r="CS301">
            <v>2</v>
          </cell>
          <cell r="CT301" t="str">
            <v>Concentration</v>
          </cell>
          <cell r="CU301" t="str">
            <v>Craft (General)</v>
          </cell>
          <cell r="CV301" t="str">
            <v>Knowledge (The Planes)</v>
          </cell>
          <cell r="CW301" t="str">
            <v>Knowledge (Religion)</v>
          </cell>
          <cell r="CX301" t="str">
            <v>Listen</v>
          </cell>
          <cell r="CY301" t="str">
            <v>Profession (General)</v>
          </cell>
          <cell r="CZ301" t="str">
            <v>Search</v>
          </cell>
          <cell r="DA301" t="str">
            <v>Sense Motive</v>
          </cell>
          <cell r="DB301" t="str">
            <v>Spot</v>
          </cell>
          <cell r="DC301" t="str">
            <v>Survival</v>
          </cell>
        </row>
        <row r="302">
          <cell r="A302" t="str">
            <v>Seppun Miharu</v>
          </cell>
          <cell r="D302" t="str">
            <v>AEG</v>
          </cell>
          <cell r="E302" t="str">
            <v>Way of the Samurai</v>
          </cell>
          <cell r="AF302">
            <v>0.33</v>
          </cell>
          <cell r="AL302">
            <v>0.33</v>
          </cell>
          <cell r="AR302">
            <v>0.33</v>
          </cell>
        </row>
        <row r="303">
          <cell r="A303" t="str">
            <v>Shadow Adept</v>
          </cell>
          <cell r="C303" t="str">
            <v>Requirements:
Alignment: Any non-good
Knowledge (Arcana): 8 ranks
Spellcraft: 8 ranks
Spellcasting: Ability to cast 3rd-level arcane or divine spells
Feats: Shadow Weave Magic and any Metamagic feat.
Weapon and Armor Proficiency: No additional proficiency gained.
Class Abilities:
Gains additional spells per day per class level of Shadow Adept.
1st: Shadow Feats
2nd: Shadow Defense +1; Low-Light Vision
3rd: Spell Power +1
4th: Shield of Shadows
5th: Metamagic Feat; Shadow Defense +2
6th: Spell Power +2
7th: Shadow Walk; Darkvision
8th: Shadow Defense +3; Greater Shield of Shadows
9th: Spell Power +3
10th: Shadow Double</v>
          </cell>
          <cell r="D303" t="str">
            <v>WotC</v>
          </cell>
          <cell r="E303" t="str">
            <v>FRCS</v>
          </cell>
          <cell r="F303">
            <v>40</v>
          </cell>
          <cell r="G303">
            <v>10</v>
          </cell>
          <cell r="H303">
            <v>4</v>
          </cell>
          <cell r="I303">
            <v>0.5</v>
          </cell>
          <cell r="AF303">
            <v>0.33</v>
          </cell>
          <cell r="AL303">
            <v>0.33</v>
          </cell>
          <cell r="AR303">
            <v>0.5</v>
          </cell>
          <cell r="AX303">
            <v>5</v>
          </cell>
          <cell r="AY303">
            <v>1</v>
          </cell>
          <cell r="CS303">
            <v>2</v>
          </cell>
          <cell r="CT303" t="str">
            <v>Bluff</v>
          </cell>
          <cell r="CU303" t="str">
            <v>Concentration</v>
          </cell>
          <cell r="CV303" t="str">
            <v>Craft (General)</v>
          </cell>
          <cell r="CW303" t="str">
            <v>Disguise</v>
          </cell>
          <cell r="CX303" t="str">
            <v>Hide</v>
          </cell>
          <cell r="CY303" t="str">
            <v>Knowledge (Arcana)</v>
          </cell>
          <cell r="CZ303" t="str">
            <v>Knowledge (General)</v>
          </cell>
          <cell r="DA303" t="str">
            <v>Knowledge (Nature)</v>
          </cell>
          <cell r="DB303" t="str">
            <v>Knowledge (Psionic)</v>
          </cell>
          <cell r="DC303" t="str">
            <v>Knowledge (Religion)</v>
          </cell>
          <cell r="DD303" t="str">
            <v>Profession (General)</v>
          </cell>
          <cell r="DE303" t="str">
            <v>Speak Language</v>
          </cell>
          <cell r="DF303" t="str">
            <v>Spellcraft</v>
          </cell>
          <cell r="DG303" t="str">
            <v>Write Language</v>
          </cell>
        </row>
        <row r="304">
          <cell r="A304" t="str">
            <v>Shadow Mage</v>
          </cell>
          <cell r="C304" t="str">
            <v>Alignment:  Any Non-lawful
Feats:  Silent Spell, Still Spell
Skills:  Hide 4 ranks, Knowledge (Arcana) 3 ranks
Weapon and Armor Proficiency:  The shadow mage gains no additional proficiency with any weapons or armor.
Spell Casting:  The shadow mages gains +1 level of existing class per level.  They gain access to any spells on the assassin spell list as well as any spells available from previous classes.
1st:  Shadow Shift +2
2nd:  Darkvision 3/day
3rd:  Deeper Darkness 3/day
4th:  Shadow Familiar
5th:  Shadow Shift +4
6th:  Mislead 3/day
7th:  Shadow Walk 3/day
8th:  Teleport Without Error 1/day
9th:  Shadow Shift +6
10th:  Shape Shift 1/day</v>
          </cell>
          <cell r="D304" t="str">
            <v>Green Ronin</v>
          </cell>
          <cell r="E304" t="str">
            <v>Assassin's Handbook</v>
          </cell>
          <cell r="F304">
            <v>10</v>
          </cell>
          <cell r="G304">
            <v>10</v>
          </cell>
          <cell r="H304">
            <v>4</v>
          </cell>
          <cell r="I304">
            <v>0.5</v>
          </cell>
          <cell r="AF304">
            <v>0.33</v>
          </cell>
          <cell r="AL304">
            <v>0.33</v>
          </cell>
          <cell r="AR304">
            <v>0.5</v>
          </cell>
          <cell r="CP304">
            <v>4</v>
          </cell>
          <cell r="CR304" t="str">
            <v>familiar</v>
          </cell>
          <cell r="CS304">
            <v>4</v>
          </cell>
          <cell r="CT304" t="str">
            <v>Bluff</v>
          </cell>
          <cell r="CU304" t="str">
            <v>Concentration</v>
          </cell>
          <cell r="CV304" t="str">
            <v>Craft (General)</v>
          </cell>
          <cell r="CW304" t="str">
            <v>Gather Info</v>
          </cell>
          <cell r="CX304" t="str">
            <v>Hide</v>
          </cell>
          <cell r="CY304" t="str">
            <v>Knowledge (The Planes)</v>
          </cell>
          <cell r="CZ304" t="str">
            <v>Knowledge (Arcana)</v>
          </cell>
          <cell r="DA304" t="str">
            <v>Profession (General)</v>
          </cell>
          <cell r="DB304" t="str">
            <v>Spellcraft</v>
          </cell>
          <cell r="DC304" t="str">
            <v>Spot</v>
          </cell>
        </row>
        <row r="305">
          <cell r="A305" t="str">
            <v>Shadow Scout</v>
          </cell>
          <cell r="D305" t="str">
            <v>WotC</v>
          </cell>
          <cell r="E305" t="str">
            <v>OA</v>
          </cell>
          <cell r="AF305">
            <v>0.33</v>
          </cell>
          <cell r="AL305">
            <v>0.33</v>
          </cell>
          <cell r="AR305">
            <v>0.33</v>
          </cell>
        </row>
        <row r="306">
          <cell r="A306" t="str">
            <v>Shadowdancer</v>
          </cell>
          <cell r="C306" t="str">
            <v>Requirements:
Move Silently: 8 ranks; Hide: 10 ranks; Perform: 5 ranks
Feats: Dodge, Mobility, Combat Reflexes. 
Weapon and Armor Proficiency: Shadowdancers are proficient with the club, crossbow (hand, light, or heavy), dagger (any type), dart, mace, morningstar, quarterstaff, rapier, sap, shortbow (normal and composite), and short sword. Shadowdancers are proficient with light armor but not with shields.
1st Hide in plain sight
2nd Evasion, darkvision, uncanny dodge (Dex bonus to AC)
3rd Shadow illusion, summon shadow
4th Shadow jump (20 ft.)
5th Defensive roll, uncanny dodge (can’t be flanked)
6th Shadow jump (40 ft.), summon shadow
7th Slippery mind
8th Shadow jump (80 ft).
9th Summon shadow
10th Shadow jump (160 ft.), improved evasion, uncanny dodge (+1 vs. traps)</v>
          </cell>
          <cell r="D306" t="str">
            <v>WotC</v>
          </cell>
          <cell r="E306" t="str">
            <v>3.5e SRD</v>
          </cell>
          <cell r="G306">
            <v>10</v>
          </cell>
          <cell r="H306">
            <v>6</v>
          </cell>
          <cell r="I306">
            <v>0.75</v>
          </cell>
          <cell r="AF306">
            <v>0.33</v>
          </cell>
          <cell r="AL306">
            <v>0.5</v>
          </cell>
          <cell r="AR306">
            <v>0.33</v>
          </cell>
          <cell r="CS306">
            <v>6</v>
          </cell>
          <cell r="CT306" t="str">
            <v>Balance</v>
          </cell>
          <cell r="CU306" t="str">
            <v>Bluff</v>
          </cell>
          <cell r="CV306" t="str">
            <v>Decipher Script</v>
          </cell>
          <cell r="CW306" t="str">
            <v>Diplomacy</v>
          </cell>
          <cell r="CX306" t="str">
            <v>Disguise</v>
          </cell>
          <cell r="CY306" t="str">
            <v>Escape Artist</v>
          </cell>
          <cell r="CZ306" t="str">
            <v>Hide</v>
          </cell>
          <cell r="DA306" t="str">
            <v>Jump</v>
          </cell>
          <cell r="DB306" t="str">
            <v>Listen</v>
          </cell>
          <cell r="DC306" t="str">
            <v>Move Silently</v>
          </cell>
          <cell r="DD306" t="str">
            <v>Perform (General)</v>
          </cell>
          <cell r="DE306" t="str">
            <v>Profession (General)</v>
          </cell>
          <cell r="DF306" t="str">
            <v>Search</v>
          </cell>
          <cell r="DG306" t="str">
            <v>Sleight of Hand</v>
          </cell>
          <cell r="DH306" t="str">
            <v>Spot</v>
          </cell>
          <cell r="DI306" t="str">
            <v>Tumble</v>
          </cell>
          <cell r="DJ306" t="str">
            <v>Use Rope</v>
          </cell>
        </row>
        <row r="307">
          <cell r="A307" t="str">
            <v>Shadowlands Veteran</v>
          </cell>
          <cell r="D307" t="str">
            <v>AEG</v>
          </cell>
          <cell r="E307" t="str">
            <v>Rokugan</v>
          </cell>
          <cell r="AF307">
            <v>0.33</v>
          </cell>
          <cell r="AL307">
            <v>0.33</v>
          </cell>
          <cell r="AR307">
            <v>0.33</v>
          </cell>
        </row>
        <row r="308">
          <cell r="A308" t="str">
            <v>Shaman (WotC)</v>
          </cell>
          <cell r="C308" t="str">
            <v>Alignment:  Any.
Weapon and Armor Proficiency:  The shaman is proficient with the use of all simple weapons and light armor.
1st:  Divine Spells, Domains, Spontaneous Casting, Unarmed Strike, Animal Companion
2nd:  Spirit Sight
3rd:  Turn or Rebuke Undead
4th:  Bonus Feat
5th:  Spirit's Favor
8th:  Bonus Feat
11th:  3rd Domain
12th:  Bonus Feat
16th:  Bonus Feat
20th:  Bonus Feat</v>
          </cell>
          <cell r="D308" t="str">
            <v>WotC</v>
          </cell>
          <cell r="E308" t="str">
            <v>OA</v>
          </cell>
          <cell r="F308">
            <v>22</v>
          </cell>
          <cell r="G308">
            <v>20</v>
          </cell>
          <cell r="H308">
            <v>6</v>
          </cell>
          <cell r="I308">
            <v>0.75</v>
          </cell>
          <cell r="AF308">
            <v>0.33</v>
          </cell>
          <cell r="AG308" t="str">
            <v>Cha</v>
          </cell>
          <cell r="AH308">
            <v>5</v>
          </cell>
          <cell r="AJ308">
            <v>5</v>
          </cell>
          <cell r="AL308">
            <v>0.33</v>
          </cell>
          <cell r="AM308" t="str">
            <v>Cha</v>
          </cell>
          <cell r="AN308">
            <v>5</v>
          </cell>
          <cell r="AP308">
            <v>5</v>
          </cell>
          <cell r="AR308">
            <v>0.5</v>
          </cell>
          <cell r="AS308" t="str">
            <v>Cha</v>
          </cell>
          <cell r="AT308">
            <v>5</v>
          </cell>
          <cell r="AV308">
            <v>5</v>
          </cell>
          <cell r="AX308">
            <v>4</v>
          </cell>
          <cell r="AY308">
            <v>4</v>
          </cell>
          <cell r="AZ308" t="str">
            <v>List_Validation</v>
          </cell>
          <cell r="BJ308">
            <v>1</v>
          </cell>
          <cell r="BO308">
            <v>3</v>
          </cell>
          <cell r="BP308">
            <v>-2</v>
          </cell>
          <cell r="CP308">
            <v>1</v>
          </cell>
          <cell r="CR308" t="str">
            <v>celestial</v>
          </cell>
          <cell r="CS308">
            <v>4</v>
          </cell>
          <cell r="CT308" t="str">
            <v>Concentration</v>
          </cell>
          <cell r="CU308" t="str">
            <v>Craft (General)</v>
          </cell>
          <cell r="CV308" t="str">
            <v>Diplomacy</v>
          </cell>
          <cell r="CW308" t="str">
            <v>Heal</v>
          </cell>
          <cell r="CX308" t="str">
            <v>Knowledge (Spirit Realms)</v>
          </cell>
          <cell r="CY308" t="str">
            <v>Knowledge (Arcana)</v>
          </cell>
          <cell r="CZ308" t="str">
            <v>Knowledge (Religion)</v>
          </cell>
          <cell r="DA308" t="str">
            <v>Profession (General)</v>
          </cell>
          <cell r="DB308" t="str">
            <v>Spellcraft</v>
          </cell>
        </row>
        <row r="309">
          <cell r="A309" t="str">
            <v>Shapeshifter</v>
          </cell>
          <cell r="D309" t="str">
            <v>WotC</v>
          </cell>
          <cell r="E309" t="str">
            <v>OA</v>
          </cell>
          <cell r="AF309">
            <v>0.33</v>
          </cell>
          <cell r="AL309">
            <v>0.33</v>
          </cell>
          <cell r="AR309">
            <v>0.33</v>
          </cell>
        </row>
        <row r="310">
          <cell r="A310" t="str">
            <v>Sharpshooter</v>
          </cell>
          <cell r="C310" t="str">
            <v>Alignment:  Any Lawful.
BAB:  +5
Feats:  Far Shot, Point Blank Shot, Precise Shot, Weapon Focus (any bow)
Weapon and Armor Proficiency:  The sharpshooter is proficient with the use of all simple weapons, as well as light armor.
1st:  Eagle Eye Shot
2nd:  Low Light Vision
3rd:  Disarming Shot
4th:  Bonus Feat
5th:  Stumbling Shot
6th:  Intimidating Shot
7th:  Covering Fire
8th:  Bonus Feat
9th:  Immobilizing Shot
10th: Master of the Dead</v>
          </cell>
          <cell r="D310" t="str">
            <v>AEG</v>
          </cell>
          <cell r="E310" t="str">
            <v>War</v>
          </cell>
          <cell r="F310">
            <v>72</v>
          </cell>
          <cell r="G310">
            <v>10</v>
          </cell>
          <cell r="H310">
            <v>8</v>
          </cell>
          <cell r="I310">
            <v>1</v>
          </cell>
          <cell r="AF310">
            <v>0.5</v>
          </cell>
          <cell r="AL310">
            <v>0.33</v>
          </cell>
          <cell r="AR310">
            <v>0.33</v>
          </cell>
          <cell r="AX310">
            <v>4</v>
          </cell>
          <cell r="AY310">
            <v>4</v>
          </cell>
          <cell r="AZ310" t="str">
            <v>List_Validation</v>
          </cell>
          <cell r="CS310">
            <v>2</v>
          </cell>
          <cell r="CT310" t="str">
            <v>Climb</v>
          </cell>
          <cell r="CU310" t="str">
            <v>Craft (General)</v>
          </cell>
          <cell r="CV310" t="str">
            <v>Handle Animal</v>
          </cell>
          <cell r="CW310" t="str">
            <v>Intimidate</v>
          </cell>
          <cell r="CX310" t="str">
            <v>Jump</v>
          </cell>
          <cell r="CY310" t="str">
            <v>Ride</v>
          </cell>
          <cell r="CZ310" t="str">
            <v>Spot</v>
          </cell>
          <cell r="DA310" t="str">
            <v>Swim</v>
          </cell>
        </row>
        <row r="311">
          <cell r="A311" t="str">
            <v>Shiba Elite Guard</v>
          </cell>
          <cell r="D311" t="str">
            <v>AEG</v>
          </cell>
          <cell r="E311" t="str">
            <v>Way of the Samurai</v>
          </cell>
          <cell r="AF311">
            <v>0.33</v>
          </cell>
          <cell r="AL311">
            <v>0.33</v>
          </cell>
          <cell r="AR311">
            <v>0.33</v>
          </cell>
        </row>
        <row r="312">
          <cell r="A312" t="str">
            <v>Shieldbearer</v>
          </cell>
          <cell r="C312" t="str">
            <v>BAB:  +5
Feats:  Alertness, Combat Reflexes, Lightning Reflexes
Weapon and Armor Proficiency:  The shieldbearer is proficient with the use of all simple &amp; martial weapons , as well as light, medium, &amp; heavy armor and shields.
1st:  Shield Another
2nd:  Bonus Fighter Feat
3rd:  Hinder Enemy
4th:  Shield Push
5th:  Bonus Fighter Feat
6th:  Stand Ground
7th:  Defend
8th:  Retributive Strike
9th:  Bonus Fighter Feat
10th: Fortify</v>
          </cell>
          <cell r="D312" t="str">
            <v>AEG</v>
          </cell>
          <cell r="E312" t="str">
            <v>War</v>
          </cell>
          <cell r="F312">
            <v>74</v>
          </cell>
          <cell r="G312">
            <v>10</v>
          </cell>
          <cell r="H312">
            <v>10</v>
          </cell>
          <cell r="I312">
            <v>1</v>
          </cell>
          <cell r="AF312">
            <v>0.5</v>
          </cell>
          <cell r="AL312">
            <v>0.33</v>
          </cell>
          <cell r="AR312">
            <v>0.33</v>
          </cell>
          <cell r="AX312">
            <v>2</v>
          </cell>
          <cell r="AZ312" t="str">
            <v>FighterBonus</v>
          </cell>
          <cell r="CS312">
            <v>2</v>
          </cell>
          <cell r="CT312" t="str">
            <v>Balance</v>
          </cell>
          <cell r="CU312" t="str">
            <v>Climb</v>
          </cell>
          <cell r="CV312" t="str">
            <v>Craft (General)</v>
          </cell>
          <cell r="CW312" t="str">
            <v>Escape Artist</v>
          </cell>
          <cell r="CX312" t="str">
            <v>Handle Animal</v>
          </cell>
          <cell r="CY312" t="str">
            <v>Jump</v>
          </cell>
          <cell r="CZ312" t="str">
            <v>Ride</v>
          </cell>
          <cell r="DA312" t="str">
            <v>Spot</v>
          </cell>
          <cell r="DB312" t="str">
            <v>Swim</v>
          </cell>
        </row>
        <row r="313">
          <cell r="A313" t="str">
            <v>Shining Blade of Heironeous</v>
          </cell>
          <cell r="C313" t="str">
            <v>Requirements:
Base Attack Bonus: +7
Base Will Save: +3
Patron Diety: Heironeous
Alignment: Lawful Good
Knowledge (Religion): 7
Spellcasting: Able to cast Divine Spells
Shining Blades of Heironeous gain +1 spell casting level of existing class for each even level (level 2, 4, 6, etc.)
1st: Detect Evil, Smite Evil 1/day
2nd: Shock Blade 1/day
4th: Smite Evil 2/day
5th: Holy Blade 2/day
7th: Smite Evil 3/day
9th: Radiant Blade 3/day
10th: Celestial Transformation; Smite Evil 4/day
Note: Paladins may multiclass freely with this class.</v>
          </cell>
          <cell r="D313" t="str">
            <v>Piazo</v>
          </cell>
          <cell r="E313" t="str">
            <v>Dragon 283</v>
          </cell>
          <cell r="F313">
            <v>40</v>
          </cell>
          <cell r="G313">
            <v>10</v>
          </cell>
          <cell r="H313">
            <v>10</v>
          </cell>
          <cell r="I313">
            <v>0.75</v>
          </cell>
          <cell r="K313" t="str">
            <v>Evil</v>
          </cell>
          <cell r="L313" t="str">
            <v>Chr</v>
          </cell>
          <cell r="M313" t="str">
            <v>level</v>
          </cell>
          <cell r="N313">
            <v>1</v>
          </cell>
          <cell r="O313">
            <v>3</v>
          </cell>
          <cell r="AF313">
            <v>0.5</v>
          </cell>
          <cell r="AL313">
            <v>0.33</v>
          </cell>
          <cell r="AR313">
            <v>0.5</v>
          </cell>
          <cell r="CS313">
            <v>2</v>
          </cell>
          <cell r="CT313" t="str">
            <v>Concentration</v>
          </cell>
          <cell r="CU313" t="str">
            <v>Craft (General)</v>
          </cell>
          <cell r="CV313" t="str">
            <v>Knowledge (Religion)</v>
          </cell>
          <cell r="CW313" t="str">
            <v>Spellcraft</v>
          </cell>
        </row>
        <row r="314">
          <cell r="A314" t="str">
            <v>Shinjo Elite Guard</v>
          </cell>
          <cell r="D314" t="str">
            <v>AEG</v>
          </cell>
          <cell r="E314" t="str">
            <v>Way of the Samurai</v>
          </cell>
          <cell r="AF314">
            <v>0.33</v>
          </cell>
          <cell r="AL314">
            <v>0.33</v>
          </cell>
          <cell r="AR314">
            <v>0.33</v>
          </cell>
        </row>
        <row r="315">
          <cell r="A315" t="str">
            <v>Shinjo Explorer</v>
          </cell>
          <cell r="D315" t="str">
            <v>AEG</v>
          </cell>
          <cell r="E315" t="str">
            <v>Rokugan</v>
          </cell>
          <cell r="AF315">
            <v>0.33</v>
          </cell>
          <cell r="AL315">
            <v>0.33</v>
          </cell>
          <cell r="AR315">
            <v>0.33</v>
          </cell>
        </row>
        <row r="316">
          <cell r="A316" t="str">
            <v>Shintao Monk</v>
          </cell>
          <cell r="D316" t="str">
            <v>AEG</v>
          </cell>
          <cell r="E316" t="str">
            <v>Rokugan</v>
          </cell>
          <cell r="AF316">
            <v>0.33</v>
          </cell>
          <cell r="AL316">
            <v>0.33</v>
          </cell>
          <cell r="AR316">
            <v>0.33</v>
          </cell>
        </row>
        <row r="317">
          <cell r="A317" t="str">
            <v>Shock Trooper</v>
          </cell>
          <cell r="D317" t="str">
            <v>AEG</v>
          </cell>
          <cell r="E317" t="str">
            <v>Dungeons</v>
          </cell>
          <cell r="AF317">
            <v>0.33</v>
          </cell>
          <cell r="AL317">
            <v>0.33</v>
          </cell>
          <cell r="AR317">
            <v>0.33</v>
          </cell>
        </row>
        <row r="318">
          <cell r="A318" t="str">
            <v>Shugenja (AEG)</v>
          </cell>
          <cell r="D318" t="str">
            <v>AEG</v>
          </cell>
          <cell r="E318" t="str">
            <v>Rokugan</v>
          </cell>
          <cell r="G318">
            <v>20</v>
          </cell>
          <cell r="H318">
            <v>6</v>
          </cell>
          <cell r="I318">
            <v>0.5</v>
          </cell>
          <cell r="AF318">
            <v>0.33</v>
          </cell>
          <cell r="AL318">
            <v>0.33</v>
          </cell>
          <cell r="AR318">
            <v>0.5</v>
          </cell>
          <cell r="CS318">
            <v>4</v>
          </cell>
          <cell r="CT318" t="str">
            <v>Concentration</v>
          </cell>
          <cell r="CU318" t="str">
            <v>Craft (General)</v>
          </cell>
          <cell r="CV318" t="str">
            <v>Diplomacy</v>
          </cell>
          <cell r="CW318" t="str">
            <v>Heal</v>
          </cell>
          <cell r="CX318" t="str">
            <v>Knowledge (Arcana)</v>
          </cell>
          <cell r="CY318" t="str">
            <v>Knowledge (General)</v>
          </cell>
          <cell r="CZ318" t="str">
            <v>Knowledge (Nature)</v>
          </cell>
          <cell r="DA318" t="str">
            <v>Knowledge (Psionic)</v>
          </cell>
          <cell r="DB318" t="str">
            <v>Knowledge (Religion)</v>
          </cell>
          <cell r="DC318" t="str">
            <v>Profession (General)</v>
          </cell>
          <cell r="DD318" t="str">
            <v>Speak Language</v>
          </cell>
          <cell r="DE318" t="str">
            <v>Spellcraft</v>
          </cell>
          <cell r="DF318" t="str">
            <v>Write Language</v>
          </cell>
        </row>
        <row r="319">
          <cell r="A319" t="str">
            <v>Shugenja (Air) (AEG)</v>
          </cell>
          <cell r="D319" t="str">
            <v>AEG</v>
          </cell>
          <cell r="E319" t="str">
            <v>Rokugan</v>
          </cell>
          <cell r="G319">
            <v>20</v>
          </cell>
          <cell r="H319">
            <v>6</v>
          </cell>
          <cell r="I319">
            <v>0.5</v>
          </cell>
          <cell r="AF319">
            <v>0.33</v>
          </cell>
          <cell r="AL319">
            <v>0.33</v>
          </cell>
          <cell r="AR319">
            <v>0.5</v>
          </cell>
          <cell r="CS319">
            <v>4</v>
          </cell>
          <cell r="CT319" t="str">
            <v>Concentration</v>
          </cell>
          <cell r="CU319" t="str">
            <v>Craft (General)</v>
          </cell>
          <cell r="CV319" t="str">
            <v>Diplomacy</v>
          </cell>
          <cell r="CW319" t="str">
            <v>Heal</v>
          </cell>
          <cell r="CX319" t="str">
            <v>Knowledge (Arcana)</v>
          </cell>
          <cell r="CY319" t="str">
            <v>Knowledge (General)</v>
          </cell>
          <cell r="CZ319" t="str">
            <v>Knowledge (Nature)</v>
          </cell>
          <cell r="DA319" t="str">
            <v>Knowledge (Psionic)</v>
          </cell>
          <cell r="DB319" t="str">
            <v>Knowledge (Religion)</v>
          </cell>
          <cell r="DC319" t="str">
            <v>Profession (General)</v>
          </cell>
          <cell r="DD319" t="str">
            <v>Speak Language</v>
          </cell>
          <cell r="DE319" t="str">
            <v>Spellcraft</v>
          </cell>
          <cell r="DF319" t="str">
            <v>Write Language</v>
          </cell>
        </row>
        <row r="320">
          <cell r="A320" t="str">
            <v>Shugenja (Earth) (AEG)</v>
          </cell>
          <cell r="D320" t="str">
            <v>AEG</v>
          </cell>
          <cell r="E320" t="str">
            <v>Rokugan</v>
          </cell>
          <cell r="G320">
            <v>20</v>
          </cell>
          <cell r="H320">
            <v>6</v>
          </cell>
          <cell r="I320">
            <v>0.5</v>
          </cell>
          <cell r="AF320">
            <v>0.33</v>
          </cell>
          <cell r="AL320">
            <v>0.33</v>
          </cell>
          <cell r="AR320">
            <v>0.5</v>
          </cell>
          <cell r="CS320">
            <v>4</v>
          </cell>
          <cell r="CT320" t="str">
            <v>Concentration</v>
          </cell>
          <cell r="CU320" t="str">
            <v>Craft (General)</v>
          </cell>
          <cell r="CV320" t="str">
            <v>Diplomacy</v>
          </cell>
          <cell r="CW320" t="str">
            <v>Heal</v>
          </cell>
          <cell r="CX320" t="str">
            <v>Knowledge (Arcana)</v>
          </cell>
          <cell r="CY320" t="str">
            <v>Knowledge (General)</v>
          </cell>
          <cell r="CZ320" t="str">
            <v>Knowledge (Nature)</v>
          </cell>
          <cell r="DA320" t="str">
            <v>Knowledge (Psionic)</v>
          </cell>
          <cell r="DB320" t="str">
            <v>Knowledge (Religion)</v>
          </cell>
          <cell r="DC320" t="str">
            <v>Profession (General)</v>
          </cell>
          <cell r="DD320" t="str">
            <v>Speak Language</v>
          </cell>
          <cell r="DE320" t="str">
            <v>Spellcraft</v>
          </cell>
          <cell r="DF320" t="str">
            <v>Write Language</v>
          </cell>
        </row>
        <row r="321">
          <cell r="A321" t="str">
            <v>Shugenja (Fire) (AEG)</v>
          </cell>
          <cell r="D321" t="str">
            <v>AEG</v>
          </cell>
          <cell r="E321" t="str">
            <v>Rokugan</v>
          </cell>
          <cell r="G321">
            <v>20</v>
          </cell>
          <cell r="H321">
            <v>6</v>
          </cell>
          <cell r="I321">
            <v>0.5</v>
          </cell>
          <cell r="AF321">
            <v>0.33</v>
          </cell>
          <cell r="AL321">
            <v>0.33</v>
          </cell>
          <cell r="AR321">
            <v>0.5</v>
          </cell>
          <cell r="CS321">
            <v>4</v>
          </cell>
          <cell r="CT321" t="str">
            <v>Concentration</v>
          </cell>
          <cell r="CU321" t="str">
            <v>Craft (General)</v>
          </cell>
          <cell r="CV321" t="str">
            <v>Diplomacy</v>
          </cell>
          <cell r="CW321" t="str">
            <v>Heal</v>
          </cell>
          <cell r="CX321" t="str">
            <v>Knowledge (Arcana)</v>
          </cell>
          <cell r="CY321" t="str">
            <v>Knowledge (General)</v>
          </cell>
          <cell r="CZ321" t="str">
            <v>Knowledge (Nature)</v>
          </cell>
          <cell r="DA321" t="str">
            <v>Knowledge (Psionic)</v>
          </cell>
          <cell r="DB321" t="str">
            <v>Knowledge (Religion)</v>
          </cell>
          <cell r="DC321" t="str">
            <v>Profession (General)</v>
          </cell>
          <cell r="DD321" t="str">
            <v>Speak Language</v>
          </cell>
          <cell r="DE321" t="str">
            <v>Spellcraft</v>
          </cell>
          <cell r="DF321" t="str">
            <v>Write Language</v>
          </cell>
        </row>
        <row r="322">
          <cell r="A322" t="str">
            <v>Shugenja (Water) (AEG)</v>
          </cell>
          <cell r="D322" t="str">
            <v>AEG</v>
          </cell>
          <cell r="E322" t="str">
            <v>Rokugan</v>
          </cell>
          <cell r="G322">
            <v>20</v>
          </cell>
          <cell r="H322">
            <v>6</v>
          </cell>
          <cell r="I322">
            <v>0.5</v>
          </cell>
          <cell r="AF322">
            <v>0.33</v>
          </cell>
          <cell r="AL322">
            <v>0.33</v>
          </cell>
          <cell r="AR322">
            <v>0.5</v>
          </cell>
          <cell r="CS322">
            <v>4</v>
          </cell>
          <cell r="CT322" t="str">
            <v>Concentration</v>
          </cell>
          <cell r="CU322" t="str">
            <v>Craft (General)</v>
          </cell>
          <cell r="CV322" t="str">
            <v>Diplomacy</v>
          </cell>
          <cell r="CW322" t="str">
            <v>Heal</v>
          </cell>
          <cell r="CX322" t="str">
            <v>Knowledge (Arcana)</v>
          </cell>
          <cell r="CY322" t="str">
            <v>Knowledge (General)</v>
          </cell>
          <cell r="CZ322" t="str">
            <v>Knowledge (Nature)</v>
          </cell>
          <cell r="DA322" t="str">
            <v>Knowledge (Psionic)</v>
          </cell>
          <cell r="DB322" t="str">
            <v>Knowledge (Religion)</v>
          </cell>
          <cell r="DC322" t="str">
            <v>Profession (General)</v>
          </cell>
          <cell r="DD322" t="str">
            <v>Speak Language</v>
          </cell>
          <cell r="DE322" t="str">
            <v>Spellcraft</v>
          </cell>
          <cell r="DF322" t="str">
            <v>Write Language</v>
          </cell>
        </row>
        <row r="323">
          <cell r="A323" t="str">
            <v>Shugenja (WotC)</v>
          </cell>
          <cell r="C323" t="str">
            <v>Alignment:  Any.
Weapon and Armor Proficiency:  The shugenja is proficient with the use of all simple weapons and the wakizashi.  They are not proficient with any type of armor or shields.
1st:  Divine Spell Casting, Element Focus, Sense Elements</v>
          </cell>
          <cell r="D323" t="str">
            <v>WotC</v>
          </cell>
          <cell r="E323" t="str">
            <v>OA</v>
          </cell>
          <cell r="F323">
            <v>24</v>
          </cell>
          <cell r="G323">
            <v>20</v>
          </cell>
          <cell r="H323">
            <v>6</v>
          </cell>
          <cell r="I323">
            <v>0.5</v>
          </cell>
          <cell r="AF323">
            <v>0.33</v>
          </cell>
          <cell r="AL323">
            <v>0.33</v>
          </cell>
          <cell r="AR323">
            <v>0.5</v>
          </cell>
          <cell r="CS323">
            <v>4</v>
          </cell>
          <cell r="CT323" t="str">
            <v>Concentration</v>
          </cell>
          <cell r="CU323" t="str">
            <v>Craft (General)</v>
          </cell>
          <cell r="CV323" t="str">
            <v>Diplomacy</v>
          </cell>
          <cell r="CW323" t="str">
            <v>Heal</v>
          </cell>
          <cell r="CX323" t="str">
            <v>Knowledge (Arcana)</v>
          </cell>
          <cell r="CY323" t="str">
            <v>Knowledge (General)</v>
          </cell>
          <cell r="CZ323" t="str">
            <v>Knowledge (Nature)</v>
          </cell>
          <cell r="DA323" t="str">
            <v>Knowledge (Psionic)</v>
          </cell>
          <cell r="DB323" t="str">
            <v>Knowledge (Religion)</v>
          </cell>
          <cell r="DC323" t="str">
            <v>Profession (General)</v>
          </cell>
          <cell r="DD323" t="str">
            <v>Speak Language</v>
          </cell>
          <cell r="DE323" t="str">
            <v>Spellcraft</v>
          </cell>
          <cell r="DF323" t="str">
            <v>Write Language</v>
          </cell>
        </row>
        <row r="324">
          <cell r="A324" t="str">
            <v>Sibylite</v>
          </cell>
          <cell r="C324" t="str">
            <v>Alignment:  Any.
Weapon and Armor Proficiency:  The shugenja is proficient with the use of all simple weapons and the wakizashi.  They are not proficient with any type of armor or shields.
1st:  Divine Spell Casting, Elem</v>
          </cell>
          <cell r="D324" t="str">
            <v>WotC</v>
          </cell>
          <cell r="E324" t="str">
            <v>OA</v>
          </cell>
          <cell r="F324">
            <v>24</v>
          </cell>
          <cell r="G324">
            <v>20</v>
          </cell>
          <cell r="H324">
            <v>6</v>
          </cell>
          <cell r="I324">
            <v>0.5</v>
          </cell>
          <cell r="AF324">
            <v>0.33</v>
          </cell>
          <cell r="AL324">
            <v>0.33</v>
          </cell>
          <cell r="AR324">
            <v>0.5</v>
          </cell>
          <cell r="CS324">
            <v>4</v>
          </cell>
          <cell r="CT324" t="str">
            <v>Concentration</v>
          </cell>
          <cell r="CU324" t="str">
            <v>Craft (General)</v>
          </cell>
          <cell r="CV324" t="str">
            <v>Diplomacy</v>
          </cell>
          <cell r="CW324" t="str">
            <v>Heal</v>
          </cell>
          <cell r="CX324" t="str">
            <v>Knowledge (Arcana)</v>
          </cell>
          <cell r="CY324" t="str">
            <v>Knowledge (General)</v>
          </cell>
          <cell r="CZ324" t="str">
            <v>Knowledge (Nature)</v>
          </cell>
          <cell r="DA324" t="str">
            <v>Knowledge (Psionic)</v>
          </cell>
          <cell r="DB324" t="str">
            <v>Knowledge (Religion)</v>
          </cell>
          <cell r="DC324" t="str">
            <v>Profession (General)</v>
          </cell>
          <cell r="DD324" t="str">
            <v>Speak Language</v>
          </cell>
          <cell r="DE324" t="str">
            <v>Spellcraft</v>
          </cell>
          <cell r="DF324" t="str">
            <v>Write Language</v>
          </cell>
        </row>
        <row r="325">
          <cell r="A325" t="str">
            <v>Siegemaster</v>
          </cell>
          <cell r="D325" t="str">
            <v>AEG</v>
          </cell>
          <cell r="E325" t="str">
            <v>Rokugan</v>
          </cell>
          <cell r="AF325">
            <v>0.33</v>
          </cell>
          <cell r="AL325">
            <v>0.33</v>
          </cell>
          <cell r="AR325">
            <v>0.33</v>
          </cell>
        </row>
        <row r="326">
          <cell r="A326" t="str">
            <v>Silverstar (Dragon Mag)</v>
          </cell>
          <cell r="C326" t="str">
            <v>Requirements:
Patron Deity: Selûne
Alignment: Chaotic Good
BAB: +4
Intuit Direction: 2 ranks
Sense Motive: 2 ranks
Feats: Blind-fighting, Dodge, Mobility, Spring Attack
Spellcasting: Ability to cast 2nd level divine spells. Clerics must have access to the Moon domain.
Weapon and Armor Proficiency: A silverstar gains proficiency with all simple weapons, all types of armor, &amp; shields.
Spellcasting: Silverstars gain +1 level in an existing spellcasting class per level.
1st Moon Spells
2nd Lunar Sight
3rd Moon's hand +2
4th Tears of Selûne (1/day)
5th Prophet's Sight (1/day)
6th Selûnite Lycanthrope
7th Moonshield
8th Prophet's Sight (2/day)
9th Tears of Selûne (2/day), Moon's hand +3
10th Moonfire</v>
          </cell>
          <cell r="D326" t="str">
            <v>Piazo</v>
          </cell>
          <cell r="E326" t="str">
            <v>Dragon 285</v>
          </cell>
          <cell r="F326">
            <v>84</v>
          </cell>
          <cell r="G326">
            <v>10</v>
          </cell>
          <cell r="H326">
            <v>8</v>
          </cell>
          <cell r="I326">
            <v>0.75</v>
          </cell>
          <cell r="AF326">
            <v>0.5</v>
          </cell>
          <cell r="AL326">
            <v>0.33</v>
          </cell>
          <cell r="AR326">
            <v>0.5</v>
          </cell>
          <cell r="CS326">
            <v>2</v>
          </cell>
          <cell r="CT326" t="str">
            <v>Concentration</v>
          </cell>
          <cell r="CU326" t="str">
            <v>Craft (General)</v>
          </cell>
          <cell r="CV326" t="str">
            <v>Diplomacy</v>
          </cell>
          <cell r="CW326" t="str">
            <v>Heal</v>
          </cell>
          <cell r="CX326" t="str">
            <v>Knowledge (Geography)</v>
          </cell>
          <cell r="CY326" t="str">
            <v>Knowledge (Local)</v>
          </cell>
          <cell r="CZ326" t="str">
            <v>Knowledge (The Planes)</v>
          </cell>
          <cell r="DA326" t="str">
            <v>Knowledge (Arcana)</v>
          </cell>
          <cell r="DB326" t="str">
            <v>Knowledge (Nature)</v>
          </cell>
          <cell r="DC326" t="str">
            <v>Knowledge (Religion)</v>
          </cell>
          <cell r="DD326" t="str">
            <v>Sense Motive</v>
          </cell>
          <cell r="DE326" t="str">
            <v>Spellcraft</v>
          </cell>
          <cell r="DF326" t="str">
            <v>Survival</v>
          </cell>
        </row>
        <row r="327">
          <cell r="A327" t="str">
            <v>Silverstar (FnP)</v>
          </cell>
          <cell r="D327" t="str">
            <v>WotC</v>
          </cell>
          <cell r="E327" t="str">
            <v>Faiths &amp; Pantheons</v>
          </cell>
          <cell r="AF327">
            <v>0.33</v>
          </cell>
          <cell r="AL327">
            <v>0.33</v>
          </cell>
          <cell r="AR327">
            <v>0.33</v>
          </cell>
        </row>
        <row r="328">
          <cell r="A328" t="str">
            <v>Singh Rager</v>
          </cell>
          <cell r="D328" t="str">
            <v>AEG</v>
          </cell>
          <cell r="E328" t="str">
            <v>Rokugan</v>
          </cell>
          <cell r="AF328">
            <v>0.33</v>
          </cell>
          <cell r="AL328">
            <v>0.33</v>
          </cell>
          <cell r="AR328">
            <v>0.33</v>
          </cell>
        </row>
        <row r="329">
          <cell r="A329" t="str">
            <v>Sinker</v>
          </cell>
          <cell r="C329" t="str">
            <v>Requirements:
BAB: +5
Disable Device: 5 ranks
Knowledge (Architecture &amp; Engineering): 3 ranks
Feats: Great Fortitude, Power Attack, Sunder
Spells: Sinkers gain spells starting at 3rd level.
Weapon and Armor Proficiency: A sinker gains proficiency in all simple &amp; martial weapons as well as all armor &amp; shields.
1st Entropic Blow (1/day)
2nd Sifting
3rd Destructive Expertise, Entropic Blow (2/day)
5th Entropic Blow (3/day)
7th Entropic Blow (4/day)
9th Entropic Blow (5/day)
10th Disintegrate</v>
          </cell>
          <cell r="D329" t="str">
            <v>Piazo</v>
          </cell>
          <cell r="E329" t="str">
            <v>Dragon 287</v>
          </cell>
          <cell r="F329">
            <v>49</v>
          </cell>
          <cell r="G329">
            <v>10</v>
          </cell>
          <cell r="H329">
            <v>10</v>
          </cell>
          <cell r="I329">
            <v>0.75</v>
          </cell>
          <cell r="K329" t="str">
            <v>Entropic</v>
          </cell>
          <cell r="L329" t="str">
            <v>Chr</v>
          </cell>
          <cell r="M329" t="str">
            <v>level</v>
          </cell>
          <cell r="N329">
            <v>1</v>
          </cell>
          <cell r="AF329">
            <v>0.5</v>
          </cell>
          <cell r="AL329">
            <v>0.33</v>
          </cell>
          <cell r="AR329">
            <v>0.33</v>
          </cell>
          <cell r="CS329">
            <v>2</v>
          </cell>
          <cell r="CT329" t="str">
            <v>Bluff</v>
          </cell>
          <cell r="CU329" t="str">
            <v>Disable Device</v>
          </cell>
          <cell r="CV329" t="str">
            <v>Disguise</v>
          </cell>
          <cell r="CW329" t="str">
            <v>Innuendo</v>
          </cell>
          <cell r="CX329" t="str">
            <v>Knowledge (Architecture)</v>
          </cell>
          <cell r="CY329" t="str">
            <v>Knowledge (Engineering)</v>
          </cell>
          <cell r="CZ329" t="str">
            <v>Sense Motive</v>
          </cell>
        </row>
        <row r="330">
          <cell r="A330" t="str">
            <v>Sohei</v>
          </cell>
          <cell r="C330" t="str">
            <v>Alignment:  Any Lawful.
Weapon and Armor Proficiency:  The sohei is proficient with the use of all simple &amp; martial weapons and all types of armor.  They have no proficiency with any shields.
1st:  Ki Frenzy 1/day, Weapon Focus
3rd:  Ki Frenzy 2/day, Deflect Arrows
5th:  Remain Conscious, Strength of Mind
7th:  Ki Frenzy 3/day, Defensive Strike
9th:  Mettle 
11th:  Ki Frenzy 4/day, Damage Reduction 1/--
14th:  Damage Reduction 2/--
15th:  Ki Frenzy 5/day
17th:  Damage Reduction 3/--
19th:  Ki Frenzy 6/day
20th:  Damage Reduction 4/--</v>
          </cell>
          <cell r="D330" t="str">
            <v>WotC</v>
          </cell>
          <cell r="E330" t="str">
            <v>OA</v>
          </cell>
          <cell r="F330">
            <v>27</v>
          </cell>
          <cell r="G330">
            <v>20</v>
          </cell>
          <cell r="H330">
            <v>10</v>
          </cell>
          <cell r="I330">
            <v>0.75</v>
          </cell>
          <cell r="S330" t="str">
            <v>Ki Frenzy</v>
          </cell>
          <cell r="T330">
            <v>6</v>
          </cell>
          <cell r="U330">
            <v>1</v>
          </cell>
          <cell r="V330">
            <v>3.25</v>
          </cell>
          <cell r="AF330">
            <v>0.5</v>
          </cell>
          <cell r="AL330">
            <v>0.33</v>
          </cell>
          <cell r="AR330">
            <v>0.5</v>
          </cell>
          <cell r="BQ330">
            <v>1</v>
          </cell>
          <cell r="BR330">
            <v>11</v>
          </cell>
          <cell r="BS330">
            <v>3</v>
          </cell>
          <cell r="BT330" t="str">
            <v>--</v>
          </cell>
          <cell r="CS330">
            <v>2</v>
          </cell>
          <cell r="CT330" t="str">
            <v>Concentration</v>
          </cell>
          <cell r="CU330" t="str">
            <v>Craft (General)</v>
          </cell>
          <cell r="CV330" t="str">
            <v>Diplomacy</v>
          </cell>
          <cell r="CW330" t="str">
            <v>Heal</v>
          </cell>
          <cell r="CX330" t="str">
            <v>Iaijiutsu Focus</v>
          </cell>
          <cell r="CY330" t="str">
            <v>Knowledge (Religion)</v>
          </cell>
          <cell r="CZ330" t="str">
            <v>Profession (General)</v>
          </cell>
        </row>
        <row r="331">
          <cell r="A331" t="str">
            <v>Song Mage</v>
          </cell>
          <cell r="D331" t="str">
            <v>Malhavoc</v>
          </cell>
          <cell r="E331" t="str">
            <v>BoEM2</v>
          </cell>
          <cell r="AF331">
            <v>0.33</v>
          </cell>
          <cell r="AL331">
            <v>0.33</v>
          </cell>
          <cell r="AR331">
            <v>0.33</v>
          </cell>
        </row>
        <row r="332">
          <cell r="A332" t="str">
            <v>Sorcerer (Monte Cook)</v>
          </cell>
          <cell r="D332" t="str">
            <v>Malhavoc</v>
          </cell>
          <cell r="E332" t="str">
            <v>BoEM</v>
          </cell>
          <cell r="G332">
            <v>20</v>
          </cell>
          <cell r="AF332">
            <v>0.33</v>
          </cell>
          <cell r="AL332">
            <v>0.33</v>
          </cell>
          <cell r="AR332">
            <v>0.33</v>
          </cell>
        </row>
        <row r="333">
          <cell r="A333" t="str">
            <v>Sorcerer (WotC)</v>
          </cell>
          <cell r="C333" t="str">
            <v>Alignment: Any.
Weapon and Armor Proficiency: Sorcerers are proficient with all simple weapons. They are not proficient with any type of armor, nor with shields. 
1 Summon familiar</v>
          </cell>
          <cell r="D333" t="str">
            <v>WotC</v>
          </cell>
          <cell r="E333" t="str">
            <v>3.5e SRD</v>
          </cell>
          <cell r="G333">
            <v>20</v>
          </cell>
          <cell r="H333">
            <v>4</v>
          </cell>
          <cell r="I333">
            <v>0.5</v>
          </cell>
          <cell r="AF333">
            <v>0.33</v>
          </cell>
          <cell r="AL333">
            <v>0.33</v>
          </cell>
          <cell r="AR333">
            <v>0.5</v>
          </cell>
          <cell r="CP333">
            <v>1</v>
          </cell>
          <cell r="CR333" t="str">
            <v>familiar</v>
          </cell>
          <cell r="CS333">
            <v>2</v>
          </cell>
          <cell r="CT333" t="str">
            <v>Concentration</v>
          </cell>
          <cell r="CU333" t="str">
            <v>Craft (General)</v>
          </cell>
          <cell r="CV333" t="str">
            <v>Knowledge (Arcana)</v>
          </cell>
          <cell r="CW333" t="str">
            <v>Profession (General)</v>
          </cell>
          <cell r="CX333" t="str">
            <v>Spellcraft</v>
          </cell>
        </row>
        <row r="334">
          <cell r="A334" t="str">
            <v>Spell Addict</v>
          </cell>
          <cell r="C334" t="str">
            <v>Alignment:  Any chaotic
Skills:  Concentration 8 ranks, Knowledge (Arcana) 5 ranks, Spellcraft 5 ranks
Feats:  Skill Focus: Spellcraft, Skill Focus: Knowledge(Arcana)
Spellcasting:  Must be able to cast 1st level arcane spells.
Weapon and Armor Proficiency:  The spell addict gains no proficiency with any weapons, armor, or shields.
Spellcasting:  Spell addicts gain +2 caster levels every odd level &amp; +1 caster level every even level.  (+8 total for all 5 levels.)
1st:  Wild Casting
2nd:  Crippling Casting
3rd:  Engorged Spell
4th:  Bonus Feat
5th:  Power Casting</v>
          </cell>
          <cell r="D334" t="str">
            <v>Green Ronin</v>
          </cell>
          <cell r="E334" t="str">
            <v>Plot &amp; Poison</v>
          </cell>
          <cell r="F334">
            <v>72</v>
          </cell>
          <cell r="G334">
            <v>5</v>
          </cell>
          <cell r="H334">
            <v>2</v>
          </cell>
          <cell r="I334">
            <v>0.5</v>
          </cell>
          <cell r="AF334">
            <v>0.33</v>
          </cell>
          <cell r="AL334">
            <v>0.33</v>
          </cell>
          <cell r="AR334">
            <v>0.33</v>
          </cell>
          <cell r="AX334">
            <v>4</v>
          </cell>
          <cell r="AZ334" t="str">
            <v>WizardBonus</v>
          </cell>
          <cell r="CS334">
            <v>1</v>
          </cell>
          <cell r="CT334" t="str">
            <v>Concentration</v>
          </cell>
          <cell r="CU334" t="str">
            <v>Knowledge (Arcana)</v>
          </cell>
          <cell r="CV334" t="str">
            <v>Spellcraft</v>
          </cell>
        </row>
        <row r="335">
          <cell r="A335" t="str">
            <v>Spellbreaker</v>
          </cell>
          <cell r="C335" t="str">
            <v>Race:  Dwarf
BAB:  +5
Skills:  Knowledge (Arcana) 5 ranks, Spellcraft 5 ranks
Special:  Non-dwarves can get this training, but the clan that teaches the outsider will only do so for an extraordinary accomplishment.
Weapon and Armor Proficiency:  The spellbreaker is proficient with the use of all simple &amp; martial weapons , as well as light, medium, &amp; heavy armor and shields.
1st:  Neutralize Magic 1/day
2nd:  Disrupt Spellcaster
3rd:  Neutralize Magic 2/day
4th:  Empty Mind 1/day
5th:  Neutralize Magic 3/day
6th:  Disrupting Strike
7th:  Neutralize Magic 4/day
8th:  Disruptive Fist, Empty Mind 2/day
9th:  Neutralize Magic 5/day
10th: Shattering Strike, Empty Mind 3/day</v>
          </cell>
          <cell r="D335" t="str">
            <v>AEG</v>
          </cell>
          <cell r="E335" t="str">
            <v>War</v>
          </cell>
          <cell r="F335">
            <v>76</v>
          </cell>
          <cell r="G335">
            <v>10</v>
          </cell>
          <cell r="H335">
            <v>8</v>
          </cell>
          <cell r="I335">
            <v>0.75</v>
          </cell>
          <cell r="AF335">
            <v>0.5</v>
          </cell>
          <cell r="AL335">
            <v>0.5</v>
          </cell>
          <cell r="AR335">
            <v>0.5</v>
          </cell>
          <cell r="CS335">
            <v>2</v>
          </cell>
          <cell r="CT335" t="str">
            <v>Climb</v>
          </cell>
          <cell r="CU335" t="str">
            <v>Craft (General)</v>
          </cell>
          <cell r="CV335" t="str">
            <v>Handle Animal</v>
          </cell>
          <cell r="CW335" t="str">
            <v>Jump</v>
          </cell>
          <cell r="CX335" t="str">
            <v>Knowledge (Arcana)</v>
          </cell>
          <cell r="CY335" t="str">
            <v>Ride</v>
          </cell>
          <cell r="CZ335" t="str">
            <v>Spellcraft</v>
          </cell>
          <cell r="DA335" t="str">
            <v>Swim</v>
          </cell>
        </row>
        <row r="336">
          <cell r="A336" t="str">
            <v>Spelldancer</v>
          </cell>
          <cell r="C336" t="str">
            <v>Requirements:
Skills: Concentration: 4 ranks; Perform (Dance): 6 ranks; Tumble: 4 ranks
Feats: Combat Casting, Dodge, Endurance, Mobility
Spellcasting: Able to cast 3rd-level spells. 
Weapon and Armor Proficiency: Simple weapons.
Class Abilities:
Gains additional spells per day per class level of Spelldancer.
1st: Spelldance
2nd: Enthralling Dance, Evasion
3rd: Cooperative Dance
4th: Sleep Dance
5th: Confusing Dance</v>
          </cell>
          <cell r="D336" t="str">
            <v>WotC</v>
          </cell>
          <cell r="E336" t="str">
            <v>Magic of Faerun</v>
          </cell>
          <cell r="F336">
            <v>37</v>
          </cell>
          <cell r="G336">
            <v>5</v>
          </cell>
          <cell r="H336">
            <v>6</v>
          </cell>
          <cell r="I336">
            <v>0.5</v>
          </cell>
          <cell r="AF336">
            <v>0.33</v>
          </cell>
          <cell r="AL336">
            <v>0.5</v>
          </cell>
          <cell r="AR336">
            <v>0.5</v>
          </cell>
          <cell r="CP336">
            <v>1</v>
          </cell>
          <cell r="CR336" t="str">
            <v>familiar</v>
          </cell>
          <cell r="CS336">
            <v>4</v>
          </cell>
          <cell r="CT336" t="str">
            <v>Concentration</v>
          </cell>
          <cell r="CU336" t="str">
            <v>Craft (General)</v>
          </cell>
          <cell r="CV336" t="str">
            <v>Jump</v>
          </cell>
          <cell r="CW336" t="str">
            <v>Knowledge (Arcana)</v>
          </cell>
          <cell r="CX336" t="str">
            <v>Perform (General)</v>
          </cell>
          <cell r="CY336" t="str">
            <v>Profession (General)</v>
          </cell>
          <cell r="CZ336" t="str">
            <v>Spellcraft</v>
          </cell>
          <cell r="DA336" t="str">
            <v>Swim</v>
          </cell>
          <cell r="DB336" t="str">
            <v>Tumble</v>
          </cell>
        </row>
        <row r="337">
          <cell r="A337" t="str">
            <v>Spellfire Channeler</v>
          </cell>
          <cell r="C337" t="str">
            <v>Requirements:
Skills: Concentration: 8 ranks; Knowledge (Arcana): 2 ranks; Spellcraft: 2 ranks
Feats: Endurance, Spellfire Wielder
Weapon and Armor Proficiency: Simple weapons.
Class Abilities:
1st: Drain charged item, increased storage 2
2nd: Improved healing
3rd: weapon Focus (Spellfire), Increased Storage 3
4th: Rapid Blast 2
5th: Drain Permanent Item, Increased Storage 4
6th: Flight
7th: Deflect Arrows, Increased Storage 5
8th: Rapid Blast 3
9th: Crown of Fire
10th: Maelstrom of Fire</v>
          </cell>
          <cell r="D337" t="str">
            <v>WotC</v>
          </cell>
          <cell r="E337" t="str">
            <v>Magic of Faerun</v>
          </cell>
          <cell r="F337">
            <v>38</v>
          </cell>
          <cell r="G337">
            <v>10</v>
          </cell>
          <cell r="H337">
            <v>4</v>
          </cell>
          <cell r="I337">
            <v>0.5</v>
          </cell>
          <cell r="AF337">
            <v>0.5</v>
          </cell>
          <cell r="AL337">
            <v>0.33</v>
          </cell>
          <cell r="AR337">
            <v>0.5</v>
          </cell>
          <cell r="CS337">
            <v>2</v>
          </cell>
          <cell r="CT337" t="str">
            <v>Bluff</v>
          </cell>
          <cell r="CU337" t="str">
            <v>Concentration</v>
          </cell>
          <cell r="CV337" t="str">
            <v>Craft (General)</v>
          </cell>
          <cell r="CW337" t="str">
            <v>Disguise</v>
          </cell>
          <cell r="CX337" t="str">
            <v>Heal</v>
          </cell>
          <cell r="CY337" t="str">
            <v>Intimidate</v>
          </cell>
          <cell r="CZ337" t="str">
            <v>Knowledge (Arcana)</v>
          </cell>
          <cell r="DA337" t="str">
            <v>Profession (General)</v>
          </cell>
          <cell r="DB337" t="str">
            <v>Sense Motive</v>
          </cell>
          <cell r="DC337" t="str">
            <v>Spellcraft</v>
          </cell>
          <cell r="DD337" t="str">
            <v>Survival</v>
          </cell>
        </row>
        <row r="338">
          <cell r="A338" t="str">
            <v>Spellsword</v>
          </cell>
          <cell r="C338" t="str">
            <v>Requirements:
Base Attack Bonus: +4
Knowledge (any): 6 ranks
Weapon and Armor Proficiency: All armor, all simple &amp; martial weapons.
Spells: Ability to cast arcane spells of 2nd level or higher
Special: Must have defeated a foe through force of arms alone, without recourse to spellcasting or special class abilities.
Weapon and Armor Proficiency: No additional proficiency gained.
Class Abilities:
Gains additional arcane spells per day per even class level of Spellsword.
1st: Channel Spell I
2nd: Ignore Spell Failure 10%
3rd: Ignore Spell Failure 15%
4th: Channel Spell II
5th: Ignore Spell Failure 20%
6th: Spellsword Cache
7th: Ignore Spell Failure 25%
8th: Bonus Feat
9th: Ignore Spell Failure 30%
10th: Channel Spell III</v>
          </cell>
          <cell r="D338" t="str">
            <v>WotC</v>
          </cell>
          <cell r="E338" t="str">
            <v>Tome &amp; Blood</v>
          </cell>
          <cell r="F338">
            <v>67</v>
          </cell>
          <cell r="G338">
            <v>10</v>
          </cell>
          <cell r="H338">
            <v>8</v>
          </cell>
          <cell r="I338">
            <v>0.75</v>
          </cell>
          <cell r="AF338">
            <v>0.5</v>
          </cell>
          <cell r="AL338">
            <v>0.33</v>
          </cell>
          <cell r="AR338">
            <v>0.5</v>
          </cell>
          <cell r="AX338">
            <v>8</v>
          </cell>
          <cell r="AY338">
            <v>1</v>
          </cell>
          <cell r="CS338">
            <v>2</v>
          </cell>
          <cell r="CT338" t="str">
            <v>Climb</v>
          </cell>
          <cell r="CU338" t="str">
            <v>Concentration</v>
          </cell>
          <cell r="CV338" t="str">
            <v>Jump</v>
          </cell>
          <cell r="CW338" t="str">
            <v>Knowledge (Arcana)</v>
          </cell>
          <cell r="CX338" t="str">
            <v>Knowledge (General)</v>
          </cell>
          <cell r="CY338" t="str">
            <v>Knowledge (Nature)</v>
          </cell>
          <cell r="CZ338" t="str">
            <v>Knowledge (Psionic)</v>
          </cell>
          <cell r="DA338" t="str">
            <v>Knowledge (Religion)</v>
          </cell>
          <cell r="DB338" t="str">
            <v>Listen</v>
          </cell>
          <cell r="DC338" t="str">
            <v>Profession (General)</v>
          </cell>
          <cell r="DD338" t="str">
            <v>Speak Language</v>
          </cell>
          <cell r="DE338" t="str">
            <v>Spellcraft</v>
          </cell>
          <cell r="DF338" t="str">
            <v>Spot</v>
          </cell>
          <cell r="DG338" t="str">
            <v>Write Language</v>
          </cell>
        </row>
        <row r="339">
          <cell r="A339" t="str">
            <v>Spirit Stone Defiler</v>
          </cell>
          <cell r="C339" t="str">
            <v>Alignment:  Any Evil
Feats:  Spell Focus (Necromancy)
Skills:  Craft (Stoneworking) 10 ranks, Knowledge (Arcana) 10 ranks, Spellcraft 7 ranks
Spellcasting:  Able to cast 2nd level arcane or divine spells
Special:  Must obtain 4,000gp of spirit stone for consumption in a ritual.
Weapon and Armor Proficiency:  The spirit stone defiler gains no proficiency in any weapons, armor, or shields.
Spellcasting:  +1 spell casting level in a previous class per every class level.
1st:  Flesh &amp; Stone
2nd:  Spirit Stone Servants
3rd:  Spirit Stone Conduit
4th:  Spirit Stone Binding
5th:  Memory Consumption</v>
          </cell>
          <cell r="D339" t="str">
            <v>Green Ronin</v>
          </cell>
          <cell r="E339" t="str">
            <v>Hammer &amp; Helm</v>
          </cell>
          <cell r="F339">
            <v>39</v>
          </cell>
          <cell r="G339">
            <v>5</v>
          </cell>
          <cell r="H339">
            <v>6</v>
          </cell>
          <cell r="I339">
            <v>0.5</v>
          </cell>
          <cell r="AF339">
            <v>0.33</v>
          </cell>
          <cell r="AL339">
            <v>0.33</v>
          </cell>
          <cell r="AR339">
            <v>0.5</v>
          </cell>
          <cell r="CS339">
            <v>2</v>
          </cell>
          <cell r="CT339" t="str">
            <v>Appraise</v>
          </cell>
          <cell r="CU339" t="str">
            <v>Concentration</v>
          </cell>
          <cell r="CV339" t="str">
            <v>Craft (General)</v>
          </cell>
          <cell r="CW339" t="str">
            <v>Diplomacy</v>
          </cell>
          <cell r="CX339" t="str">
            <v>Knowledge (Arcana)</v>
          </cell>
          <cell r="CY339" t="str">
            <v>Knowledge (Religion)</v>
          </cell>
          <cell r="CZ339" t="str">
            <v>Profession (General)</v>
          </cell>
          <cell r="DA339" t="str">
            <v>Spellcraft</v>
          </cell>
        </row>
        <row r="340">
          <cell r="A340" t="str">
            <v>Spur Lord</v>
          </cell>
          <cell r="C340" t="str">
            <v>BAB:  +4
Feats:  Iron Will, Leadership, Lightning Reflexes, Quick Draw
Skills:  Bluff 3 ranks, Concentration 3 ranks, Knowledge (Religion) 3 ranks, Sense Motive 3 ranks, Tumble 5 ranks
Patron:  Cyric
Special:  Must have made peaceful contact with an evil outside that served Cyric or received a prophetic dream from Cyric.
Weapon and Armor Proficiency:  Spur Lords gain proficiency in longsword &amp; one other simple or martial weapon of their choice. They gain no proficiency in any type of armor or shields.
1st:  Dark Bond
2nd:  Secret Blade
3rd:  Dark Flames
4th:  Cyric's Glory
5th:  Flesh of the Prince</v>
          </cell>
          <cell r="D340" t="str">
            <v>WotC</v>
          </cell>
          <cell r="E340" t="str">
            <v>Lords of Darkness</v>
          </cell>
          <cell r="F340">
            <v>12</v>
          </cell>
          <cell r="G340">
            <v>5</v>
          </cell>
          <cell r="H340">
            <v>10</v>
          </cell>
          <cell r="I340">
            <v>1</v>
          </cell>
          <cell r="AF340">
            <v>0.5</v>
          </cell>
          <cell r="AL340">
            <v>0.33</v>
          </cell>
          <cell r="AR340">
            <v>0.33</v>
          </cell>
          <cell r="CS340">
            <v>4</v>
          </cell>
          <cell r="CT340" t="str">
            <v>Bluff</v>
          </cell>
          <cell r="CU340" t="str">
            <v>Climb</v>
          </cell>
          <cell r="CV340" t="str">
            <v>Concentration</v>
          </cell>
          <cell r="CW340" t="str">
            <v>Craft (General)</v>
          </cell>
          <cell r="CX340" t="str">
            <v>Diplomacy</v>
          </cell>
          <cell r="CY340" t="str">
            <v>Disguise</v>
          </cell>
          <cell r="CZ340" t="str">
            <v>Intimidate</v>
          </cell>
          <cell r="DA340" t="str">
            <v>Jump</v>
          </cell>
          <cell r="DB340" t="str">
            <v>Knowledge (Religion)</v>
          </cell>
          <cell r="DC340" t="str">
            <v>Move Silently</v>
          </cell>
          <cell r="DD340" t="str">
            <v>Profession (General)</v>
          </cell>
          <cell r="DE340" t="str">
            <v>Ride</v>
          </cell>
          <cell r="DF340" t="str">
            <v>Sense Motive</v>
          </cell>
          <cell r="DG340" t="str">
            <v>Swim</v>
          </cell>
          <cell r="DH340" t="str">
            <v>Tumble</v>
          </cell>
        </row>
        <row r="341">
          <cell r="A341" t="str">
            <v>Spymaster</v>
          </cell>
          <cell r="D341" t="str">
            <v>WotC</v>
          </cell>
          <cell r="E341" t="str">
            <v>Song &amp; Silence</v>
          </cell>
          <cell r="AF341">
            <v>0.33</v>
          </cell>
          <cell r="AL341">
            <v>0.33</v>
          </cell>
          <cell r="AR341">
            <v>0.33</v>
          </cell>
        </row>
        <row r="342">
          <cell r="A342" t="str">
            <v>Stalker of the Silent Path</v>
          </cell>
          <cell r="D342" t="str">
            <v>JL</v>
          </cell>
          <cell r="AF342">
            <v>0.33</v>
          </cell>
          <cell r="AL342">
            <v>0.33</v>
          </cell>
          <cell r="AR342">
            <v>0.33</v>
          </cell>
        </row>
        <row r="343">
          <cell r="A343" t="str">
            <v>Stonehound</v>
          </cell>
          <cell r="C343" t="str">
            <v>Feats:  Track
Skills:  Intuit Direction 5 ranks, Search 10 ranks, Wilderness Lore 10 ranks
Special:  Stonecunning ability.
Weapon and Armor Proficiency:  The stonehound is proficient with all simple &amp; martial weapons as well as light &amp; medium armor &amp; shields.
1st:  Stonelore
2nd:  Sneak Attack +1d6
4th:  Improved Tracking
6th:  Sneak Attack +3d6
8th:  Find the Path
10th:  Sneak Attack +3d6</v>
          </cell>
          <cell r="D343" t="str">
            <v>Green Ronin</v>
          </cell>
          <cell r="E343" t="str">
            <v>Hammer &amp; Helm</v>
          </cell>
          <cell r="F343">
            <v>40</v>
          </cell>
          <cell r="G343">
            <v>10</v>
          </cell>
          <cell r="H343">
            <v>8</v>
          </cell>
          <cell r="I343">
            <v>0.75</v>
          </cell>
          <cell r="S343" t="str">
            <v>Sneak Attack</v>
          </cell>
          <cell r="T343">
            <v>6</v>
          </cell>
          <cell r="U343">
            <v>2</v>
          </cell>
          <cell r="V343">
            <v>4</v>
          </cell>
          <cell r="AF343">
            <v>0.5</v>
          </cell>
          <cell r="AL343">
            <v>0.5</v>
          </cell>
          <cell r="AR343">
            <v>0.33</v>
          </cell>
          <cell r="CS343">
            <v>6</v>
          </cell>
          <cell r="CT343" t="str">
            <v>Climb</v>
          </cell>
          <cell r="CU343" t="str">
            <v>Craft (General)</v>
          </cell>
          <cell r="CV343" t="str">
            <v>Handle Animal</v>
          </cell>
          <cell r="CW343" t="str">
            <v>Hide</v>
          </cell>
          <cell r="CX343" t="str">
            <v>Intimidate</v>
          </cell>
          <cell r="CY343" t="str">
            <v>Jump</v>
          </cell>
          <cell r="CZ343" t="str">
            <v>Move Silently</v>
          </cell>
          <cell r="DA343" t="str">
            <v>Ride</v>
          </cell>
          <cell r="DB343" t="str">
            <v>Search</v>
          </cell>
          <cell r="DC343" t="str">
            <v>Spot</v>
          </cell>
          <cell r="DD343" t="str">
            <v>Survival</v>
          </cell>
          <cell r="DE343" t="str">
            <v>Swim</v>
          </cell>
        </row>
        <row r="344">
          <cell r="A344" t="str">
            <v>Stonelord</v>
          </cell>
          <cell r="C344" t="str">
            <v>Requirements:
Base Attack Bonus: +5
Race: Dwarf
Craft (Stoneworking) ranks: 6; Spellcraft ranks: 3
Feats: Endurance
Language: Terran
Special: To become a Stonelord, a dwarf must undergo an aduous ritual involving immersion in sacred loam, long fasting periods deep underground, and the ingestion of 1,000 gp worth of powdered gemstones.  The gem type chosen is then the stonelord's totem gem, and she must carry that type of stone with her at all times to access the spell-like abilities she gains as a Stonelord.
1 Earth's Blood
2 Stone power
3 Stone Shape
4 Stone power
5 Meld into stone
6 Stone power
7 Stone tell
8 Stone power
9 Earthquake
10 Stone power</v>
          </cell>
          <cell r="D344" t="str">
            <v>Piazo</v>
          </cell>
          <cell r="E344" t="str">
            <v>Dragon 278</v>
          </cell>
          <cell r="F344">
            <v>92</v>
          </cell>
          <cell r="G344">
            <v>10</v>
          </cell>
          <cell r="H344">
            <v>8</v>
          </cell>
          <cell r="I344">
            <v>1</v>
          </cell>
          <cell r="AF344">
            <v>0.5</v>
          </cell>
          <cell r="AL344">
            <v>0.33</v>
          </cell>
          <cell r="AR344">
            <v>0.33</v>
          </cell>
          <cell r="CS344">
            <v>2</v>
          </cell>
          <cell r="CT344" t="str">
            <v>Climb</v>
          </cell>
          <cell r="CU344" t="str">
            <v>Craft (General)</v>
          </cell>
          <cell r="CV344" t="str">
            <v>Knowledge (Arcana)</v>
          </cell>
          <cell r="CW344" t="str">
            <v>Knowledge (General)</v>
          </cell>
          <cell r="CX344" t="str">
            <v>Knowledge (Nature)</v>
          </cell>
          <cell r="CY344" t="str">
            <v>Knowledge (Psionic)</v>
          </cell>
          <cell r="CZ344" t="str">
            <v>Knowledge (Religion)</v>
          </cell>
          <cell r="DA344" t="str">
            <v>Profession (General)</v>
          </cell>
          <cell r="DB344" t="str">
            <v>Speak Language</v>
          </cell>
          <cell r="DC344" t="str">
            <v>Spot</v>
          </cell>
          <cell r="DD344" t="str">
            <v>Write Language</v>
          </cell>
        </row>
        <row r="345">
          <cell r="A345" t="str">
            <v>Stonesinger</v>
          </cell>
          <cell r="C345" t="str">
            <v>Race:  Dwarf
Feats:  Earth Harmonics
Skills:  Craft (Stonemasonry) ranks, Knowledge (Arcana) 5 ranks, Perform 10 ranks
Language:  Terran
Special:  Bardic music or equivalent ability.
Weapon and Armor Proficiency:  The stonesinger gains no proficiency with any weapons, armor, or shields.
1st:  Stonesong (Guiding Song)
2nd:  Stonesong (Stonefist Melody)
3rd:  Stonesong (Holdfast Dirge)
4th:  Stonesong (Bolstering Oratory)
5th:  Stonesong (Earthbending Melody)
6th:  Stonesong (Shaping Song)
7th:  Stonesong (Song of Passage)
8th:  Stonesong (Child of the Earth Ballad)
9th:  Stonesong (Stoneheart Chant)
10th:  Stone Conduit, Stonesong (Earthmoving Oratory)</v>
          </cell>
          <cell r="D345" t="str">
            <v>Green Ronin</v>
          </cell>
          <cell r="E345" t="str">
            <v>Hammer &amp; Helm</v>
          </cell>
          <cell r="F345">
            <v>41</v>
          </cell>
          <cell r="G345">
            <v>10</v>
          </cell>
          <cell r="H345">
            <v>8</v>
          </cell>
          <cell r="I345">
            <v>0.75</v>
          </cell>
          <cell r="AF345">
            <v>0.5</v>
          </cell>
          <cell r="AL345">
            <v>0.33</v>
          </cell>
          <cell r="AR345">
            <v>0.5</v>
          </cell>
          <cell r="CS345">
            <v>4</v>
          </cell>
          <cell r="CT345" t="str">
            <v>Appraise</v>
          </cell>
          <cell r="CU345" t="str">
            <v>Climb</v>
          </cell>
          <cell r="CV345" t="str">
            <v>Concentration</v>
          </cell>
          <cell r="CW345" t="str">
            <v>Craft (General)</v>
          </cell>
          <cell r="CX345" t="str">
            <v>Diplomacy</v>
          </cell>
          <cell r="CY345" t="str">
            <v>Gather Info</v>
          </cell>
          <cell r="CZ345" t="str">
            <v>Knowledge (Arcana)</v>
          </cell>
          <cell r="DA345" t="str">
            <v>Knowledge (General)</v>
          </cell>
          <cell r="DB345" t="str">
            <v>Knowledge (Nature)</v>
          </cell>
          <cell r="DC345" t="str">
            <v>Knowledge (Psionic)</v>
          </cell>
          <cell r="DD345" t="str">
            <v>Knowledge (Religion)</v>
          </cell>
          <cell r="DE345" t="str">
            <v>Perform (General)</v>
          </cell>
          <cell r="DF345" t="str">
            <v>Speak Language</v>
          </cell>
          <cell r="DG345" t="str">
            <v>Spellcraft</v>
          </cell>
          <cell r="DH345" t="str">
            <v>Write Language</v>
          </cell>
        </row>
        <row r="346">
          <cell r="A346" t="str">
            <v>Storm Legion, The</v>
          </cell>
          <cell r="D346" t="str">
            <v>AEG</v>
          </cell>
          <cell r="E346" t="str">
            <v>Rokugan</v>
          </cell>
          <cell r="AF346">
            <v>0.33</v>
          </cell>
          <cell r="AL346">
            <v>0.33</v>
          </cell>
          <cell r="AR346">
            <v>0.33</v>
          </cell>
        </row>
        <row r="347">
          <cell r="A347" t="str">
            <v>Stormhammer</v>
          </cell>
          <cell r="C347" t="str">
            <v>Alignment:  Any Good
BAB:  +6
Feats:  Exotic Weapon Proficiency (Dwarven Battlehammer), Weapon Focus (Dwarven Battlehammer)
Skills:  Knowledge (Religion) 7 ranks
Spellcasting:  Able to cast 2nd level divine spells.
Special:  Ability to turn undead.
Weapon and Armor Proficiency:  The stormhammer gains no proficiency with any weapons, armor, or shields.
Spellcasting:  The stormhammer gains +1 level of a previous spellcasting class per level.
1st:  Throw Battlehammer
2nd:  Smite
3rd:  Mighty Blow
4th:  Turning Attack
5th:  Call Battlehammer</v>
          </cell>
          <cell r="D347" t="str">
            <v>Green Ronin</v>
          </cell>
          <cell r="E347" t="str">
            <v>Hammer &amp; Helm</v>
          </cell>
          <cell r="F347">
            <v>41</v>
          </cell>
          <cell r="G347">
            <v>5</v>
          </cell>
          <cell r="H347">
            <v>8</v>
          </cell>
          <cell r="I347">
            <v>1</v>
          </cell>
          <cell r="K347" t="str">
            <v>Any</v>
          </cell>
          <cell r="L347">
            <v>4</v>
          </cell>
          <cell r="M347" t="str">
            <v>level</v>
          </cell>
          <cell r="N347">
            <v>2</v>
          </cell>
          <cell r="AF347">
            <v>0.5</v>
          </cell>
          <cell r="AL347">
            <v>0.33</v>
          </cell>
          <cell r="AR347">
            <v>0.5</v>
          </cell>
          <cell r="CS347">
            <v>2</v>
          </cell>
          <cell r="CT347" t="str">
            <v>Concentration</v>
          </cell>
          <cell r="CU347" t="str">
            <v>Craft (General)</v>
          </cell>
          <cell r="CV347" t="str">
            <v>Diplomacy</v>
          </cell>
          <cell r="CW347" t="str">
            <v>Heal</v>
          </cell>
          <cell r="CX347" t="str">
            <v>Knowledge (Religion)</v>
          </cell>
          <cell r="CY347" t="str">
            <v>Profession (General)</v>
          </cell>
          <cell r="CZ347" t="str">
            <v>Spellcraft</v>
          </cell>
        </row>
        <row r="348">
          <cell r="A348" t="str">
            <v>Stormlord</v>
          </cell>
          <cell r="D348" t="str">
            <v>AEG</v>
          </cell>
          <cell r="E348" t="str">
            <v>Rokugan</v>
          </cell>
          <cell r="AF348">
            <v>0.33</v>
          </cell>
          <cell r="AL348">
            <v>0.33</v>
          </cell>
          <cell r="AR348">
            <v>0.33</v>
          </cell>
        </row>
        <row r="349">
          <cell r="A349" t="str">
            <v>Strifeleader</v>
          </cell>
          <cell r="D349" t="str">
            <v>WotC</v>
          </cell>
          <cell r="E349" t="str">
            <v>Faiths &amp; Pantheons</v>
          </cell>
          <cell r="AF349">
            <v>0.33</v>
          </cell>
          <cell r="AL349">
            <v>0.33</v>
          </cell>
          <cell r="AR349">
            <v>0.33</v>
          </cell>
        </row>
        <row r="350">
          <cell r="A350" t="str">
            <v>Student of the Dragon</v>
          </cell>
          <cell r="C350" t="str">
            <v>BAB:  +7
Feats:  Improved Unarmed Strike
Skills:  Knowledge (Arcana) 13 ranks
Language:  Draconic
Weapon and Armor Proficiency:  The student of the dragon gains no additional proficiencies with any weapons, armor, or shields.
1st:  Wings of the Dragon
2nd:  Strength of the Dragon
3rd:  Eyes of the Dragon
4th:  Fist of the Dragon
5th:  Tactics of the Dragon, Ki Strike +2
6th:  Roar of the Dragon
7th:  Fury of the Dragon
8th:  Ki Strike +3
9th:  Thunder of the Dragon
10th: Spirit of the Dragon</v>
          </cell>
          <cell r="D350" t="str">
            <v>AEG</v>
          </cell>
          <cell r="E350" t="str">
            <v>Dragons</v>
          </cell>
          <cell r="F350">
            <v>37</v>
          </cell>
          <cell r="G350">
            <v>10</v>
          </cell>
          <cell r="H350">
            <v>8</v>
          </cell>
          <cell r="I350">
            <v>1</v>
          </cell>
          <cell r="AF350">
            <v>0.5</v>
          </cell>
          <cell r="AL350">
            <v>0.5</v>
          </cell>
          <cell r="AR350">
            <v>0.5</v>
          </cell>
          <cell r="CS350">
            <v>4</v>
          </cell>
          <cell r="CT350" t="str">
            <v>Balance</v>
          </cell>
          <cell r="CU350" t="str">
            <v>Climb</v>
          </cell>
          <cell r="CV350" t="str">
            <v>Concentration</v>
          </cell>
          <cell r="CW350" t="str">
            <v>Craft (General)</v>
          </cell>
          <cell r="CX350" t="str">
            <v>Diplomacy</v>
          </cell>
          <cell r="CY350" t="str">
            <v>Escape Artist</v>
          </cell>
          <cell r="CZ350" t="str">
            <v>Hide</v>
          </cell>
          <cell r="DA350" t="str">
            <v>Jump</v>
          </cell>
          <cell r="DB350" t="str">
            <v>Knowledge (Arcana)</v>
          </cell>
          <cell r="DC350" t="str">
            <v>Listen</v>
          </cell>
          <cell r="DD350" t="str">
            <v>Move Silently</v>
          </cell>
          <cell r="DE350" t="str">
            <v>Profession (General)</v>
          </cell>
          <cell r="DF350" t="str">
            <v>Swim</v>
          </cell>
          <cell r="DG350" t="str">
            <v>Tumble</v>
          </cell>
        </row>
        <row r="351">
          <cell r="A351" t="str">
            <v>Submissive</v>
          </cell>
          <cell r="D351" t="str">
            <v>Green Ronin</v>
          </cell>
          <cell r="E351" t="str">
            <v>Plot &amp; Poison</v>
          </cell>
          <cell r="AF351">
            <v>0.33</v>
          </cell>
          <cell r="AL351">
            <v>0.33</v>
          </cell>
          <cell r="AR351">
            <v>0.33</v>
          </cell>
        </row>
        <row r="352">
          <cell r="A352" t="str">
            <v>Sunknight</v>
          </cell>
          <cell r="D352" t="str">
            <v>JL</v>
          </cell>
          <cell r="AF352">
            <v>0.33</v>
          </cell>
          <cell r="AL352">
            <v>0.33</v>
          </cell>
          <cell r="AR352">
            <v>0.33</v>
          </cell>
        </row>
        <row r="353">
          <cell r="A353" t="str">
            <v>Sunlord</v>
          </cell>
          <cell r="D353" t="str">
            <v>JL</v>
          </cell>
          <cell r="AF353">
            <v>0.33</v>
          </cell>
          <cell r="AL353">
            <v>0.33</v>
          </cell>
          <cell r="AR353">
            <v>0.33</v>
          </cell>
        </row>
        <row r="354">
          <cell r="A354" t="str">
            <v>Sword Dancer</v>
          </cell>
          <cell r="D354" t="str">
            <v>WotC</v>
          </cell>
          <cell r="E354" t="str">
            <v>Faiths &amp; Pantheons</v>
          </cell>
          <cell r="AF354">
            <v>0.33</v>
          </cell>
          <cell r="AL354">
            <v>0.33</v>
          </cell>
          <cell r="AR354">
            <v>0.33</v>
          </cell>
          <cell r="CC354">
            <v>10</v>
          </cell>
        </row>
        <row r="355">
          <cell r="A355" t="str">
            <v>Sword of Yotsu, The</v>
          </cell>
          <cell r="D355" t="str">
            <v>AEG</v>
          </cell>
          <cell r="E355" t="str">
            <v>Rokugan</v>
          </cell>
          <cell r="AF355">
            <v>0.33</v>
          </cell>
          <cell r="AL355">
            <v>0.33</v>
          </cell>
          <cell r="AR355">
            <v>0.33</v>
          </cell>
        </row>
        <row r="356">
          <cell r="A356" t="str">
            <v>Tainted Spellcaster</v>
          </cell>
          <cell r="D356" t="str">
            <v>Piazo</v>
          </cell>
          <cell r="E356" t="str">
            <v>Dragon ?</v>
          </cell>
          <cell r="AF356">
            <v>0.33</v>
          </cell>
          <cell r="AL356">
            <v>0.33</v>
          </cell>
          <cell r="AR356">
            <v>0.33</v>
          </cell>
        </row>
        <row r="357">
          <cell r="A357" t="str">
            <v>Tainted Warrior</v>
          </cell>
          <cell r="D357" t="str">
            <v>Piazo</v>
          </cell>
          <cell r="E357" t="str">
            <v>Dragon ?</v>
          </cell>
          <cell r="AF357">
            <v>0.33</v>
          </cell>
          <cell r="AL357">
            <v>0.33</v>
          </cell>
          <cell r="AR357">
            <v>0.33</v>
          </cell>
        </row>
        <row r="358">
          <cell r="A358" t="str">
            <v>Taker</v>
          </cell>
          <cell r="C358" t="str">
            <v>Requirements:
BAB: +4
Bluff: 5 ranks
Diplomacy: 5 ranks
Intimidate: 5 ranks
Feats: Skill Focus (Bluff, Diplomacy, or Intimidate)
Spells: Takers gain spells starting at 1st level.
Weapon and Armor Proficiency: A taker gains proficiency in all simple weapons, light armor, &amp; shields.
1st Survival Skill
2nd Larger Than Life (1/day)
3rd Survival Skill
4th Aura of Confidence (1/day)
5th Survival Skill, Charisma Increase
6th Larger Than Life (2/day)
7th Survival Skill
8th Aura of Confidence (2/day)
9th Survival Skill
10th Larger Than Life (3/day), Charisma Increase, Supreme Confidence</v>
          </cell>
          <cell r="D358" t="str">
            <v>Piazo</v>
          </cell>
          <cell r="E358" t="str">
            <v>Dragon 287</v>
          </cell>
          <cell r="F358">
            <v>51</v>
          </cell>
          <cell r="G358">
            <v>10</v>
          </cell>
          <cell r="H358">
            <v>6</v>
          </cell>
          <cell r="I358">
            <v>0.75</v>
          </cell>
          <cell r="AF358">
            <v>0.33</v>
          </cell>
          <cell r="AL358">
            <v>0.5</v>
          </cell>
          <cell r="AR358">
            <v>0.33</v>
          </cell>
          <cell r="CS358">
            <v>4</v>
          </cell>
          <cell r="CT358" t="str">
            <v>Appraise</v>
          </cell>
          <cell r="CU358" t="str">
            <v>Bluff</v>
          </cell>
          <cell r="CV358" t="str">
            <v>Concentration</v>
          </cell>
          <cell r="CW358" t="str">
            <v>Diplomacy</v>
          </cell>
          <cell r="CX358" t="str">
            <v>Forgery</v>
          </cell>
          <cell r="CY358" t="str">
            <v>Gather Info</v>
          </cell>
          <cell r="CZ358" t="str">
            <v>Innuendo</v>
          </cell>
          <cell r="DA358" t="str">
            <v>Intimidate</v>
          </cell>
          <cell r="DB358" t="str">
            <v>Knowledge (Arcana)</v>
          </cell>
          <cell r="DC358" t="str">
            <v>Knowledge (General)</v>
          </cell>
          <cell r="DD358" t="str">
            <v>Knowledge (Nature)</v>
          </cell>
          <cell r="DE358" t="str">
            <v>Knowledge (Psionic)</v>
          </cell>
          <cell r="DF358" t="str">
            <v>Knowledge (Religion)</v>
          </cell>
          <cell r="DG358" t="str">
            <v>Listen</v>
          </cell>
          <cell r="DH358" t="str">
            <v>Profession (General)</v>
          </cell>
          <cell r="DI358" t="str">
            <v>Search</v>
          </cell>
          <cell r="DJ358" t="str">
            <v>Sense Motive</v>
          </cell>
          <cell r="DK358" t="str">
            <v>Speak Language</v>
          </cell>
          <cell r="DL358" t="str">
            <v>Survival</v>
          </cell>
          <cell r="DM358" t="str">
            <v>Write Language</v>
          </cell>
        </row>
        <row r="359">
          <cell r="A359" t="str">
            <v>Talion Apostle</v>
          </cell>
          <cell r="D359" t="str">
            <v>Green Ronin</v>
          </cell>
          <cell r="E359" t="str">
            <v>Plot &amp; Poison</v>
          </cell>
          <cell r="AF359">
            <v>0.33</v>
          </cell>
          <cell r="AL359">
            <v>0.33</v>
          </cell>
          <cell r="AR359">
            <v>0.33</v>
          </cell>
        </row>
        <row r="360">
          <cell r="A360" t="str">
            <v>Tattoo Mage</v>
          </cell>
          <cell r="C360" t="str">
            <v>Weapon and Armor Proficiency:  The tattoo mage is proficient with the club, crossbow (light &amp; heavy), dagger, mace (light &amp; heavy), quarterstaff, &amp; sling as well as 1 other weapon (simple, martial, or exotic) of their choice.  They a</v>
          </cell>
          <cell r="D360" t="str">
            <v>AEG</v>
          </cell>
          <cell r="E360" t="str">
            <v>Mercenaries</v>
          </cell>
          <cell r="F360">
            <v>44</v>
          </cell>
          <cell r="G360">
            <v>20</v>
          </cell>
          <cell r="H360">
            <v>4</v>
          </cell>
          <cell r="I360">
            <v>0.5</v>
          </cell>
          <cell r="AA360" t="str">
            <v>Wis</v>
          </cell>
          <cell r="AD360">
            <v>1</v>
          </cell>
          <cell r="AE360">
            <v>1</v>
          </cell>
          <cell r="AF360">
            <v>0.5</v>
          </cell>
          <cell r="AL360">
            <v>0.33</v>
          </cell>
          <cell r="AR360">
            <v>0.5</v>
          </cell>
          <cell r="AX360">
            <v>3</v>
          </cell>
          <cell r="AZ360" t="str">
            <v>List_Validation</v>
          </cell>
          <cell r="CS360">
            <v>2</v>
          </cell>
          <cell r="CT360" t="str">
            <v>Concentration</v>
          </cell>
          <cell r="CU360" t="str">
            <v>Craft (General)</v>
          </cell>
          <cell r="CV360" t="str">
            <v>Diplomacy</v>
          </cell>
          <cell r="CW360" t="str">
            <v>Knowledge (Arcana)</v>
          </cell>
          <cell r="CX360" t="str">
            <v>Profession (General)</v>
          </cell>
          <cell r="CY360" t="str">
            <v>Spellcraft</v>
          </cell>
        </row>
        <row r="361">
          <cell r="A361" t="str">
            <v>Tattooed Monk</v>
          </cell>
          <cell r="D361" t="str">
            <v>AEG</v>
          </cell>
          <cell r="E361" t="str">
            <v>Rokugan</v>
          </cell>
          <cell r="AF361">
            <v>0.33</v>
          </cell>
          <cell r="AL361">
            <v>0.33</v>
          </cell>
          <cell r="AR361">
            <v>0.33</v>
          </cell>
        </row>
        <row r="362">
          <cell r="A362" t="str">
            <v>Techsmith</v>
          </cell>
          <cell r="D362" t="str">
            <v>WotC</v>
          </cell>
          <cell r="E362" t="str">
            <v>Faiths &amp; Pantheons</v>
          </cell>
          <cell r="AF362">
            <v>0.33</v>
          </cell>
          <cell r="AL362">
            <v>0.33</v>
          </cell>
          <cell r="AR362">
            <v>0.33</v>
          </cell>
        </row>
        <row r="363">
          <cell r="A363" t="str">
            <v>Tempest</v>
          </cell>
          <cell r="D363" t="str">
            <v>WotC</v>
          </cell>
          <cell r="E363" t="str">
            <v>Masters of the Wild</v>
          </cell>
          <cell r="AF363">
            <v>0.33</v>
          </cell>
          <cell r="AL363">
            <v>0.33</v>
          </cell>
          <cell r="AR363">
            <v>0.33</v>
          </cell>
        </row>
        <row r="364">
          <cell r="A364" t="str">
            <v>Templar</v>
          </cell>
          <cell r="C364" t="str">
            <v>Requirements:
Base Attack Bonus: +5
Knowledge (Religion): 8 ranks
Feats: Endurance, Weapon Focus (with deity's favored weapon)
Weapon and Armor Proficiency: Light, Medium, and Heavy Armor; Shields; Simple and Martial weapons.
1st: Mettle; Weapon Specialization; Divine Spells
2nd: Smite 1/day
3rd: Damage Reduction 1/-
4th: Bonus Feat
6th: Damage Reduction 2/-
7th: Smite 2/day
8th: Bonus Feat
9th: Damage Reduction 3/-</v>
          </cell>
          <cell r="D364" t="str">
            <v>WotC</v>
          </cell>
          <cell r="E364" t="str">
            <v>Defenders of the Faith</v>
          </cell>
          <cell r="F364">
            <v>72</v>
          </cell>
          <cell r="G364">
            <v>10</v>
          </cell>
          <cell r="H364">
            <v>10</v>
          </cell>
          <cell r="I364">
            <v>1</v>
          </cell>
          <cell r="K364" t="str">
            <v>Any</v>
          </cell>
          <cell r="L364">
            <v>4</v>
          </cell>
          <cell r="M364" t="str">
            <v>level</v>
          </cell>
          <cell r="N364">
            <v>2</v>
          </cell>
          <cell r="O364">
            <v>5</v>
          </cell>
          <cell r="AF364">
            <v>0.5</v>
          </cell>
          <cell r="AL364">
            <v>0.33</v>
          </cell>
          <cell r="AR364">
            <v>0.5</v>
          </cell>
          <cell r="AX364">
            <v>1</v>
          </cell>
          <cell r="AZ364" t="str">
            <v>List_Validation</v>
          </cell>
          <cell r="BQ364">
            <v>1</v>
          </cell>
          <cell r="BR364">
            <v>3</v>
          </cell>
          <cell r="BS364">
            <v>3</v>
          </cell>
          <cell r="BT364" t="str">
            <v>--</v>
          </cell>
          <cell r="CS364">
            <v>2</v>
          </cell>
          <cell r="CT364" t="str">
            <v>Climb</v>
          </cell>
          <cell r="CU364" t="str">
            <v>Concentration</v>
          </cell>
          <cell r="CV364" t="str">
            <v>Craft (General)</v>
          </cell>
          <cell r="CW364" t="str">
            <v>Heal</v>
          </cell>
          <cell r="CX364" t="str">
            <v>Jump</v>
          </cell>
          <cell r="CY364" t="str">
            <v>Knowledge (Religion)</v>
          </cell>
          <cell r="CZ364" t="str">
            <v>Profession (General)</v>
          </cell>
          <cell r="DA364" t="str">
            <v>Swim</v>
          </cell>
        </row>
        <row r="365">
          <cell r="A365" t="str">
            <v>Temple Raider of Oldammara</v>
          </cell>
          <cell r="D365" t="str">
            <v>WotC</v>
          </cell>
          <cell r="E365" t="str">
            <v>Song &amp; Silence</v>
          </cell>
          <cell r="AF365">
            <v>0.33</v>
          </cell>
          <cell r="AL365">
            <v>0.33</v>
          </cell>
          <cell r="AR365">
            <v>0.33</v>
          </cell>
        </row>
        <row r="366">
          <cell r="A366" t="str">
            <v>Thaumaturge</v>
          </cell>
          <cell r="C366" t="str">
            <v>Alignment:  Chaotic Neutral, Neutral Evil, or Chaotic Evil
Weapon and Armor Proficiency: The thaumaturge is preficient with all simple weapons.  They are not proficient with any type of armor or shields.
Spellcasting:  Clerical spell list.  Casting based on Charisma score.
1st:  Soulbound, Summon familiar
3rd:  Lesser Corruption
7th:  Lesser Corruption
11th:  Lesser Corruption
15th:  Lesser Corruption
18th:  Greater Corruption
20th:  Greater Corruption</v>
          </cell>
          <cell r="D366" t="str">
            <v>Green Ronin</v>
          </cell>
          <cell r="E366" t="str">
            <v>Assassin's Handbook</v>
          </cell>
          <cell r="F366">
            <v>6</v>
          </cell>
          <cell r="G366">
            <v>20</v>
          </cell>
          <cell r="H366">
            <v>6</v>
          </cell>
          <cell r="I366">
            <v>0.5</v>
          </cell>
          <cell r="AF366">
            <v>0.33</v>
          </cell>
          <cell r="AL366">
            <v>0.33</v>
          </cell>
          <cell r="AR366">
            <v>0.5</v>
          </cell>
          <cell r="BJ366">
            <v>1</v>
          </cell>
          <cell r="CP366">
            <v>1</v>
          </cell>
          <cell r="CR366" t="str">
            <v>familiar</v>
          </cell>
          <cell r="CS366">
            <v>2</v>
          </cell>
          <cell r="CT366" t="str">
            <v>Bluff</v>
          </cell>
          <cell r="CU366" t="str">
            <v>Concentration</v>
          </cell>
          <cell r="CV366" t="str">
            <v>Craft (General)</v>
          </cell>
          <cell r="CW366" t="str">
            <v>Diplomacy</v>
          </cell>
          <cell r="CX366" t="str">
            <v>Intimidate</v>
          </cell>
          <cell r="CY366" t="str">
            <v>Knowledge (The Planes)</v>
          </cell>
          <cell r="CZ366" t="str">
            <v>Knowledge (Arcana)</v>
          </cell>
          <cell r="DA366" t="str">
            <v>Profession (General)</v>
          </cell>
          <cell r="DB366" t="str">
            <v>Spellcraft</v>
          </cell>
        </row>
        <row r="367">
          <cell r="A367" t="str">
            <v>Thayan Knight</v>
          </cell>
          <cell r="C367" t="str">
            <v>Race:  Human
Region:  Thay
Alignment:  Any non-good
BAB:  +5
Feats:  Iron Will, Weapon Focus:  Longsword
Skills:  Intimidate 2 ranks, Knowledge (Arcana) 2 ranks, Knowledge (Local - Thay) 2 ranks
Special:  Social status - cannot be a slave.  Must have sworn allegiance to the Red Wizards of Thay.
Weapon and Armor Proficiency:  Thayan Knights are proficient with the use of all simple and martial weapons and all armor (light, medium, and heavy) and shields.
1st:  Horrors of Thay (+2 fear, +1 charm), Zulkir's Fear
2nd:  Zulkir's Defender
3rd:  Fighter Feat
4th:  Horrors of Thay (+4 fear, +2 charm), Final Stand
5th:  Zulkir's Champion</v>
          </cell>
          <cell r="D367" t="str">
            <v>WotC</v>
          </cell>
          <cell r="E367" t="str">
            <v>Lords of Darkness</v>
          </cell>
          <cell r="F367">
            <v>64</v>
          </cell>
          <cell r="G367">
            <v>5</v>
          </cell>
          <cell r="H367">
            <v>10</v>
          </cell>
          <cell r="I367">
            <v>1</v>
          </cell>
          <cell r="AF367">
            <v>0.5</v>
          </cell>
          <cell r="AH367">
            <v>1</v>
          </cell>
          <cell r="AJ367">
            <v>5</v>
          </cell>
          <cell r="AL367">
            <v>0.33</v>
          </cell>
          <cell r="AM367">
            <v>2</v>
          </cell>
          <cell r="AN367">
            <v>1</v>
          </cell>
          <cell r="AP367">
            <v>5</v>
          </cell>
          <cell r="AR367">
            <v>0.33</v>
          </cell>
          <cell r="AT367">
            <v>1</v>
          </cell>
          <cell r="AV367">
            <v>5</v>
          </cell>
          <cell r="AZ367" t="str">
            <v>FighterBonus</v>
          </cell>
          <cell r="CS367">
            <v>2</v>
          </cell>
          <cell r="CT367" t="str">
            <v>Bluff</v>
          </cell>
          <cell r="CU367" t="str">
            <v>Climb</v>
          </cell>
          <cell r="CV367" t="str">
            <v>Craft (General)</v>
          </cell>
          <cell r="CW367" t="str">
            <v>Gather Info</v>
          </cell>
          <cell r="CX367" t="str">
            <v>Handle Animal</v>
          </cell>
          <cell r="CY367" t="str">
            <v>Innuendo</v>
          </cell>
          <cell r="CZ367" t="str">
            <v>Intimidate</v>
          </cell>
          <cell r="DA367" t="str">
            <v>Jump</v>
          </cell>
          <cell r="DB367" t="str">
            <v>Knowledge (Local)</v>
          </cell>
          <cell r="DC367" t="str">
            <v>Knowledge (Arcana)</v>
          </cell>
          <cell r="DD367" t="str">
            <v>Profession (General)</v>
          </cell>
          <cell r="DE367" t="str">
            <v>Ride</v>
          </cell>
          <cell r="DF367" t="str">
            <v>Spot</v>
          </cell>
          <cell r="DG367" t="str">
            <v>Swim</v>
          </cell>
        </row>
        <row r="368">
          <cell r="A368" t="str">
            <v>Thief-Acrobat</v>
          </cell>
          <cell r="D368" t="str">
            <v>WotC</v>
          </cell>
          <cell r="E368" t="str">
            <v>Song &amp; Silence</v>
          </cell>
          <cell r="AF368">
            <v>0.33</v>
          </cell>
          <cell r="AL368">
            <v>0.33</v>
          </cell>
          <cell r="AR368">
            <v>0.33</v>
          </cell>
        </row>
        <row r="369">
          <cell r="A369" t="str">
            <v>Thunderthrower</v>
          </cell>
          <cell r="C369" t="str">
            <v>BAB:  +5
Skills:  Tumble 5 ranks
Feats:  Far Shot, Lightning Reflexes, Point Blank Shot, Quick Draw
Weapon and Armor Proficiency:  The thunderthrower gains no proficiency with any weapons, armor, or shields.
1st:  Power Throw
2nd:  Distance Throw
3rd:  Catch Thrown Weapon
4th:  Combat Throw
5th:  Returning Throw
6th:  Arcing Throw
7th:  Tumbling Throw
8th:  Double Throw
9th:  Return Thrown Weapon
10th:  Heroic Throw</v>
          </cell>
          <cell r="D369" t="str">
            <v>Green Ronin</v>
          </cell>
          <cell r="E369" t="str">
            <v>Hammer &amp; Helm</v>
          </cell>
          <cell r="F369">
            <v>45</v>
          </cell>
          <cell r="G369">
            <v>10</v>
          </cell>
          <cell r="H369">
            <v>8</v>
          </cell>
          <cell r="I369">
            <v>1</v>
          </cell>
          <cell r="AF369">
            <v>0.33</v>
          </cell>
          <cell r="AL369">
            <v>0.5</v>
          </cell>
          <cell r="AR369">
            <v>0.33</v>
          </cell>
          <cell r="CS369">
            <v>2</v>
          </cell>
          <cell r="CT369" t="str">
            <v>Climb</v>
          </cell>
          <cell r="CU369" t="str">
            <v>Craft (General)</v>
          </cell>
          <cell r="CV369" t="str">
            <v>Handle Animal</v>
          </cell>
          <cell r="CW369" t="str">
            <v>Intimidate</v>
          </cell>
          <cell r="CX369" t="str">
            <v>Jump</v>
          </cell>
          <cell r="CY369" t="str">
            <v>Ride</v>
          </cell>
          <cell r="CZ369" t="str">
            <v>Swim</v>
          </cell>
        </row>
        <row r="370">
          <cell r="A370" t="str">
            <v>Transmorph</v>
          </cell>
          <cell r="D370" t="str">
            <v>Green Ronin</v>
          </cell>
          <cell r="E370" t="str">
            <v>Plot &amp; Poison</v>
          </cell>
          <cell r="AF370">
            <v>0.33</v>
          </cell>
          <cell r="AL370">
            <v>0.33</v>
          </cell>
          <cell r="AR370">
            <v>0.33</v>
          </cell>
        </row>
        <row r="371">
          <cell r="A371" t="str">
            <v>Transmuter</v>
          </cell>
          <cell r="C371"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371" t="str">
            <v>WotC</v>
          </cell>
          <cell r="E371" t="str">
            <v>3.5e SRD</v>
          </cell>
          <cell r="G371">
            <v>20</v>
          </cell>
          <cell r="H371">
            <v>4</v>
          </cell>
          <cell r="I371">
            <v>0.5</v>
          </cell>
          <cell r="AF371">
            <v>0.33</v>
          </cell>
          <cell r="AL371">
            <v>0.33</v>
          </cell>
          <cell r="AR371">
            <v>0.5</v>
          </cell>
          <cell r="AX371">
            <v>1</v>
          </cell>
          <cell r="AZ371" t="str">
            <v>Metamagic</v>
          </cell>
          <cell r="CP371">
            <v>1</v>
          </cell>
          <cell r="CR371" t="str">
            <v>familiar</v>
          </cell>
          <cell r="CS371">
            <v>2</v>
          </cell>
          <cell r="CT371" t="str">
            <v>Concentration</v>
          </cell>
          <cell r="CU371" t="str">
            <v>Craft (General)</v>
          </cell>
          <cell r="CV371" t="str">
            <v>Decipher Script</v>
          </cell>
          <cell r="CW371" t="str">
            <v>Knowledge (General)</v>
          </cell>
          <cell r="CX371" t="str">
            <v>Profession (General)</v>
          </cell>
          <cell r="CY371" t="str">
            <v>Spellcraft</v>
          </cell>
        </row>
        <row r="372">
          <cell r="A372" t="str">
            <v>Treasure Hunter</v>
          </cell>
          <cell r="D372" t="str">
            <v>AEG</v>
          </cell>
          <cell r="E372" t="str">
            <v>Dungeons</v>
          </cell>
          <cell r="AF372">
            <v>0.33</v>
          </cell>
          <cell r="AL372">
            <v>0.33</v>
          </cell>
          <cell r="AR372">
            <v>0.33</v>
          </cell>
        </row>
        <row r="373">
          <cell r="A373" t="str">
            <v>Tribal Protector</v>
          </cell>
          <cell r="C373" t="str">
            <v>Requirements:
Alignment: The same alignment as the majority of the character's tribe.
Race: Any humanoid or monstrous humanoid except dwarf, elf, gnome, halfling, half-elf or human.
Base Attack Bonus: +5
Feats: Power Attack, Cleave, Great Cleave
Wilderness Lore ranks: 4
1 Bonus feat, tribal enemy, homeland
2 Wild fighting
3 Terrain AC bonus +2
4 Smite 1/day
5 Bonus feat
6 Terrain AC bonus +3
7 Smite 2/day
8 Terrain AC bonus +4
9 Bonus feat
10 Smite 3/day</v>
          </cell>
          <cell r="D373" t="str">
            <v>WotC</v>
          </cell>
          <cell r="E373" t="str">
            <v>Sword &amp; Fist</v>
          </cell>
          <cell r="F373">
            <v>35</v>
          </cell>
          <cell r="G373">
            <v>10</v>
          </cell>
          <cell r="H373">
            <v>10</v>
          </cell>
          <cell r="I373">
            <v>1</v>
          </cell>
          <cell r="K373" t="str">
            <v>Tribal Enemy</v>
          </cell>
          <cell r="L373">
            <v>4</v>
          </cell>
          <cell r="M373" t="str">
            <v>level</v>
          </cell>
          <cell r="N373">
            <v>4</v>
          </cell>
          <cell r="AF373">
            <v>0.5</v>
          </cell>
          <cell r="AL373">
            <v>0.5</v>
          </cell>
          <cell r="AR373">
            <v>0.33</v>
          </cell>
          <cell r="AX373">
            <v>1</v>
          </cell>
          <cell r="AY373">
            <v>1</v>
          </cell>
          <cell r="CS373">
            <v>2</v>
          </cell>
          <cell r="CT373" t="str">
            <v>Balance</v>
          </cell>
          <cell r="CU373" t="str">
            <v>Climb</v>
          </cell>
          <cell r="CV373" t="str">
            <v>Craft (General)</v>
          </cell>
          <cell r="CW373" t="str">
            <v>Hide</v>
          </cell>
          <cell r="CX373" t="str">
            <v>Intimidate</v>
          </cell>
          <cell r="CY373" t="str">
            <v>Jump</v>
          </cell>
          <cell r="CZ373" t="str">
            <v>Move Silently</v>
          </cell>
          <cell r="DA373" t="str">
            <v>Sense Motive</v>
          </cell>
          <cell r="DB373" t="str">
            <v>Survival</v>
          </cell>
        </row>
        <row r="374">
          <cell r="A374" t="str">
            <v>True Necromancer</v>
          </cell>
          <cell r="C374" t="str">
            <v>Requirements:
Alignment: Any nongood
Knowledge (arcana): 8 ranks
Knowledge (religion): 8 ranks
Spells: Ability to cast divine spells, one of which must be Animate Dead, and arcane spells, which must include Spectral Hand and Vampiric Touch.
Special: Must have access to the Death domain.
Weapon and Armor Proficiency: No additional proficiency gained.
Class Abilities:
Gains additional arcane spells per day per even class level of True Necromancer.
1st: Rebuke, Necromancer
2nd: Zone of Desecration
4th: Create Undead
5th: Major Desecration
7th: Create Greater Undead
10th: Energy Drain</v>
          </cell>
          <cell r="D374" t="str">
            <v>WotC</v>
          </cell>
          <cell r="E374" t="str">
            <v>Tome &amp; Blood</v>
          </cell>
          <cell r="F374">
            <v>69</v>
          </cell>
          <cell r="G374">
            <v>10</v>
          </cell>
          <cell r="H374">
            <v>4</v>
          </cell>
          <cell r="I374">
            <v>0.5</v>
          </cell>
          <cell r="AF374">
            <v>0.33</v>
          </cell>
          <cell r="AL374">
            <v>0.33</v>
          </cell>
          <cell r="AR374">
            <v>0.5</v>
          </cell>
          <cell r="BP374">
            <v>1</v>
          </cell>
          <cell r="CS374">
            <v>2</v>
          </cell>
          <cell r="CT374" t="str">
            <v>Concentration</v>
          </cell>
          <cell r="CU374" t="str">
            <v>Craft (General)</v>
          </cell>
          <cell r="CV374" t="str">
            <v>Knowledge (Arcana)</v>
          </cell>
          <cell r="CW374" t="str">
            <v>Knowledge (General)</v>
          </cell>
          <cell r="CX374" t="str">
            <v>Knowledge (Nature)</v>
          </cell>
          <cell r="CY374" t="str">
            <v>Knowledge (Psionic)</v>
          </cell>
          <cell r="CZ374" t="str">
            <v>Knowledge (Religion)</v>
          </cell>
          <cell r="DA374" t="str">
            <v>Profession (General)</v>
          </cell>
          <cell r="DB374" t="str">
            <v>Search</v>
          </cell>
          <cell r="DC374" t="str">
            <v>Speak Language</v>
          </cell>
          <cell r="DD374" t="str">
            <v>Spellcraft</v>
          </cell>
          <cell r="DE374" t="str">
            <v>Write Language</v>
          </cell>
        </row>
        <row r="375">
          <cell r="A375" t="str">
            <v>Truth Seeker (Arcane)</v>
          </cell>
          <cell r="C375" t="str">
            <v>Requirements:
Alignment: Any non-evil
Base Attack Bonus: +5
Feats: Improved Unarmed Strike, Combat Reflexes, Dual Strike
Diplomacy: 8 ranks; Sense Motive: 4 ranks
1st: Share Mind, Monk Strike
2nd: Share Mind (Insight bonus to AC)
3rd: Psychoanalyst
4th: Share Mind (cannot be flanked)
6th: Share Mind (+2 insight bonus)
7th: Psychic Inquisitor
8th: Share Mind (swap initiative)
10th: Share Mind (grant share)</v>
          </cell>
          <cell r="D375" t="str">
            <v>Piazo</v>
          </cell>
          <cell r="E375" t="str">
            <v>Dragon 281</v>
          </cell>
          <cell r="F375">
            <v>39</v>
          </cell>
          <cell r="G375">
            <v>10</v>
          </cell>
          <cell r="H375">
            <v>8</v>
          </cell>
          <cell r="I375">
            <v>0.75</v>
          </cell>
          <cell r="J375">
            <v>1</v>
          </cell>
          <cell r="AF375">
            <v>0.5</v>
          </cell>
          <cell r="AL375">
            <v>0.33</v>
          </cell>
          <cell r="AR375">
            <v>0.5</v>
          </cell>
          <cell r="CS375">
            <v>4</v>
          </cell>
          <cell r="CT375" t="str">
            <v>Concentration</v>
          </cell>
          <cell r="CU375" t="str">
            <v>Diplomacy</v>
          </cell>
          <cell r="CV375" t="str">
            <v>Disguise</v>
          </cell>
          <cell r="CW375" t="str">
            <v>Forgery</v>
          </cell>
          <cell r="CX375" t="str">
            <v>Knowledge (Local)</v>
          </cell>
          <cell r="CY375" t="str">
            <v>Knowledge (Nobility/Royalty)</v>
          </cell>
          <cell r="CZ375" t="str">
            <v>Knowledge (Arcana)</v>
          </cell>
          <cell r="DA375" t="str">
            <v>Listen</v>
          </cell>
          <cell r="DB375" t="str">
            <v>Sense Motive</v>
          </cell>
          <cell r="DC375" t="str">
            <v>Spellcraft</v>
          </cell>
        </row>
        <row r="376">
          <cell r="A376" t="str">
            <v>Truth Seeker (Psionic)</v>
          </cell>
          <cell r="C376" t="str">
            <v>Requirements:
Alignment: Any non-evil
Base Attack Bonus: +5
Feats: Improved Unarmed Strike, Combat Reflexes, Dual Strike
Diplomacy: 8 ranks; Sense Motive: 4 ranks
1st: Share Mind, Monk Strike, Two Psionic Combat Modes
2nd: Share Mind (Insight bonus to AC)
3rd: Psychoanalyst
4th: Share Mind (cannot be flanked)
5th: Psionic Combat Mode
6th: Share Mind (+2 insight bonus)
7th: Psychic Inquisitor
8th: Share Mind (swap initiative)
9th: Psionic Combat Mode
10th: Share Mind (grant share)</v>
          </cell>
          <cell r="D376" t="str">
            <v>Piazo</v>
          </cell>
          <cell r="E376" t="str">
            <v>Dragon 281</v>
          </cell>
          <cell r="F376">
            <v>39</v>
          </cell>
          <cell r="G376">
            <v>10</v>
          </cell>
          <cell r="H376">
            <v>8</v>
          </cell>
          <cell r="I376">
            <v>0.75</v>
          </cell>
          <cell r="J376">
            <v>1</v>
          </cell>
          <cell r="AF376">
            <v>0.5</v>
          </cell>
          <cell r="AL376">
            <v>0.33</v>
          </cell>
          <cell r="AR376">
            <v>0.5</v>
          </cell>
          <cell r="CS376">
            <v>4</v>
          </cell>
          <cell r="CT376" t="str">
            <v>Concentration</v>
          </cell>
          <cell r="CU376" t="str">
            <v>Diplomacy</v>
          </cell>
          <cell r="CV376" t="str">
            <v>Disguise</v>
          </cell>
          <cell r="CW376" t="str">
            <v>Forgery</v>
          </cell>
          <cell r="CX376" t="str">
            <v>Knowledge (Local)</v>
          </cell>
          <cell r="CY376" t="str">
            <v>Knowledge (Nobility/Royalty)</v>
          </cell>
          <cell r="CZ376" t="str">
            <v>Knowledge (Psionic)</v>
          </cell>
          <cell r="DA376" t="str">
            <v>Listen</v>
          </cell>
          <cell r="DB376" t="str">
            <v>Psicraft</v>
          </cell>
          <cell r="DC376" t="str">
            <v>Sense Motive</v>
          </cell>
        </row>
        <row r="377">
          <cell r="A377" t="str">
            <v>Tsuno Bushi</v>
          </cell>
          <cell r="D377" t="str">
            <v>AEG</v>
          </cell>
          <cell r="E377" t="str">
            <v>Way of the Samurai</v>
          </cell>
          <cell r="AF377">
            <v>0.33</v>
          </cell>
          <cell r="AL377">
            <v>0.33</v>
          </cell>
          <cell r="AR377">
            <v>0.33</v>
          </cell>
        </row>
        <row r="378">
          <cell r="A378" t="str">
            <v>Tsuruchi's Legion</v>
          </cell>
          <cell r="D378" t="str">
            <v>AEG</v>
          </cell>
          <cell r="E378" t="str">
            <v>Way of the Samurai</v>
          </cell>
          <cell r="AF378">
            <v>0.33</v>
          </cell>
          <cell r="AL378">
            <v>0.33</v>
          </cell>
          <cell r="AR378">
            <v>0.33</v>
          </cell>
        </row>
        <row r="379">
          <cell r="A379" t="str">
            <v>Tundrin</v>
          </cell>
          <cell r="C379" t="str">
            <v>BAB:  +5
Feats:  Great Fortitude, Toughness
Special:  Cold Subtype.
Weapon and Armor Proficiency:  The tundrin gains no proficiency with any weapons, armor, or shields.
1st:  Body of Ice, Ice Armor
2nd:  Elemental Form
3rd:  Ice Hammer
4th:  Ice Shard
5th:  Paragon of Ice</v>
          </cell>
          <cell r="D379" t="str">
            <v>Green Ronin</v>
          </cell>
          <cell r="E379" t="str">
            <v>Hammer &amp; Helm</v>
          </cell>
          <cell r="F379">
            <v>47</v>
          </cell>
          <cell r="G379">
            <v>5</v>
          </cell>
          <cell r="H379">
            <v>8</v>
          </cell>
          <cell r="I379">
            <v>0.75</v>
          </cell>
          <cell r="AF379">
            <v>0.5</v>
          </cell>
          <cell r="AL379">
            <v>0.5</v>
          </cell>
          <cell r="AR379">
            <v>0.33</v>
          </cell>
          <cell r="CS379">
            <v>2</v>
          </cell>
          <cell r="CT379" t="str">
            <v>Climb</v>
          </cell>
          <cell r="CU379" t="str">
            <v>Craft (General)</v>
          </cell>
          <cell r="CV379" t="str">
            <v>Intimidate</v>
          </cell>
          <cell r="CW379" t="str">
            <v>Jump</v>
          </cell>
          <cell r="CX379" t="str">
            <v>Spot</v>
          </cell>
          <cell r="CY379" t="str">
            <v>Survival</v>
          </cell>
          <cell r="CZ379" t="str">
            <v>Swim</v>
          </cell>
        </row>
        <row r="380">
          <cell r="A380" t="str">
            <v>Unbeating Heart</v>
          </cell>
          <cell r="D380" t="str">
            <v>AEG</v>
          </cell>
          <cell r="E380" t="str">
            <v>Undead</v>
          </cell>
          <cell r="AF380">
            <v>0.33</v>
          </cell>
          <cell r="AL380">
            <v>0.33</v>
          </cell>
          <cell r="AR380">
            <v>0.33</v>
          </cell>
        </row>
        <row r="381">
          <cell r="A381" t="str">
            <v>Unseen Sniper</v>
          </cell>
          <cell r="D381" t="str">
            <v>Green Ronin</v>
          </cell>
          <cell r="E381" t="str">
            <v>Plot &amp; Poison</v>
          </cell>
          <cell r="AF381">
            <v>0.33</v>
          </cell>
          <cell r="AL381">
            <v>0.33</v>
          </cell>
          <cell r="AR381">
            <v>0.33</v>
          </cell>
        </row>
        <row r="382">
          <cell r="A382" t="str">
            <v>Vermin Outrider</v>
          </cell>
          <cell r="D382" t="str">
            <v>Green Ronin</v>
          </cell>
          <cell r="E382" t="str">
            <v>Plot &amp; Poison</v>
          </cell>
          <cell r="AF382">
            <v>0.33</v>
          </cell>
          <cell r="AL382">
            <v>0.33</v>
          </cell>
          <cell r="AR382">
            <v>0.33</v>
          </cell>
        </row>
        <row r="383">
          <cell r="A383" t="str">
            <v>Vigilante</v>
          </cell>
          <cell r="D383" t="str">
            <v>WotC</v>
          </cell>
          <cell r="E383" t="str">
            <v>Song &amp; Silence</v>
          </cell>
          <cell r="AF383">
            <v>0.33</v>
          </cell>
          <cell r="AL383">
            <v>0.33</v>
          </cell>
          <cell r="AR383">
            <v>0.33</v>
          </cell>
        </row>
        <row r="384">
          <cell r="A384" t="str">
            <v>Vile Tormentor</v>
          </cell>
          <cell r="D384" t="str">
            <v>Green Ronin</v>
          </cell>
          <cell r="E384" t="str">
            <v>Plot &amp; Poison</v>
          </cell>
          <cell r="AF384">
            <v>0.33</v>
          </cell>
          <cell r="AL384">
            <v>0.33</v>
          </cell>
          <cell r="AR384">
            <v>0.33</v>
          </cell>
        </row>
        <row r="385">
          <cell r="A385" t="str">
            <v>Virtuoso</v>
          </cell>
          <cell r="D385" t="str">
            <v>WotC</v>
          </cell>
          <cell r="E385" t="str">
            <v>Song &amp; Silence</v>
          </cell>
          <cell r="AF385">
            <v>0.33</v>
          </cell>
          <cell r="AL385">
            <v>0.33</v>
          </cell>
          <cell r="AR385">
            <v>0.33</v>
          </cell>
        </row>
        <row r="386">
          <cell r="A386" t="str">
            <v>Void Disciple</v>
          </cell>
          <cell r="D386" t="str">
            <v>AEG</v>
          </cell>
          <cell r="E386" t="str">
            <v>Rokugan</v>
          </cell>
          <cell r="AF386">
            <v>0.33</v>
          </cell>
          <cell r="AL386">
            <v>0.33</v>
          </cell>
          <cell r="AR386">
            <v>0.33</v>
          </cell>
        </row>
        <row r="387">
          <cell r="A387" t="str">
            <v>Wandering Squire</v>
          </cell>
          <cell r="C387" t="str">
            <v>BAB:  +5
Feats:  Dodge, Two Weapon Fighting, Weapon Focus (Quarterstaff)
Weapon and Armor Proficiency:  The wandering squire is proficient with the use of all simple &amp; martial weapons , as well as light &amp; medium armor and shields.
1st:  Expertise, Staff Expert
2nd:  Stunning Attack, Dodge +2
3rd:  Bonus Feat
4th:  Deflect Arrows
5th:  Dodge +3
6th:  Defensive Stance
7th:  Bonus Feat
8th:  Dodge +4
9th:  Warding Attack
10th: Staff Master, Dodge +5</v>
          </cell>
          <cell r="D387" t="str">
            <v>AEG</v>
          </cell>
          <cell r="E387" t="str">
            <v>War</v>
          </cell>
          <cell r="F387">
            <v>78</v>
          </cell>
          <cell r="G387">
            <v>10</v>
          </cell>
          <cell r="H387">
            <v>10</v>
          </cell>
          <cell r="I387">
            <v>1</v>
          </cell>
          <cell r="AF387">
            <v>0.5</v>
          </cell>
          <cell r="AL387">
            <v>0.33</v>
          </cell>
          <cell r="AR387">
            <v>0.33</v>
          </cell>
          <cell r="AX387">
            <v>3</v>
          </cell>
          <cell r="AZ387" t="str">
            <v>FighterBonus</v>
          </cell>
          <cell r="CS387">
            <v>4</v>
          </cell>
          <cell r="CT387" t="str">
            <v>Climb</v>
          </cell>
          <cell r="CU387" t="str">
            <v>Craft (General)</v>
          </cell>
          <cell r="CV387" t="str">
            <v>Diplomacy</v>
          </cell>
          <cell r="CW387" t="str">
            <v>Gather Info</v>
          </cell>
          <cell r="CX387" t="str">
            <v>Heal</v>
          </cell>
          <cell r="CY387" t="str">
            <v>Intimidate</v>
          </cell>
          <cell r="CZ387" t="str">
            <v>Jump</v>
          </cell>
          <cell r="DA387" t="str">
            <v>Listen</v>
          </cell>
          <cell r="DB387" t="str">
            <v>Profession (General)</v>
          </cell>
          <cell r="DC387" t="str">
            <v>Ride</v>
          </cell>
          <cell r="DD387" t="str">
            <v>Spot</v>
          </cell>
          <cell r="DE387" t="str">
            <v>Swim</v>
          </cell>
        </row>
        <row r="388">
          <cell r="A388" t="str">
            <v>War Wizard</v>
          </cell>
          <cell r="C388" t="str">
            <v>Requirements:
Alignment: Any non-evil, non-chaotic.
Skills: Spellcraft 10 ranks
Feats: Enlarge Spell, Widen Spell, Martial Weapon Proficiency (Any)
Spellcasting: Able to cast 4th-level arcane spells. 
Weapon and Armor Proficiency: No additional proficiency gained.
Class Abilities:
Gains additional spells per day per class level of War Wizard of Cormyr.
1st: Weapon Focus
2nd: Metamagic Feat
3rd: Widen Spell
4th: Metamagic Feat
5th: Enhanced Spell area</v>
          </cell>
          <cell r="D388" t="str">
            <v>WotC</v>
          </cell>
          <cell r="E388" t="str">
            <v>Magic of Faerun</v>
          </cell>
          <cell r="F388">
            <v>26</v>
          </cell>
          <cell r="G388">
            <v>5</v>
          </cell>
          <cell r="H388">
            <v>4</v>
          </cell>
          <cell r="I388">
            <v>0.5</v>
          </cell>
          <cell r="AF388">
            <v>0.5</v>
          </cell>
          <cell r="AL388">
            <v>0.33</v>
          </cell>
          <cell r="AR388">
            <v>0.5</v>
          </cell>
          <cell r="AX388">
            <v>2</v>
          </cell>
          <cell r="AY388">
            <v>1</v>
          </cell>
          <cell r="CS388">
            <v>2</v>
          </cell>
          <cell r="CT388" t="str">
            <v>Concentration</v>
          </cell>
          <cell r="CU388" t="str">
            <v>Craft (General)</v>
          </cell>
          <cell r="CV388" t="str">
            <v>Knowledge (Arcana)</v>
          </cell>
          <cell r="CW388" t="str">
            <v>Knowledge (General)</v>
          </cell>
          <cell r="CX388" t="str">
            <v>Knowledge (Nature)</v>
          </cell>
          <cell r="CY388" t="str">
            <v>Knowledge (Psionic)</v>
          </cell>
          <cell r="CZ388" t="str">
            <v>Knowledge (Religion)</v>
          </cell>
          <cell r="DA388" t="str">
            <v>Profession (General)</v>
          </cell>
          <cell r="DB388" t="str">
            <v>Speak Language</v>
          </cell>
          <cell r="DC388" t="str">
            <v>Spellcraft</v>
          </cell>
          <cell r="DD388" t="str">
            <v>Write Language</v>
          </cell>
        </row>
        <row r="389">
          <cell r="A389" t="str">
            <v>Warleader</v>
          </cell>
          <cell r="C389" t="str">
            <v>BAB:  +6
Feats:  Leadership
Skills:  Diplomacy 4 ranks
Weapon and Armor Proficiency:  The war leader is proficient with the use of all simple &amp; martial weapons , as well as light, medium, &amp; heavy armor and shields.
1st:  Lend Counsel
2nd:  Inspire Bravery
3rd:  Bonus Feat
4th:  Concerted Attack
5th:  Charisma +2
6th:  Bonus Feat
7th:  Snap to Attention
8th:  Motivate the Troops
9th:  Bonus Feat
10th: Rally the Troops</v>
          </cell>
          <cell r="D389" t="str">
            <v>AEG</v>
          </cell>
          <cell r="E389" t="str">
            <v>War</v>
          </cell>
          <cell r="F389">
            <v>81</v>
          </cell>
          <cell r="G389">
            <v>10</v>
          </cell>
          <cell r="H389">
            <v>10</v>
          </cell>
          <cell r="I389">
            <v>1</v>
          </cell>
          <cell r="AF389">
            <v>0.5</v>
          </cell>
          <cell r="AL389">
            <v>0.33</v>
          </cell>
          <cell r="AR389">
            <v>0.33</v>
          </cell>
          <cell r="AX389">
            <v>3</v>
          </cell>
          <cell r="AY389">
            <v>3</v>
          </cell>
          <cell r="AZ389" t="str">
            <v>FighterBonus</v>
          </cell>
          <cell r="CS389">
            <v>4</v>
          </cell>
          <cell r="CT389" t="str">
            <v>Climb</v>
          </cell>
          <cell r="CU389" t="str">
            <v>Concentration</v>
          </cell>
          <cell r="CV389" t="str">
            <v>Craft (General)</v>
          </cell>
          <cell r="CW389" t="str">
            <v>Diplomacy</v>
          </cell>
          <cell r="CX389" t="str">
            <v>Intimidate</v>
          </cell>
          <cell r="CY389" t="str">
            <v>Profession (General)</v>
          </cell>
          <cell r="CZ389" t="str">
            <v>Ride</v>
          </cell>
          <cell r="DA389" t="str">
            <v>Sense Motive</v>
          </cell>
          <cell r="DB389" t="str">
            <v>Swim</v>
          </cell>
        </row>
        <row r="390">
          <cell r="A390" t="str">
            <v>Warmage</v>
          </cell>
          <cell r="C390" t="str">
            <v>Feats:  Combat Casting, Dodge, any one Metamagic feat.
Skills:  Concentration 8 ranks, Knowledge (Arcana) 6 ranks
Spellcasting:  Must be able to cast 3rd level arcane spells.
Weapon and Armor Proficiency:  The warmage is proficient with the use of all simple &amp; martial weapons , as well as light armor.
Spellcasting:  Every even numbered level, gains +1 level to a previous arcane casting class.
1st:  Arcane Accuracy
2nd:  Armored Mage
3rd:  Superior Dodge
5th:  Mental Toughness
7th:  Dodge Missile Fire
9th:  Arcane Tactician
10th: Arcane Warrior</v>
          </cell>
          <cell r="D390" t="str">
            <v>AEG</v>
          </cell>
          <cell r="E390" t="str">
            <v>War</v>
          </cell>
          <cell r="F390">
            <v>83</v>
          </cell>
          <cell r="G390">
            <v>10</v>
          </cell>
          <cell r="H390">
            <v>6</v>
          </cell>
          <cell r="I390">
            <v>0.5</v>
          </cell>
          <cell r="AF390">
            <v>0.5</v>
          </cell>
          <cell r="AL390">
            <v>0.33</v>
          </cell>
          <cell r="AR390">
            <v>0.5</v>
          </cell>
          <cell r="CS390">
            <v>2</v>
          </cell>
          <cell r="CT390" t="str">
            <v>Concentration</v>
          </cell>
          <cell r="CU390" t="str">
            <v>Craft (General)</v>
          </cell>
          <cell r="CV390" t="str">
            <v>Knowledge (Arcana)</v>
          </cell>
          <cell r="CW390" t="str">
            <v>Knowledge (General)</v>
          </cell>
          <cell r="CX390" t="str">
            <v>Knowledge (Nature)</v>
          </cell>
          <cell r="CY390" t="str">
            <v>Knowledge (Psionic)</v>
          </cell>
          <cell r="CZ390" t="str">
            <v>Knowledge (Religion)</v>
          </cell>
          <cell r="DA390" t="str">
            <v>Profession (General)</v>
          </cell>
          <cell r="DB390" t="str">
            <v>Speak Language</v>
          </cell>
          <cell r="DC390" t="str">
            <v>Spellcraft</v>
          </cell>
          <cell r="DD390" t="str">
            <v>Write Language</v>
          </cell>
        </row>
        <row r="391">
          <cell r="A391" t="str">
            <v>Warmaster</v>
          </cell>
          <cell r="C391" t="str">
            <v>Requirements:
Base Attack Bonus: +7
Diplomacy ranks: 5
Alignment: Any nonchaotic, nonevil.
Feats: Leadership, Martial Weapon Proficiency, Weapon Specialization
1 Brotherhood, Leadership bonus +1
2 Battle cry
3 Direct troops, Leadership bonus +2
4 Tower, rally troops
5 Hard march, Leadership bonus +3
6 Keep
7 Battle standard, Leadership bonus +4
8 Castle
9 Die for your country, Leadership bonus +5
10 Huge castle</v>
          </cell>
          <cell r="D391" t="str">
            <v>WotC</v>
          </cell>
          <cell r="E391" t="str">
            <v>Sword &amp; Fist</v>
          </cell>
          <cell r="F391">
            <v>37</v>
          </cell>
          <cell r="G391">
            <v>10</v>
          </cell>
          <cell r="H391">
            <v>10</v>
          </cell>
          <cell r="I391">
            <v>1</v>
          </cell>
          <cell r="AF391">
            <v>0.5</v>
          </cell>
          <cell r="AL391">
            <v>0.33</v>
          </cell>
          <cell r="AR391">
            <v>0.33</v>
          </cell>
          <cell r="CS391">
            <v>2</v>
          </cell>
          <cell r="CT391" t="str">
            <v>Bluff</v>
          </cell>
          <cell r="CU391" t="str">
            <v>Craft (General)</v>
          </cell>
          <cell r="CV391" t="str">
            <v>Diplomacy</v>
          </cell>
          <cell r="CW391" t="str">
            <v>Intimidate</v>
          </cell>
          <cell r="CX391" t="str">
            <v>Knowledge (General)</v>
          </cell>
          <cell r="CY391" t="str">
            <v>Profession (General)</v>
          </cell>
          <cell r="CZ391" t="str">
            <v>Ride</v>
          </cell>
          <cell r="DA391" t="str">
            <v>Sense Motive</v>
          </cell>
          <cell r="DB391" t="str">
            <v>Speak Language</v>
          </cell>
          <cell r="DC391" t="str">
            <v>Write Language</v>
          </cell>
        </row>
        <row r="392">
          <cell r="A392" t="str">
            <v>Warpriest</v>
          </cell>
          <cell r="C392" t="str">
            <v>Base Attack Bonus: +5
Diplomacy: 5 ranks; Sense Motive: 5 ranks
Feats: Combat Casting; Leadership
Spells: Access to at least one of these domains: Destruction, Protection, Strength, War.  A character who can cast at least one spell from a domain counts as having access for this purpose.
Weapon and Armor Proficiency: Light, Medium, and Heavy Armor; Shields; Simple and Martial weapons.
1st: Prestige Domain: Glory or Prestige Domain: Domination; Rally
2nd: Inflame; +1 to level of the existing spellcasting class.
3rd: Healing Circle
4th: Prestige Domain; +1 to level of the existing spellcasting class.
5th: Heroes' Feast
6th: Fear Aura; +1 to level of the existing spellcasting class.
7th: Mass Haste
8th: Mass Healing; +1 to level of the existing spellcasting class.
9th: Fear Aura (x2)
10th: Implacable Foe; +1 to level of the existing spellcasting class.</v>
          </cell>
          <cell r="D392" t="str">
            <v>WotC</v>
          </cell>
          <cell r="E392" t="str">
            <v>Defenders of the Faith</v>
          </cell>
          <cell r="F392">
            <v>74</v>
          </cell>
          <cell r="G392">
            <v>10</v>
          </cell>
          <cell r="H392">
            <v>8</v>
          </cell>
          <cell r="I392">
            <v>1</v>
          </cell>
          <cell r="AF392">
            <v>0.5</v>
          </cell>
          <cell r="AL392">
            <v>0.33</v>
          </cell>
          <cell r="AR392">
            <v>0.33</v>
          </cell>
          <cell r="BJ392">
            <v>1</v>
          </cell>
          <cell r="CS392">
            <v>2</v>
          </cell>
          <cell r="CT392" t="str">
            <v>Concentration</v>
          </cell>
          <cell r="CU392" t="str">
            <v>Craft (General)</v>
          </cell>
          <cell r="CV392" t="str">
            <v>Diplomacy</v>
          </cell>
          <cell r="CW392" t="str">
            <v>Handle Animal</v>
          </cell>
          <cell r="CX392" t="str">
            <v>Ride</v>
          </cell>
          <cell r="CY392" t="str">
            <v>Sense Motive</v>
          </cell>
          <cell r="CZ392" t="str">
            <v>Spellcraft</v>
          </cell>
          <cell r="DA392" t="str">
            <v>Swim</v>
          </cell>
        </row>
        <row r="393">
          <cell r="A393" t="str">
            <v>Warrior</v>
          </cell>
          <cell r="C393" t="str">
            <v>Alignment: Any
Weapon and Armor Proficiency: The warrior is proficient in the use of all simple and martial weapons and all armor and shields.</v>
          </cell>
          <cell r="D393" t="str">
            <v>WotC</v>
          </cell>
          <cell r="E393" t="str">
            <v>3.5e SRD</v>
          </cell>
          <cell r="G393">
            <v>20</v>
          </cell>
          <cell r="H393">
            <v>8</v>
          </cell>
          <cell r="I393">
            <v>1</v>
          </cell>
          <cell r="AF393">
            <v>0.5</v>
          </cell>
          <cell r="AL393">
            <v>0.33</v>
          </cell>
          <cell r="AR393">
            <v>0.33</v>
          </cell>
          <cell r="CS393">
            <v>2</v>
          </cell>
          <cell r="CT393" t="str">
            <v>Climb</v>
          </cell>
          <cell r="CU393" t="str">
            <v>Handle Animal</v>
          </cell>
          <cell r="CV393" t="str">
            <v>Intimidate</v>
          </cell>
          <cell r="CW393" t="str">
            <v>Jump</v>
          </cell>
          <cell r="CX393" t="str">
            <v>Ride</v>
          </cell>
          <cell r="CY393" t="str">
            <v>Swim</v>
          </cell>
        </row>
        <row r="394">
          <cell r="A394" t="str">
            <v>Wasp Bounty Hunter</v>
          </cell>
          <cell r="D394" t="str">
            <v>AEG</v>
          </cell>
          <cell r="E394" t="str">
            <v>Rokugan</v>
          </cell>
          <cell r="AF394">
            <v>0.33</v>
          </cell>
          <cell r="AL394">
            <v>0.33</v>
          </cell>
          <cell r="AR394">
            <v>0.33</v>
          </cell>
        </row>
        <row r="395">
          <cell r="A395" t="str">
            <v>Wasteland Druid</v>
          </cell>
          <cell r="D395" t="str">
            <v>AEG</v>
          </cell>
          <cell r="E395" t="str">
            <v>Undead</v>
          </cell>
          <cell r="AF395">
            <v>0.33</v>
          </cell>
          <cell r="AL395">
            <v>0.33</v>
          </cell>
          <cell r="AR395">
            <v>0.33</v>
          </cell>
        </row>
        <row r="396">
          <cell r="A396" t="str">
            <v>Waveservant</v>
          </cell>
          <cell r="D396" t="str">
            <v>WotC</v>
          </cell>
          <cell r="E396" t="str">
            <v>Faiths &amp; Pantheons</v>
          </cell>
          <cell r="AF396">
            <v>0.33</v>
          </cell>
          <cell r="AL396">
            <v>0.33</v>
          </cell>
          <cell r="AR396">
            <v>0.33</v>
          </cell>
        </row>
        <row r="397">
          <cell r="A397" t="str">
            <v>Wayfarer Guide</v>
          </cell>
          <cell r="C397" t="str">
            <v>Requirements:
Knowledge (arcana): 10 ranks
Knowledge (geography): 10 ranks
Feats: Sanctum Spell, Skill Focus (Knowledge (Geography))
Spells: Ability to cast Teleport.
Special: A prospective wayfarer guide must join the Wayfarer's Union (although they can later quit without losing previously acquired levels).
Weapon and Armor Proficiency: No additional proficiency gained.
Class Abilities:
Gains additional arcane spells per day per odd class level of Wayfarer Guide.
1st: Enhanced Capacity
2nd: Extra Teleportation
3rd: Enhanced Accuracy</v>
          </cell>
          <cell r="D397" t="str">
            <v>WotC</v>
          </cell>
          <cell r="E397" t="str">
            <v>Tome &amp; Blood</v>
          </cell>
          <cell r="F397">
            <v>69</v>
          </cell>
          <cell r="G397">
            <v>10</v>
          </cell>
          <cell r="H397">
            <v>4</v>
          </cell>
          <cell r="I397">
            <v>0.5</v>
          </cell>
          <cell r="AF397">
            <v>0.33</v>
          </cell>
          <cell r="AL397">
            <v>0.33</v>
          </cell>
          <cell r="AR397">
            <v>0.5</v>
          </cell>
          <cell r="CS397">
            <v>2</v>
          </cell>
          <cell r="CT397" t="str">
            <v>Concentration</v>
          </cell>
          <cell r="CU397" t="str">
            <v>Craft (General)</v>
          </cell>
          <cell r="CV397" t="str">
            <v>Knowledge (Arcana)</v>
          </cell>
          <cell r="CW397" t="str">
            <v>Knowledge (General)</v>
          </cell>
          <cell r="CX397" t="str">
            <v>Knowledge (Nature)</v>
          </cell>
          <cell r="CY397" t="str">
            <v>Knowledge (Psionic)</v>
          </cell>
          <cell r="CZ397" t="str">
            <v>Knowledge (Religion)</v>
          </cell>
          <cell r="DA397" t="str">
            <v>Profession (General)</v>
          </cell>
          <cell r="DB397" t="str">
            <v>Speak Language</v>
          </cell>
          <cell r="DC397" t="str">
            <v>Spellcraft</v>
          </cell>
          <cell r="DD397" t="str">
            <v>Write Language</v>
          </cell>
        </row>
        <row r="398">
          <cell r="A398" t="str">
            <v>Weaponmaster</v>
          </cell>
          <cell r="C398" t="str">
            <v>Requirements:
Base Attack Bonus: +5
Intimidate ranks: 4
Proficiency: With your weapon of choice.
Weapon: Masterwork weapon (unless unarmed).
Feats: Dodge, Mobility Combat Reflexes, Expertise, Weapon Focus [DB: with weapon of choice?], Whirlwind Attack, Dex 13+
1 Ki damage 1/day/level
2 Increased multiplier 1/day
3 Superior Weapon Focus
4 Increased multiplier 2/day
5 Superior Combat Reflexes
6 Increased multiplier 3/day
7 Ki critical
8 Increased multiplier 4/day
9 Ki Whirlwind Attack
10 Increased multiplier 5/day</v>
          </cell>
          <cell r="D398" t="str">
            <v>WotC</v>
          </cell>
          <cell r="E398" t="str">
            <v>Sword &amp; Fist</v>
          </cell>
          <cell r="F398">
            <v>38</v>
          </cell>
          <cell r="G398">
            <v>10</v>
          </cell>
          <cell r="H398">
            <v>10</v>
          </cell>
          <cell r="I398">
            <v>1</v>
          </cell>
          <cell r="AF398">
            <v>0.33</v>
          </cell>
          <cell r="AL398">
            <v>0.5</v>
          </cell>
          <cell r="AR398">
            <v>0.33</v>
          </cell>
          <cell r="CS398">
            <v>2</v>
          </cell>
          <cell r="CT398" t="str">
            <v>Intimidate</v>
          </cell>
          <cell r="CU398" t="str">
            <v>Knowledge (Weaponry)</v>
          </cell>
          <cell r="CV398" t="str">
            <v>Listen</v>
          </cell>
          <cell r="CW398" t="str">
            <v>Sense Motive</v>
          </cell>
          <cell r="CX398" t="str">
            <v>Spot</v>
          </cell>
        </row>
        <row r="399">
          <cell r="A399" t="str">
            <v>Wearer of Purple</v>
          </cell>
          <cell r="D399" t="str">
            <v>WotC</v>
          </cell>
          <cell r="E399" t="str">
            <v>Faiths &amp; Pantheons</v>
          </cell>
          <cell r="AF399">
            <v>0.33</v>
          </cell>
          <cell r="AL399">
            <v>0.33</v>
          </cell>
          <cell r="AR399">
            <v>0.33</v>
          </cell>
        </row>
        <row r="400">
          <cell r="A400" t="str">
            <v>Weightless Foot</v>
          </cell>
          <cell r="C400" t="str">
            <v>Requirements:
Alignment: Any Non-chaotic, Non-Evil
BAB: +4
Base Reflex save: +2
Balance: 8 ranks
Climb: 4 ranks
Concentration: 4 ranks
Jump: 6 ranks
Tumble: 4 ranks
Feats: Dodge, Iron Will, Mobility, Point Blank Shot
Special: Must have the evasion special ability.
Weapon and Armor Proficiency: A weightless foot gains proficiency in all simple &amp; martial weapons. but no armor.
1st Leap of the clouds, Slow fall (20 ft.)
2nd Light Step (+10), Spring Attack
3rd Acrobatics (+10), Slow fall (30 ft.)
4th Purity of body, Trackless Step, Shot on the Run
5th Dry Feet, Slow fall (50 ft.)
6th Purity of Mind, Uncany Step, Light Step (+20)
7th Light as a Feather, Acrobatics (+20)
8th Light as Air
9th Purity of Spirit, Improved evasion       
10th Weightlessness</v>
          </cell>
          <cell r="D400" t="str">
            <v>Piazo</v>
          </cell>
          <cell r="E400" t="str">
            <v>Dragon 289</v>
          </cell>
          <cell r="F400">
            <v>51</v>
          </cell>
          <cell r="G400">
            <v>10</v>
          </cell>
          <cell r="H400">
            <v>8</v>
          </cell>
          <cell r="I400">
            <v>1</v>
          </cell>
          <cell r="AF400">
            <v>0.33</v>
          </cell>
          <cell r="AL400">
            <v>0.5</v>
          </cell>
          <cell r="AR400">
            <v>0.5</v>
          </cell>
          <cell r="CS400">
            <v>4</v>
          </cell>
          <cell r="CT400" t="str">
            <v>Balance</v>
          </cell>
          <cell r="CU400" t="str">
            <v>Climb</v>
          </cell>
          <cell r="CV400" t="str">
            <v>Concentration</v>
          </cell>
          <cell r="CW400" t="str">
            <v>Diplomacy</v>
          </cell>
          <cell r="CX400" t="str">
            <v>Escape Artist</v>
          </cell>
          <cell r="CY400" t="str">
            <v>Hide</v>
          </cell>
          <cell r="CZ400" t="str">
            <v>Jump</v>
          </cell>
          <cell r="DA400" t="str">
            <v>Listen</v>
          </cell>
          <cell r="DB400" t="str">
            <v>Move Silently</v>
          </cell>
          <cell r="DC400" t="str">
            <v>Search</v>
          </cell>
          <cell r="DD400" t="str">
            <v>Spot</v>
          </cell>
          <cell r="DE400" t="str">
            <v>Swim</v>
          </cell>
          <cell r="DF400" t="str">
            <v>Tumble</v>
          </cell>
        </row>
        <row r="401">
          <cell r="A401" t="str">
            <v>Wild Rider</v>
          </cell>
          <cell r="C401" t="str">
            <v>BAB:  +5
Feats:  Mounted Archery, Mounted Combat
Skills:  Animal Empathy 6 ranks, Heal 6 ranks, Ride 8 ranks, Wilderness Lore 6 ranks
Special:  Must have the rage special ability.
Weapon and Armor Proficiency:  The wild rider is proficient with the use of all simple &amp; martial weapons , as well as light armor &amp; shields.
1st:  Improved Mounted Archery
2nd:  Inspired Horsemanship
3rd:  Wild Rider
4th:  Furious Fire
5th:  Spirited Mount
6th:  Incite Rage
7th:  Exotic Mount
8th:  Ride Like the Wind
9th:  Spirited Mount
10th: Ferocious Charge, Exotic Mount</v>
          </cell>
          <cell r="D401" t="str">
            <v>AEG</v>
          </cell>
          <cell r="E401" t="str">
            <v>War</v>
          </cell>
          <cell r="F401">
            <v>85</v>
          </cell>
          <cell r="G401">
            <v>10</v>
          </cell>
          <cell r="H401">
            <v>10</v>
          </cell>
          <cell r="I401">
            <v>1</v>
          </cell>
          <cell r="AF401">
            <v>0.5</v>
          </cell>
          <cell r="AL401">
            <v>0.33</v>
          </cell>
          <cell r="AR401">
            <v>0.33</v>
          </cell>
          <cell r="CS401">
            <v>2</v>
          </cell>
          <cell r="CT401" t="str">
            <v>Climb</v>
          </cell>
          <cell r="CU401" t="str">
            <v>Craft (General)</v>
          </cell>
          <cell r="CV401" t="str">
            <v>Handle Animal</v>
          </cell>
          <cell r="CW401" t="str">
            <v>Intimidate</v>
          </cell>
          <cell r="CX401" t="str">
            <v>Jump</v>
          </cell>
          <cell r="CY401" t="str">
            <v>Listen</v>
          </cell>
          <cell r="CZ401" t="str">
            <v>Profession (General)</v>
          </cell>
          <cell r="DA401" t="str">
            <v>Ride</v>
          </cell>
          <cell r="DB401" t="str">
            <v>Survival</v>
          </cell>
          <cell r="DC401" t="str">
            <v>Swim</v>
          </cell>
        </row>
        <row r="402">
          <cell r="A402" t="str">
            <v>Wild Scout</v>
          </cell>
          <cell r="C402" t="str">
            <v>BAB:  +5
Feats:  Endurance, Track
Skills:  Hide 8 ranks, Intuit Direction 4 ranks, Knowledge (Nature) 4 ranks, Move Silently 4 ranks
Weapon and Armor Proficiency:  The wild scout is proficient with the use of all simple and martial weapons, as well as all light armor &amp; shields.
1st:  Improved Track, Home Turf, Wild Feat
2nd:  Fast March, Nondetection
3rd:  Camouflage 1
4th:  Home Turf 2
5th:  Commune with Nature 1/day
6th:  Camouflage 1
7th:  Commune with Nature 2/day
8th:  Home Turf 3
9th:  Camouflage 1
10th:  Commune with Nature 3/day, Wild Feat</v>
          </cell>
          <cell r="D402" t="str">
            <v>WotC</v>
          </cell>
          <cell r="E402" t="str">
            <v>Silver Marches</v>
          </cell>
          <cell r="F402">
            <v>117</v>
          </cell>
          <cell r="G402">
            <v>10</v>
          </cell>
          <cell r="H402">
            <v>8</v>
          </cell>
          <cell r="I402">
            <v>0.75</v>
          </cell>
          <cell r="AF402">
            <v>0.5</v>
          </cell>
          <cell r="AL402">
            <v>0.33</v>
          </cell>
          <cell r="AR402">
            <v>0.33</v>
          </cell>
          <cell r="AX402">
            <v>1</v>
          </cell>
          <cell r="AZ402" t="str">
            <v>List_Validation</v>
          </cell>
          <cell r="CS402">
            <v>4</v>
          </cell>
          <cell r="CT402" t="str">
            <v>Climb</v>
          </cell>
          <cell r="CU402" t="str">
            <v>Handle Animal</v>
          </cell>
          <cell r="CV402" t="str">
            <v>Hide</v>
          </cell>
          <cell r="CW402" t="str">
            <v>Jump</v>
          </cell>
          <cell r="CX402" t="str">
            <v>Knowledge (Nature)</v>
          </cell>
          <cell r="CY402" t="str">
            <v>Listen</v>
          </cell>
          <cell r="CZ402" t="str">
            <v>Move Silently</v>
          </cell>
          <cell r="DA402" t="str">
            <v>Spot</v>
          </cell>
          <cell r="DB402" t="str">
            <v>Survival</v>
          </cell>
        </row>
        <row r="403">
          <cell r="A403" t="str">
            <v>Windstrider</v>
          </cell>
          <cell r="D403" t="str">
            <v>WotC</v>
          </cell>
          <cell r="E403" t="str">
            <v>Faiths &amp; Pantheons</v>
          </cell>
          <cell r="AF403">
            <v>0.33</v>
          </cell>
          <cell r="AL403">
            <v>0.33</v>
          </cell>
          <cell r="AR403">
            <v>0.33</v>
          </cell>
        </row>
        <row r="404">
          <cell r="A404" t="str">
            <v>Windwalker</v>
          </cell>
          <cell r="C404" t="str">
            <v>Requirements:
Patron Deity: Shaundakul
BAB: +5
Hide: 5 ranks
Intuit Direction: 5 ranks
Move Silently: 5 ranks
Wilderness Lore: 3 ranks
Feats: Lightining Reflexes, Track, Weapon Focus (Greatsword)
Spell Casting: Ability to cast divine spells. Clerics must have access to the Air or Travel domain.
Special: Must have visited 3 differet regions during their life.  Must have flown by spell or mount for at least an hour.
Weapon and Armor Proficiency: A windwalker gains no additional proficiency with any weapons, armors, or shields. Shaundakul's favored weapon is the greatsword.
1st Air &amp; Travel Spells, Soft Fall
2nd Cold Resistance 5
3rd Portalsense, Air Walk
4th Cold Resistance 10
5th Smite Fiend 1/day
6th Cold Resistance 15
7th Windsong
8th Cold Resistance 20
9th Smite Fiend 2/day
10th Ride the WInds
A windwalker gains +1 level of their existing spell casting class at each level.</v>
          </cell>
          <cell r="D404" t="str">
            <v>WotC</v>
          </cell>
          <cell r="E404" t="str">
            <v>Faiths &amp; Pantheons</v>
          </cell>
          <cell r="F404">
            <v>212</v>
          </cell>
          <cell r="G404">
            <v>19</v>
          </cell>
          <cell r="H404">
            <v>8</v>
          </cell>
          <cell r="I404">
            <v>1</v>
          </cell>
          <cell r="K404" t="str">
            <v>Fiend</v>
          </cell>
          <cell r="L404" t="str">
            <v>Chr</v>
          </cell>
          <cell r="M404" t="str">
            <v>level</v>
          </cell>
          <cell r="N404">
            <v>5</v>
          </cell>
          <cell r="O404">
            <v>4</v>
          </cell>
          <cell r="AF404">
            <v>0.33</v>
          </cell>
          <cell r="AL404">
            <v>0.33</v>
          </cell>
          <cell r="AR404">
            <v>0.5</v>
          </cell>
          <cell r="CS404">
            <v>4</v>
          </cell>
          <cell r="CT404" t="str">
            <v>Climb</v>
          </cell>
          <cell r="CU404" t="str">
            <v>Concentration</v>
          </cell>
          <cell r="CV404" t="str">
            <v>Craft (General)</v>
          </cell>
          <cell r="CW404" t="str">
            <v>Diplomacy</v>
          </cell>
          <cell r="CX404" t="str">
            <v>Heal</v>
          </cell>
          <cell r="CY404" t="str">
            <v>Hide</v>
          </cell>
          <cell r="CZ404" t="str">
            <v>Jump</v>
          </cell>
          <cell r="DA404" t="str">
            <v>Knowledge (Nature)</v>
          </cell>
          <cell r="DB404" t="str">
            <v>Knowledge (Religion)</v>
          </cell>
          <cell r="DC404" t="str">
            <v>Move Silently</v>
          </cell>
          <cell r="DD404" t="str">
            <v>Ride</v>
          </cell>
          <cell r="DE404" t="str">
            <v>Search</v>
          </cell>
          <cell r="DF404" t="str">
            <v>Spot</v>
          </cell>
          <cell r="DG404" t="str">
            <v>Survival</v>
          </cell>
          <cell r="DH404" t="str">
            <v>Swim</v>
          </cell>
        </row>
        <row r="405">
          <cell r="A405" t="str">
            <v>Witch Hunter</v>
          </cell>
          <cell r="D405" t="str">
            <v>AEG</v>
          </cell>
          <cell r="E405" t="str">
            <v>Rokugan</v>
          </cell>
          <cell r="AF405">
            <v>0.33</v>
          </cell>
          <cell r="AL405">
            <v>0.33</v>
          </cell>
          <cell r="AR405">
            <v>0.33</v>
          </cell>
        </row>
        <row r="406">
          <cell r="A406" t="str">
            <v>Wizard</v>
          </cell>
          <cell r="C406" t="str">
            <v>Weapon and Armor Proficiency: Wizards are skilled with the club, dagger, heavy crossbow, light crossbow, and quarterstaff. Wizards are not proficient with any type of armor nor with shields. 
1st:  Summon familiar, Scribe Scroll           
5th:  Bonus Metamagic Feat          
10th:  Bonus Metamagic Feat         
15th:  Bonus Metamagic Feat           
20th:  Bonus Metamagic Feat</v>
          </cell>
          <cell r="D406" t="str">
            <v>WotC</v>
          </cell>
          <cell r="E406" t="str">
            <v>3.5e SRD</v>
          </cell>
          <cell r="G406">
            <v>20</v>
          </cell>
          <cell r="H406">
            <v>4</v>
          </cell>
          <cell r="I406">
            <v>0.5</v>
          </cell>
          <cell r="AF406">
            <v>0.33</v>
          </cell>
          <cell r="AL406">
            <v>0.33</v>
          </cell>
          <cell r="AR406">
            <v>0.5</v>
          </cell>
          <cell r="AX406">
            <v>1</v>
          </cell>
          <cell r="AZ406" t="str">
            <v>Metamagic</v>
          </cell>
          <cell r="CP406">
            <v>1</v>
          </cell>
          <cell r="CR406" t="str">
            <v>familiar</v>
          </cell>
          <cell r="CS406">
            <v>2</v>
          </cell>
          <cell r="CT406" t="str">
            <v>Concentration</v>
          </cell>
          <cell r="CU406" t="str">
            <v>Craft (General)</v>
          </cell>
          <cell r="CV406" t="str">
            <v>Decipher Script</v>
          </cell>
          <cell r="CW406" t="str">
            <v>Knowledge (General)</v>
          </cell>
          <cell r="CX406" t="str">
            <v>Profession (General)</v>
          </cell>
          <cell r="CY406" t="str">
            <v>Spellcraft</v>
          </cell>
        </row>
        <row r="407">
          <cell r="A407" t="str">
            <v>Wu Jen</v>
          </cell>
          <cell r="C407" t="str">
            <v>Alignment:  Any Non-Lawful.
Special:  Taboo
Weapon and Armor Proficiency:  The wu jen is proficient with the use of all simple weapons.  They are not proficient with any type of armor or shields.
1st:  Arcane Spell Casting, Sudden Action, Bonus Feat
2nd:  
3rd:  Spell Secret  (Also at 6th, 9th, 12th, 15th, &amp; 18th.)</v>
          </cell>
          <cell r="D407" t="str">
            <v>WotC</v>
          </cell>
          <cell r="E407" t="str">
            <v>OA</v>
          </cell>
          <cell r="F407">
            <v>30</v>
          </cell>
          <cell r="G407">
            <v>20</v>
          </cell>
          <cell r="H407">
            <v>4</v>
          </cell>
          <cell r="I407">
            <v>0.5</v>
          </cell>
          <cell r="AF407">
            <v>0.33</v>
          </cell>
          <cell r="AL407">
            <v>0.33</v>
          </cell>
          <cell r="AR407">
            <v>0.5</v>
          </cell>
          <cell r="AX407">
            <v>1</v>
          </cell>
          <cell r="AZ407" t="str">
            <v>Metamagic</v>
          </cell>
          <cell r="CS407">
            <v>2</v>
          </cell>
          <cell r="CT407" t="str">
            <v>Concentration</v>
          </cell>
          <cell r="CU407" t="str">
            <v>Craft (General)</v>
          </cell>
          <cell r="CV407" t="str">
            <v>Knowledge (Arcana)</v>
          </cell>
          <cell r="CW407" t="str">
            <v>Knowledge (General)</v>
          </cell>
          <cell r="CX407" t="str">
            <v>Knowledge (Nature)</v>
          </cell>
          <cell r="CY407" t="str">
            <v>Knowledge (Psionic)</v>
          </cell>
          <cell r="CZ407" t="str">
            <v>Knowledge (Religion)</v>
          </cell>
          <cell r="DA407" t="str">
            <v>Profession (General)</v>
          </cell>
          <cell r="DB407" t="str">
            <v>Speak Language</v>
          </cell>
          <cell r="DC407" t="str">
            <v>Spellcraft</v>
          </cell>
          <cell r="DD407" t="str">
            <v>Write Language</v>
          </cell>
        </row>
        <row r="408">
          <cell r="A408" t="str">
            <v>Wyrm Spawn</v>
          </cell>
          <cell r="C408" t="str">
            <v>Special:  It is up to the DM if you can take this prestige class.
Weapon and Armor Proficiency:  The wyrm spawn gains no additional proficiency with any weapons, armor, or shields.
1st:  Draconic Blood
2nd:  Resist Elements
3rd:  Scent, Constitution +1
4th:  Flight
5th:  Immune to Dragon Fear, Wisdom +2
6th:  Innate Magic
7th:  Draconic Hide +4, Strength +2
8th:  Longevity, Intelligence +2
9th:  Polymorph
10th:  Breath Weapon</v>
          </cell>
          <cell r="D408" t="str">
            <v>AEG</v>
          </cell>
          <cell r="E408" t="str">
            <v>Dragons</v>
          </cell>
          <cell r="F408">
            <v>42</v>
          </cell>
          <cell r="G408">
            <v>10</v>
          </cell>
          <cell r="H408">
            <v>8</v>
          </cell>
          <cell r="I408">
            <v>0.5</v>
          </cell>
          <cell r="AF408">
            <v>0.5</v>
          </cell>
          <cell r="AL408">
            <v>0.5</v>
          </cell>
          <cell r="AR408">
            <v>0.5</v>
          </cell>
          <cell r="CS408">
            <v>4</v>
          </cell>
        </row>
        <row r="409">
          <cell r="A409" t="str">
            <v>Wyrmfoe</v>
          </cell>
          <cell r="C409" t="str">
            <v>Special:  Ingest 2 pints of blood collected from a dragon that's still alive or one that's died within the last 8 hours.
Special:  Find a copy of the Book of Dragon's Blood.
Special:  Once a year, must kill a dragon &amp; ingest 2 pints of its blood.  Failure results in the loss of 1 ability per week.
Weapon and Armor Proficiency:  The wyrmfoe gains no additional proficiency with any weapons, armor, or shields.
Spellcasting:  +1 level of previous spell casting ability per level or if no previous class, +1 level of sorcerer spell casting ability per level.
1st:  Dragon Magic
2nd:  Dragon Claws
3rd:  Damage Resistance
5th:  Dragon Creature Type
9th:  Dragon Breath</v>
          </cell>
          <cell r="D409" t="str">
            <v>AEG</v>
          </cell>
          <cell r="E409" t="str">
            <v>Dragons</v>
          </cell>
          <cell r="F409">
            <v>40</v>
          </cell>
          <cell r="G409">
            <v>10</v>
          </cell>
          <cell r="H409">
            <v>4</v>
          </cell>
          <cell r="I409">
            <v>0.5</v>
          </cell>
          <cell r="AF409">
            <v>0.33</v>
          </cell>
          <cell r="AL409">
            <v>0.5</v>
          </cell>
          <cell r="AR409">
            <v>0.5</v>
          </cell>
          <cell r="CS409">
            <v>2</v>
          </cell>
          <cell r="CT409" t="str">
            <v>Concentration</v>
          </cell>
          <cell r="CU409" t="str">
            <v>Craft (General)</v>
          </cell>
          <cell r="CV409" t="str">
            <v>Knowledge (Arcana)</v>
          </cell>
          <cell r="CW409" t="str">
            <v>Knowledge (General)</v>
          </cell>
          <cell r="CX409" t="str">
            <v>Knowledge (Nature)</v>
          </cell>
          <cell r="CY409" t="str">
            <v>Knowledge (Psionic)</v>
          </cell>
          <cell r="CZ409" t="str">
            <v>Knowledge (Religion)</v>
          </cell>
          <cell r="DA409" t="str">
            <v>Profession (General)</v>
          </cell>
          <cell r="DB409" t="str">
            <v>Speak Language</v>
          </cell>
          <cell r="DC409" t="str">
            <v>Spellcraft</v>
          </cell>
          <cell r="DD409" t="str">
            <v>Write Language</v>
          </cell>
        </row>
        <row r="410">
          <cell r="A410" t="str">
            <v>Xaositect</v>
          </cell>
          <cell r="C410" t="str">
            <v>Requirements:
Alignment: Any Chaotic
BAB: +4
Base Fortitude Save: +2
Base Reflex Save: +2
Base Will Save: +2
Weapon and Armor Proficiency: A xaositect gains proficiency in all simple &amp; martial weapons as well as all armor &amp; shields.
1st Hide From the Law, Chaotic Contagion, No Rhyme of Reason
2nd Babble (10')
3rd Confusion Aura (5')
4th Babble (20'), Chance's Friend (1/day)
5th Chaotic Defense, Confusion Aura (10')
6th Babble (30'), Burst of Chaos
7th Spark of Life, Chance's Friend (2/day), Confusion Aura (15')
8th Babble (40')
9th Confusion Aura (20'), Law's Bane
10th Babble (50'), Chance's Friend (3/day), Chance's Master</v>
          </cell>
          <cell r="D410" t="str">
            <v>Piazo</v>
          </cell>
          <cell r="E410" t="str">
            <v>Dragon 287</v>
          </cell>
          <cell r="F410">
            <v>52</v>
          </cell>
          <cell r="G410">
            <v>10</v>
          </cell>
          <cell r="H410">
            <v>8</v>
          </cell>
          <cell r="I410">
            <v>0.5</v>
          </cell>
          <cell r="AF410">
            <v>0.33</v>
          </cell>
          <cell r="AL410">
            <v>0.5</v>
          </cell>
          <cell r="AR410">
            <v>0.33</v>
          </cell>
          <cell r="CS410">
            <v>2</v>
          </cell>
          <cell r="CT410" t="str">
            <v>Bluff</v>
          </cell>
          <cell r="CU410" t="str">
            <v>Craft (General)</v>
          </cell>
          <cell r="CV410" t="str">
            <v>Decipher Script</v>
          </cell>
          <cell r="CW410" t="str">
            <v>Diplomacy</v>
          </cell>
          <cell r="CX410" t="str">
            <v>Forgery</v>
          </cell>
          <cell r="CY410" t="str">
            <v>Gather Info</v>
          </cell>
          <cell r="CZ410" t="str">
            <v>Innuendo</v>
          </cell>
          <cell r="DA410" t="str">
            <v>Intimidate</v>
          </cell>
          <cell r="DB410" t="str">
            <v>Knowledge (Arcana)</v>
          </cell>
          <cell r="DC410" t="str">
            <v>Knowledge (General)</v>
          </cell>
          <cell r="DD410" t="str">
            <v>Knowledge (Nature)</v>
          </cell>
          <cell r="DE410" t="str">
            <v>Knowledge (Psionic)</v>
          </cell>
          <cell r="DF410" t="str">
            <v>Knowledge (Religion)</v>
          </cell>
          <cell r="DG410" t="str">
            <v>Search</v>
          </cell>
          <cell r="DH410" t="str">
            <v>Sense Motive</v>
          </cell>
          <cell r="DI410" t="str">
            <v>Speak Language</v>
          </cell>
          <cell r="DJ410" t="str">
            <v>Use Magic Device</v>
          </cell>
          <cell r="DK410" t="str">
            <v>Write Language</v>
          </cell>
        </row>
        <row r="411">
          <cell r="A411" t="str">
            <v>Yakuza</v>
          </cell>
          <cell r="D411" t="str">
            <v>AEG</v>
          </cell>
          <cell r="E411" t="str">
            <v>Rokugan</v>
          </cell>
          <cell r="AF411">
            <v>0.33</v>
          </cell>
          <cell r="AL411">
            <v>0.33</v>
          </cell>
          <cell r="AR411">
            <v>0.33</v>
          </cell>
        </row>
        <row r="412">
          <cell r="A412" t="str">
            <v>Yoritomo Elite Guard</v>
          </cell>
          <cell r="D412" t="str">
            <v>AEG</v>
          </cell>
          <cell r="E412" t="str">
            <v>Way of the Samurai</v>
          </cell>
          <cell r="AF412">
            <v>0.33</v>
          </cell>
          <cell r="AL412">
            <v>0.33</v>
          </cell>
          <cell r="AR412">
            <v>0.33</v>
          </cell>
        </row>
        <row r="413">
          <cell r="A413" t="str">
            <v>Zerth Cenobite</v>
          </cell>
          <cell r="C413" t="str">
            <v>Requirements:
Base Attack Bonus: +4
Knowledge (Outer Planes): 8 ranks
Feats: Improved Unarmed Strike, Deflect Arrows, Dodge, Mobility
Alignment: Any Lawful
Special: Must find the Monastery of Zerth'Ad'Lun amidst the chaos of limbo, successfully petition the sensei for membership, and complete a unique trial determined by the sensei.
1st: Student of Perfection; Sense Fate
2nd: Combat Foresight
3rd: Danger Sense
4th: Improved Foresight
5th: Insight; Ki Strike +1
6th: Time Step
7th: Discerning Attack
8th: Timeless Body; Ki Strike +2
9th: Improved Insight
10th: Timeless; Ki Strike +3
Note: Monks may multiclass freely with this class.
NOTE: This is for characters WITHOUT 'Monk' as one of thier classes.</v>
          </cell>
          <cell r="D413" t="str">
            <v>Piazo</v>
          </cell>
          <cell r="E413" t="str">
            <v>Dragon 281</v>
          </cell>
          <cell r="F413">
            <v>34</v>
          </cell>
          <cell r="G413">
            <v>10</v>
          </cell>
          <cell r="H413">
            <v>8</v>
          </cell>
          <cell r="I413">
            <v>0.75</v>
          </cell>
          <cell r="J413">
            <v>1</v>
          </cell>
          <cell r="AA413" t="str">
            <v>Wis</v>
          </cell>
          <cell r="AC413">
            <v>0.2</v>
          </cell>
          <cell r="AD413">
            <v>1</v>
          </cell>
          <cell r="AE413">
            <v>1</v>
          </cell>
          <cell r="AF413">
            <v>0.5</v>
          </cell>
          <cell r="AL413">
            <v>0.5</v>
          </cell>
          <cell r="AR413">
            <v>0.5</v>
          </cell>
          <cell r="CJ413">
            <v>1</v>
          </cell>
          <cell r="CK413">
            <v>1</v>
          </cell>
          <cell r="CS413">
            <v>4</v>
          </cell>
          <cell r="CT413" t="str">
            <v>Balance</v>
          </cell>
          <cell r="CU413" t="str">
            <v>Climb</v>
          </cell>
          <cell r="CV413" t="str">
            <v>Concentration</v>
          </cell>
          <cell r="CW413" t="str">
            <v>Craft (General)</v>
          </cell>
          <cell r="CX413" t="str">
            <v>Diplomacy</v>
          </cell>
          <cell r="CY413" t="str">
            <v>Escape Artist</v>
          </cell>
          <cell r="CZ413" t="str">
            <v>Hide</v>
          </cell>
          <cell r="DA413" t="str">
            <v>Jump</v>
          </cell>
          <cell r="DB413" t="str">
            <v>Knowledge (Outer Planes)</v>
          </cell>
          <cell r="DC413" t="str">
            <v>Listen</v>
          </cell>
          <cell r="DD413" t="str">
            <v>Move Silently</v>
          </cell>
          <cell r="DE413" t="str">
            <v>Perform (General)</v>
          </cell>
          <cell r="DF413" t="str">
            <v>Profession (General)</v>
          </cell>
          <cell r="DG413" t="str">
            <v>Tumble</v>
          </cell>
        </row>
        <row r="414">
          <cell r="A414" t="str">
            <v>Zerth Cenobite (w/ Monk)</v>
          </cell>
          <cell r="C414" t="str">
            <v>Requirements:
Base Attack Bonus: +4
Knowledge (Outer Planes): 8 ranks
Feats: Improved Unarmed Strike, Deflect Arrows, Dodge, Mobility
Alignment: Any Lawful
Special: Must find the Monastery of Zerth'Ad'Lun amidst the chaos of limbo, successfully petition the sensei for membership, and complete a unique trial determined by the sensei.
1st: Student of Perfection; Sense Fate
2nd: Combat Foresight
3rd: Danger Sense
4th: Improved Foresight
5th: Insight; Ki Strike +1
6th: Time Step
7th: Discerning Attack
8th: Timeless Body; Ki Strike +2
9th: Improved Insight
10th: Timeless; Ki Strike +3
Note: Monks may multiclass freely with this class.
NOTE: This is for characters WITH 'Monk' as one of thier classes.</v>
          </cell>
          <cell r="D414" t="str">
            <v>Piazo</v>
          </cell>
          <cell r="E414" t="str">
            <v>Dragon 281</v>
          </cell>
          <cell r="F414">
            <v>34</v>
          </cell>
          <cell r="G414">
            <v>10</v>
          </cell>
          <cell r="H414">
            <v>8</v>
          </cell>
          <cell r="I414">
            <v>0.75</v>
          </cell>
          <cell r="J414">
            <v>1</v>
          </cell>
          <cell r="AC414">
            <v>0.2</v>
          </cell>
          <cell r="AD414">
            <v>1</v>
          </cell>
          <cell r="AE414">
            <v>1</v>
          </cell>
          <cell r="AF414">
            <v>0.5</v>
          </cell>
          <cell r="AL414">
            <v>0.5</v>
          </cell>
          <cell r="AR414">
            <v>0.5</v>
          </cell>
          <cell r="CJ414">
            <v>1</v>
          </cell>
          <cell r="CK414">
            <v>1</v>
          </cell>
          <cell r="CS414">
            <v>4</v>
          </cell>
          <cell r="CT414" t="str">
            <v>Balance</v>
          </cell>
          <cell r="CU414" t="str">
            <v>Climb</v>
          </cell>
          <cell r="CV414" t="str">
            <v>Concentration</v>
          </cell>
          <cell r="CW414" t="str">
            <v>Craft (General)</v>
          </cell>
          <cell r="CX414" t="str">
            <v>Diplomacy</v>
          </cell>
          <cell r="CY414" t="str">
            <v>Escape Artist</v>
          </cell>
          <cell r="CZ414" t="str">
            <v>Hide</v>
          </cell>
          <cell r="DA414" t="str">
            <v>Jump</v>
          </cell>
          <cell r="DB414" t="str">
            <v>Knowledge (Outer Planes)</v>
          </cell>
          <cell r="DC414" t="str">
            <v>Listen</v>
          </cell>
          <cell r="DD414" t="str">
            <v>Move Silently</v>
          </cell>
          <cell r="DE414" t="str">
            <v>Perform (General)</v>
          </cell>
          <cell r="DF414" t="str">
            <v>Profession (General)</v>
          </cell>
          <cell r="DG414" t="str">
            <v>Tumble</v>
          </cell>
        </row>
        <row r="415">
          <cell r="A415" t="str">
            <v>Zhentarim Skymage</v>
          </cell>
          <cell r="C415" t="str">
            <v>Feats:  Combat Casting, Iron Will, Mounted Combat
Skills:  Diplomacy 2 ranks, Handle Animal 2 ranks, Knowledge (Geography) 2 ranks, Ride 2 ranks, Scry 3 ranks, Spellcraft 4 ranks
Spellcasting:  Must be able to cast detect thoughts, invisibility, suggestion, &amp; a summon monster spell of 3rd level or higher.
Special:  Must be in good standing with the Zhentarim.
Spellcasting:  Sky Mages gain +1 level per sky mage level in an existing class.
Weapon and Armor Proficiency:  Sky mages gain no proficiency in any weapons, armor, or shields.
1st:  Bonus Scrolls, Flying Mount
2nd:  Bonus Scrolls, Flying Feat, Craft Wand
3rd:  Bonus Scrolls, Spell Focus, Share Spells
4th:  Bonus Scrolls, Skill Focus, Flying Feat
5th:  Bonus Scrolls, Enlarge Spell</v>
          </cell>
          <cell r="D415" t="str">
            <v>WotC</v>
          </cell>
          <cell r="E415" t="str">
            <v>Lords of Darkness</v>
          </cell>
          <cell r="F415">
            <v>102</v>
          </cell>
          <cell r="G415">
            <v>5</v>
          </cell>
          <cell r="H415">
            <v>4</v>
          </cell>
          <cell r="I415">
            <v>0.5</v>
          </cell>
          <cell r="AF415">
            <v>0.5</v>
          </cell>
          <cell r="AL415">
            <v>0.33</v>
          </cell>
          <cell r="AR415">
            <v>0.33</v>
          </cell>
          <cell r="AX415">
            <v>2</v>
          </cell>
          <cell r="AZ415" t="str">
            <v>List_Validation</v>
          </cell>
          <cell r="CS415">
            <v>2</v>
          </cell>
          <cell r="CT415" t="str">
            <v>Balance</v>
          </cell>
          <cell r="CU415" t="str">
            <v>Concentration</v>
          </cell>
          <cell r="CV415" t="str">
            <v>Craft (General)</v>
          </cell>
          <cell r="CW415" t="str">
            <v>Diplomacy</v>
          </cell>
          <cell r="CX415" t="str">
            <v>Handle Animal</v>
          </cell>
          <cell r="CY415" t="str">
            <v>Innuendo</v>
          </cell>
          <cell r="CZ415" t="str">
            <v>Knowledge (Geography)</v>
          </cell>
          <cell r="DA415" t="str">
            <v>Knowledge (Arcana)</v>
          </cell>
          <cell r="DB415" t="str">
            <v>Profession (General)</v>
          </cell>
          <cell r="DC415" t="str">
            <v>Ride</v>
          </cell>
          <cell r="DD415" t="str">
            <v>Spellcraft</v>
          </cell>
          <cell r="DE415" t="str">
            <v>Survival</v>
          </cell>
        </row>
        <row r="423">
          <cell r="A423" t="str">
            <v>Abjurer</v>
          </cell>
          <cell r="B423" t="str">
            <v>Abj</v>
          </cell>
          <cell r="C423">
            <v>3</v>
          </cell>
          <cell r="F423" t="str">
            <v>]Wizardly Weapons[Club, dagger, heavy &amp; light crossbow, quarterstaff</v>
          </cell>
          <cell r="G423" t="str">
            <v>1st:]Bonus Language (Ex)[May take Draconic as a bonus language.</v>
          </cell>
          <cell r="H423" t="str">
            <v>1st:]Arcane Spells (Sp)[Intelligence determines DC, Bonus Spells.</v>
          </cell>
          <cell r="I423" t="str">
            <v>1st:]Familiar (Ex)[</v>
          </cell>
          <cell r="J423" t="str">
            <v>1st:]Scribe Scroll (Ex)[Per the feat.</v>
          </cell>
          <cell r="K423" t="str">
            <v>1st:]Spellbook (Ex)[Starts with all 0 level spells and any 3 1st level spells.</v>
          </cell>
          <cell r="L423" t="str">
            <v>][Add 2 spells per class level gained.</v>
          </cell>
          <cell r="M423" t="str">
            <v>1st:]Spell Mastery (Sp)[Read Magic</v>
          </cell>
          <cell r="N423" t="str">
            <v>1st:]Bonus Metamagic Feat (Ex)[1 feat(s) earned.</v>
          </cell>
          <cell r="O423" t="str">
            <v>1st:]School Specialization (Ex)[</v>
          </cell>
          <cell r="AK423" t="b">
            <v>1</v>
          </cell>
          <cell r="AL423">
            <v>1</v>
          </cell>
          <cell r="AM423">
            <v>1</v>
          </cell>
          <cell r="AN423">
            <v>1</v>
          </cell>
          <cell r="AO423">
            <v>1</v>
          </cell>
          <cell r="AP423">
            <v>1</v>
          </cell>
          <cell r="AQ423">
            <v>1</v>
          </cell>
          <cell r="AR423">
            <v>1</v>
          </cell>
          <cell r="AS423">
            <v>1</v>
          </cell>
          <cell r="AT423">
            <v>1</v>
          </cell>
          <cell r="AU423" t="str">
            <v/>
          </cell>
          <cell r="AV423" t="str">
            <v/>
          </cell>
          <cell r="AW423" t="str">
            <v/>
          </cell>
          <cell r="AX423" t="str">
            <v/>
          </cell>
          <cell r="AY423" t="str">
            <v/>
          </cell>
          <cell r="AZ423" t="str">
            <v/>
          </cell>
          <cell r="BA423" t="str">
            <v/>
          </cell>
          <cell r="BB423" t="str">
            <v/>
          </cell>
          <cell r="BC423" t="str">
            <v/>
          </cell>
          <cell r="BD423" t="str">
            <v/>
          </cell>
          <cell r="BE423" t="str">
            <v/>
          </cell>
          <cell r="BF423" t="str">
            <v/>
          </cell>
          <cell r="BG423" t="str">
            <v/>
          </cell>
          <cell r="BH423" t="str">
            <v/>
          </cell>
          <cell r="BI423" t="str">
            <v/>
          </cell>
          <cell r="BJ423" t="str">
            <v/>
          </cell>
          <cell r="BK423" t="str">
            <v/>
          </cell>
          <cell r="BL423" t="str">
            <v/>
          </cell>
          <cell r="BM423" t="str">
            <v/>
          </cell>
          <cell r="BN423" t="str">
            <v/>
          </cell>
          <cell r="BO423" t="str">
            <v/>
          </cell>
          <cell r="BP423">
            <v>9</v>
          </cell>
        </row>
        <row r="424">
          <cell r="A424" t="str">
            <v>Acolyte of the Crystal Path</v>
          </cell>
          <cell r="B424" t="str">
            <v>Acp</v>
          </cell>
          <cell r="C424">
            <v>0</v>
          </cell>
          <cell r="G424" t="str">
            <v>1st:]Unarmed Attack Progression (Ex)[Levels stack with Monk levels for BAB progression.</v>
          </cell>
          <cell r="H424" t="str">
            <v>1st:]Crystal Path (Su)[Weight &amp; appearance changes.  See p. 25.</v>
          </cell>
          <cell r="I424" t="str">
            <v>2nd:]Emerald Fists (Su)[Unarmed attacks able to pierce DR +0.</v>
          </cell>
          <cell r="J424" t="str">
            <v>3rd:]Flawless Stone (Su)[DR 1 / +0</v>
          </cell>
          <cell r="K424" t="str">
            <v>5th:]Rigid Body (Su)[DR 10 / -- vs. constriction.</v>
          </cell>
          <cell r="L424" t="str">
            <v>7th:]Earth Mastery (Ex[+1 to hit &amp; damage if both he &amp; foe are on the ground.</v>
          </cell>
          <cell r="M424" t="str">
            <v>10th:]Critical Resistance (Su)[50% resistance to crits.</v>
          </cell>
          <cell r="N424" t="str">
            <v>10th:]Body of Crystal (Ex)[Gains earth subtype.</v>
          </cell>
          <cell r="AK424" t="str">
            <v/>
          </cell>
          <cell r="AL424" t="str">
            <v/>
          </cell>
          <cell r="AM424" t="str">
            <v/>
          </cell>
          <cell r="AN424" t="str">
            <v/>
          </cell>
          <cell r="AO424" t="str">
            <v/>
          </cell>
          <cell r="AP424" t="str">
            <v/>
          </cell>
          <cell r="AQ424" t="str">
            <v/>
          </cell>
          <cell r="AR424" t="str">
            <v/>
          </cell>
          <cell r="AS424" t="str">
            <v/>
          </cell>
          <cell r="AT424" t="str">
            <v/>
          </cell>
          <cell r="AU424" t="str">
            <v/>
          </cell>
          <cell r="AV424" t="str">
            <v/>
          </cell>
          <cell r="AW424" t="str">
            <v/>
          </cell>
          <cell r="AX424" t="str">
            <v/>
          </cell>
          <cell r="AY424" t="str">
            <v/>
          </cell>
          <cell r="AZ424" t="str">
            <v/>
          </cell>
          <cell r="BA424" t="str">
            <v/>
          </cell>
          <cell r="BB424" t="str">
            <v/>
          </cell>
          <cell r="BC424" t="str">
            <v/>
          </cell>
          <cell r="BD424" t="str">
            <v/>
          </cell>
          <cell r="BE424" t="str">
            <v/>
          </cell>
          <cell r="BF424" t="str">
            <v/>
          </cell>
          <cell r="BG424" t="str">
            <v/>
          </cell>
          <cell r="BH424" t="str">
            <v/>
          </cell>
          <cell r="BI424" t="str">
            <v/>
          </cell>
          <cell r="BJ424" t="str">
            <v/>
          </cell>
          <cell r="BK424" t="str">
            <v/>
          </cell>
          <cell r="BL424" t="str">
            <v/>
          </cell>
          <cell r="BM424" t="str">
            <v/>
          </cell>
          <cell r="BN424" t="str">
            <v/>
          </cell>
          <cell r="BO424" t="str">
            <v/>
          </cell>
          <cell r="BP424">
            <v>0</v>
          </cell>
        </row>
        <row r="425">
          <cell r="A425" t="str">
            <v>Acolyte of the Skin</v>
          </cell>
          <cell r="B425" t="str">
            <v>Skn</v>
          </cell>
          <cell r="C425">
            <v>0</v>
          </cell>
          <cell r="G425" t="str">
            <v>1st:]Wear Fiend (Su)[See T&amp;B p. 44; +1 natural armor bonus,</v>
          </cell>
          <cell r="H425" t="str">
            <v>][+2 inherit Dexterity, 60' darkvision, Poison 1/day (at 16th lvl)</v>
          </cell>
          <cell r="I425" t="str">
            <v>2nd:]Flame Resistant (Ex)[Fire Resistance 20</v>
          </cell>
          <cell r="J425" t="str">
            <v>2nd:]Spells per day(Sp)[+0 level(s) toward a pervious arcane caster level.</v>
          </cell>
          <cell r="K425" t="str">
            <v>3rd:]Fiendish Glare (Su) (1/day)[Any one foe within 100'.</v>
          </cell>
          <cell r="L425" t="str">
            <v>][Will DC 20 or stunned (less than 51 hp: 3d4 rnds; less than 100 hp: 2d4 rnds; less than 150 hp: 1d4 rnds) and</v>
          </cell>
          <cell r="M425" t="str">
            <v>][-2 morale to attack, damage, saves for 10 minutes.</v>
          </cell>
          <cell r="N425" t="str">
            <v>4th:]Fiendish Knowledge[Bonus feat</v>
          </cell>
          <cell r="O425" t="str">
            <v>5th:]Skin Adaptation (Su)[total bonuses: +2 natural armor bonus;</v>
          </cell>
          <cell r="P425" t="str">
            <v>][+2 inherit DEX, 120' Darkvision, +2 inherit CON, Poison 2/day (at 16th lvl)</v>
          </cell>
          <cell r="Q425" t="str">
            <v>][(Above bonuses supercede "Wear Fiend" class ability)</v>
          </cell>
          <cell r="R425" t="str">
            <v>6th:]Cold Resistant (Ex)[Cold Resistance 20</v>
          </cell>
          <cell r="S425" t="str">
            <v>7th:]Glare of the Pit (Su) (1/day)[Fire rays shoot from eyes;</v>
          </cell>
          <cell r="T425" t="str">
            <v>][ranged touch attack, 8d6 fire dmg per ray.</v>
          </cell>
          <cell r="U425" t="str">
            <v>8th:]Fiendish Knowledge[Bonus feat</v>
          </cell>
          <cell r="V425" t="str">
            <v>9th:]Summon Fiend (Sp)[See T&amp;B p. 45.</v>
          </cell>
          <cell r="W425" t="str">
            <v>10th:]Symbiosis[Type changes to "Outsider"; DR 20/+1</v>
          </cell>
          <cell r="AK425" t="str">
            <v/>
          </cell>
          <cell r="AL425" t="str">
            <v/>
          </cell>
          <cell r="AM425" t="str">
            <v/>
          </cell>
          <cell r="AN425" t="str">
            <v/>
          </cell>
          <cell r="AO425" t="str">
            <v/>
          </cell>
          <cell r="AP425" t="str">
            <v/>
          </cell>
          <cell r="AQ425" t="str">
            <v/>
          </cell>
          <cell r="AR425" t="str">
            <v/>
          </cell>
          <cell r="AS425" t="str">
            <v/>
          </cell>
          <cell r="AT425" t="str">
            <v/>
          </cell>
          <cell r="AU425" t="str">
            <v/>
          </cell>
          <cell r="AV425" t="str">
            <v/>
          </cell>
          <cell r="AW425" t="str">
            <v/>
          </cell>
          <cell r="AX425" t="str">
            <v/>
          </cell>
          <cell r="AY425" t="str">
            <v/>
          </cell>
          <cell r="AZ425" t="str">
            <v/>
          </cell>
          <cell r="BA425" t="str">
            <v/>
          </cell>
          <cell r="BB425" t="str">
            <v/>
          </cell>
          <cell r="BC425" t="str">
            <v/>
          </cell>
          <cell r="BD425" t="str">
            <v/>
          </cell>
          <cell r="BE425" t="str">
            <v/>
          </cell>
          <cell r="BF425" t="str">
            <v/>
          </cell>
          <cell r="BG425" t="str">
            <v/>
          </cell>
          <cell r="BH425" t="str">
            <v/>
          </cell>
          <cell r="BI425" t="str">
            <v/>
          </cell>
          <cell r="BJ425" t="str">
            <v/>
          </cell>
          <cell r="BK425" t="str">
            <v/>
          </cell>
          <cell r="BL425" t="str">
            <v/>
          </cell>
          <cell r="BM425" t="str">
            <v/>
          </cell>
          <cell r="BN425" t="str">
            <v/>
          </cell>
          <cell r="BO425" t="str">
            <v/>
          </cell>
          <cell r="BP425">
            <v>0</v>
          </cell>
        </row>
        <row r="426">
          <cell r="A426" t="str">
            <v>Adept</v>
          </cell>
          <cell r="B426" t="str">
            <v>.</v>
          </cell>
          <cell r="C426">
            <v>0</v>
          </cell>
          <cell r="F426" t="str">
            <v>]Simple Weapons[</v>
          </cell>
          <cell r="G426" t="str">
            <v>1st:]Divine Spells (Sp)[Wisdom determines DC, bonus spells</v>
          </cell>
          <cell r="H426" t="str">
            <v>2nd:]Familiar (Ex)[</v>
          </cell>
          <cell r="AK426" t="str">
            <v/>
          </cell>
          <cell r="AL426" t="str">
            <v/>
          </cell>
          <cell r="AM426" t="str">
            <v/>
          </cell>
          <cell r="AN426" t="str">
            <v/>
          </cell>
          <cell r="AO426" t="str">
            <v/>
          </cell>
          <cell r="AP426" t="str">
            <v/>
          </cell>
          <cell r="AQ426" t="str">
            <v/>
          </cell>
          <cell r="AR426" t="str">
            <v/>
          </cell>
          <cell r="AS426" t="str">
            <v/>
          </cell>
          <cell r="AT426" t="str">
            <v/>
          </cell>
          <cell r="AU426" t="str">
            <v/>
          </cell>
          <cell r="AV426" t="str">
            <v/>
          </cell>
          <cell r="AW426" t="str">
            <v/>
          </cell>
          <cell r="AX426" t="str">
            <v/>
          </cell>
          <cell r="AY426" t="str">
            <v/>
          </cell>
          <cell r="AZ426" t="str">
            <v/>
          </cell>
          <cell r="BA426" t="str">
            <v/>
          </cell>
          <cell r="BB426" t="str">
            <v/>
          </cell>
          <cell r="BC426" t="str">
            <v/>
          </cell>
          <cell r="BD426" t="str">
            <v/>
          </cell>
          <cell r="BE426" t="str">
            <v/>
          </cell>
          <cell r="BF426" t="str">
            <v/>
          </cell>
          <cell r="BG426" t="str">
            <v/>
          </cell>
          <cell r="BH426" t="str">
            <v/>
          </cell>
          <cell r="BI426" t="str">
            <v/>
          </cell>
          <cell r="BJ426" t="str">
            <v/>
          </cell>
          <cell r="BK426" t="str">
            <v/>
          </cell>
          <cell r="BL426" t="str">
            <v/>
          </cell>
          <cell r="BM426" t="str">
            <v/>
          </cell>
          <cell r="BN426" t="str">
            <v/>
          </cell>
          <cell r="BO426" t="str">
            <v/>
          </cell>
          <cell r="BP426">
            <v>0</v>
          </cell>
        </row>
        <row r="427">
          <cell r="A427" t="str">
            <v>Air Lord</v>
          </cell>
          <cell r="B427" t="str">
            <v>.</v>
          </cell>
          <cell r="C427">
            <v>0</v>
          </cell>
          <cell r="D427" t="str">
            <v>]Light, Medium Armor[</v>
          </cell>
          <cell r="E427" t="str">
            <v>]Shield Use[</v>
          </cell>
          <cell r="F427" t="str">
            <v>]Simple, Martial Weapons[</v>
          </cell>
          <cell r="G427" t="str">
            <v>1st:]Improved Aerial Rider (Ex)[+3 bonus to the ride skill while on a flying mount.</v>
          </cell>
          <cell r="H427" t="str">
            <v>1st:]Bonus Feats (Ex)[1 feat(s) earned.  See p.34 for list.</v>
          </cell>
          <cell r="I427" t="str">
            <v>2nd:]Aerial Mount (Ex)[Gains a flying mount a CR of 3 or less.</v>
          </cell>
          <cell r="J427" t="str">
            <v>3rd:]Swoop Attack (Ex)[Mount has the Flyby Attack feat while mounted by the air lord.</v>
          </cell>
          <cell r="K427" t="str">
            <v>][Air lord scores 2x damage against the same target.  Stacks with Spirited Charge.</v>
          </cell>
          <cell r="L427" t="str">
            <v>4th:]Feather Fall (Sp)[Permanent feather fall.</v>
          </cell>
          <cell r="M427" t="str">
            <v>7th:]Aerial Awareness (Ex)[+2 to Listen &amp; +4 to Spot while airborne.</v>
          </cell>
          <cell r="N427" t="str">
            <v>8th:]Summon Air Elemental (Sp)[As cast by an 8th lvl sorcerer.</v>
          </cell>
          <cell r="AK427" t="str">
            <v/>
          </cell>
          <cell r="AL427" t="str">
            <v/>
          </cell>
          <cell r="AM427" t="str">
            <v/>
          </cell>
          <cell r="AN427" t="str">
            <v/>
          </cell>
          <cell r="AO427" t="str">
            <v/>
          </cell>
          <cell r="AP427" t="str">
            <v/>
          </cell>
          <cell r="AQ427" t="str">
            <v/>
          </cell>
          <cell r="AR427" t="str">
            <v/>
          </cell>
          <cell r="AS427" t="str">
            <v/>
          </cell>
          <cell r="AT427" t="str">
            <v/>
          </cell>
          <cell r="AU427" t="str">
            <v/>
          </cell>
          <cell r="AV427" t="str">
            <v/>
          </cell>
          <cell r="AW427" t="str">
            <v/>
          </cell>
          <cell r="AX427" t="str">
            <v/>
          </cell>
          <cell r="AY427" t="str">
            <v/>
          </cell>
          <cell r="AZ427" t="str">
            <v/>
          </cell>
          <cell r="BA427" t="str">
            <v/>
          </cell>
          <cell r="BB427" t="str">
            <v/>
          </cell>
          <cell r="BC427" t="str">
            <v/>
          </cell>
          <cell r="BD427" t="str">
            <v/>
          </cell>
          <cell r="BE427" t="str">
            <v/>
          </cell>
          <cell r="BF427" t="str">
            <v/>
          </cell>
          <cell r="BG427" t="str">
            <v/>
          </cell>
          <cell r="BH427" t="str">
            <v/>
          </cell>
          <cell r="BI427" t="str">
            <v/>
          </cell>
          <cell r="BJ427" t="str">
            <v/>
          </cell>
          <cell r="BK427" t="str">
            <v/>
          </cell>
          <cell r="BL427" t="str">
            <v/>
          </cell>
          <cell r="BM427" t="str">
            <v/>
          </cell>
          <cell r="BN427" t="str">
            <v/>
          </cell>
          <cell r="BO427" t="str">
            <v/>
          </cell>
          <cell r="BP427">
            <v>0</v>
          </cell>
        </row>
        <row r="428">
          <cell r="A428" t="str">
            <v>Akodo Forward Sentry</v>
          </cell>
          <cell r="C428">
            <v>0</v>
          </cell>
          <cell r="AK428" t="str">
            <v/>
          </cell>
          <cell r="AL428" t="str">
            <v/>
          </cell>
          <cell r="AM428" t="str">
            <v/>
          </cell>
          <cell r="AN428" t="str">
            <v/>
          </cell>
          <cell r="AO428" t="str">
            <v/>
          </cell>
          <cell r="AP428" t="str">
            <v/>
          </cell>
          <cell r="AQ428" t="str">
            <v/>
          </cell>
          <cell r="AR428" t="str">
            <v/>
          </cell>
          <cell r="AS428" t="str">
            <v/>
          </cell>
          <cell r="AT428" t="str">
            <v/>
          </cell>
          <cell r="AU428" t="str">
            <v/>
          </cell>
          <cell r="AV428" t="str">
            <v/>
          </cell>
          <cell r="AW428" t="str">
            <v/>
          </cell>
          <cell r="AX428" t="str">
            <v/>
          </cell>
          <cell r="AY428" t="str">
            <v/>
          </cell>
          <cell r="AZ428" t="str">
            <v/>
          </cell>
          <cell r="BA428" t="str">
            <v/>
          </cell>
          <cell r="BB428" t="str">
            <v/>
          </cell>
          <cell r="BC428" t="str">
            <v/>
          </cell>
          <cell r="BD428" t="str">
            <v/>
          </cell>
          <cell r="BE428" t="str">
            <v/>
          </cell>
          <cell r="BF428" t="str">
            <v/>
          </cell>
          <cell r="BG428" t="str">
            <v/>
          </cell>
          <cell r="BH428" t="str">
            <v/>
          </cell>
          <cell r="BI428" t="str">
            <v/>
          </cell>
          <cell r="BJ428" t="str">
            <v/>
          </cell>
          <cell r="BK428" t="str">
            <v/>
          </cell>
          <cell r="BL428" t="str">
            <v/>
          </cell>
          <cell r="BM428" t="str">
            <v/>
          </cell>
          <cell r="BN428" t="str">
            <v/>
          </cell>
          <cell r="BO428" t="str">
            <v/>
          </cell>
          <cell r="BP428">
            <v>0</v>
          </cell>
        </row>
        <row r="429">
          <cell r="A429" t="str">
            <v>Alchemist</v>
          </cell>
          <cell r="B429" t="str">
            <v>.</v>
          </cell>
          <cell r="C429">
            <v>0</v>
          </cell>
          <cell r="D429" t="str">
            <v>]Light Armor[</v>
          </cell>
          <cell r="F429" t="str">
            <v>]Simple Weapons[</v>
          </cell>
          <cell r="G429" t="str">
            <v>1st:]Brew Alchemical Elixir (Ex)[Intelligence determines elixirs per week &amp; DCs.</v>
          </cell>
          <cell r="H429" t="str">
            <v>1st:]Tome (Ex)[As a wizard's spellbook.</v>
          </cell>
          <cell r="I429" t="str">
            <v>3rd:]Alchemical Cant (Ex)[Can read/write the secret symbolic language of alchemists.</v>
          </cell>
          <cell r="J429" t="str">
            <v>5th:]Bonus Metamagic Feat (Ex)[0 earned so far.</v>
          </cell>
          <cell r="K429" t="str">
            <v>11th:]Apprentice (Ex)[0 apprentice(s) to help create elixirs.  See p.24</v>
          </cell>
          <cell r="AK429" t="str">
            <v/>
          </cell>
          <cell r="AL429" t="str">
            <v/>
          </cell>
          <cell r="AM429" t="str">
            <v/>
          </cell>
          <cell r="AN429" t="str">
            <v/>
          </cell>
          <cell r="AO429" t="str">
            <v/>
          </cell>
          <cell r="AP429" t="str">
            <v/>
          </cell>
          <cell r="AQ429" t="str">
            <v/>
          </cell>
          <cell r="AR429" t="str">
            <v/>
          </cell>
          <cell r="AS429" t="str">
            <v/>
          </cell>
          <cell r="AT429" t="str">
            <v/>
          </cell>
          <cell r="AU429" t="str">
            <v/>
          </cell>
          <cell r="AV429" t="str">
            <v/>
          </cell>
          <cell r="AW429" t="str">
            <v/>
          </cell>
          <cell r="AX429" t="str">
            <v/>
          </cell>
          <cell r="AY429" t="str">
            <v/>
          </cell>
          <cell r="AZ429" t="str">
            <v/>
          </cell>
          <cell r="BA429" t="str">
            <v/>
          </cell>
          <cell r="BB429" t="str">
            <v/>
          </cell>
          <cell r="BC429" t="str">
            <v/>
          </cell>
          <cell r="BD429" t="str">
            <v/>
          </cell>
          <cell r="BE429" t="str">
            <v/>
          </cell>
          <cell r="BF429" t="str">
            <v/>
          </cell>
          <cell r="BG429" t="str">
            <v/>
          </cell>
          <cell r="BH429" t="str">
            <v/>
          </cell>
          <cell r="BI429" t="str">
            <v/>
          </cell>
          <cell r="BJ429" t="str">
            <v/>
          </cell>
          <cell r="BK429" t="str">
            <v/>
          </cell>
          <cell r="BL429" t="str">
            <v/>
          </cell>
          <cell r="BM429" t="str">
            <v/>
          </cell>
          <cell r="BN429" t="str">
            <v/>
          </cell>
          <cell r="BO429" t="str">
            <v/>
          </cell>
          <cell r="BP429">
            <v>0</v>
          </cell>
        </row>
        <row r="430">
          <cell r="A430" t="str">
            <v>Algahor</v>
          </cell>
          <cell r="C430">
            <v>0</v>
          </cell>
          <cell r="AK430" t="str">
            <v/>
          </cell>
          <cell r="AL430" t="str">
            <v/>
          </cell>
          <cell r="AM430" t="str">
            <v/>
          </cell>
          <cell r="AN430" t="str">
            <v/>
          </cell>
          <cell r="AO430" t="str">
            <v/>
          </cell>
          <cell r="AP430" t="str">
            <v/>
          </cell>
          <cell r="AQ430" t="str">
            <v/>
          </cell>
          <cell r="AR430" t="str">
            <v/>
          </cell>
          <cell r="AS430" t="str">
            <v/>
          </cell>
          <cell r="AT430" t="str">
            <v/>
          </cell>
          <cell r="AU430" t="str">
            <v/>
          </cell>
          <cell r="AV430" t="str">
            <v/>
          </cell>
          <cell r="AW430" t="str">
            <v/>
          </cell>
          <cell r="AX430" t="str">
            <v/>
          </cell>
          <cell r="AY430" t="str">
            <v/>
          </cell>
          <cell r="AZ430" t="str">
            <v/>
          </cell>
          <cell r="BA430" t="str">
            <v/>
          </cell>
          <cell r="BB430" t="str">
            <v/>
          </cell>
          <cell r="BC430" t="str">
            <v/>
          </cell>
          <cell r="BD430" t="str">
            <v/>
          </cell>
          <cell r="BE430" t="str">
            <v/>
          </cell>
          <cell r="BF430" t="str">
            <v/>
          </cell>
          <cell r="BG430" t="str">
            <v/>
          </cell>
          <cell r="BH430" t="str">
            <v/>
          </cell>
          <cell r="BI430" t="str">
            <v/>
          </cell>
          <cell r="BJ430" t="str">
            <v/>
          </cell>
          <cell r="BK430" t="str">
            <v/>
          </cell>
          <cell r="BL430" t="str">
            <v/>
          </cell>
          <cell r="BM430" t="str">
            <v/>
          </cell>
          <cell r="BN430" t="str">
            <v/>
          </cell>
          <cell r="BO430" t="str">
            <v/>
          </cell>
          <cell r="BP430">
            <v>0</v>
          </cell>
        </row>
        <row r="431">
          <cell r="A431" t="str">
            <v>Alienist</v>
          </cell>
          <cell r="B431" t="str">
            <v>Aln</v>
          </cell>
          <cell r="C431">
            <v>0</v>
          </cell>
          <cell r="G431" t="str">
            <v>1st:]Spells per Day[+1 level per level of Alienist.</v>
          </cell>
          <cell r="H431" t="str">
            <v>1st:]Summon Alien (Sp)[Any summon monster spell calls</v>
          </cell>
          <cell r="I431" t="str">
            <v>][a pseudonatural version of the creature chosen; see T&amp;B p. 47.</v>
          </cell>
          <cell r="J431" t="str">
            <v>2nd:]Alien Blessing[+1 insight bonus to all saves;</v>
          </cell>
          <cell r="K431" t="str">
            <v>][permanently loses 2 points of Wisdom.</v>
          </cell>
          <cell r="L431" t="str">
            <v>3rd:]Metamagic Secret[Bonus Metamagic Feat</v>
          </cell>
          <cell r="M431" t="str">
            <v>4th:]Mad Certainty[Gains the Toughness feat and phobia</v>
          </cell>
          <cell r="N431" t="str">
            <v>][vs. a specific type of creature (-2 to attacks, saves, CHA-based</v>
          </cell>
          <cell r="O431" t="str">
            <v>][skills and abilities); creature gains +2 morale bonus to AC vs. Alienist.</v>
          </cell>
          <cell r="P431" t="str">
            <v>5th:]Pseudonatural Familiar[Familiar gains Pseudonatural template</v>
          </cell>
          <cell r="Q431" t="str">
            <v>][(see Tome &amp; Blood page 47 for particulars).</v>
          </cell>
          <cell r="R431" t="str">
            <v>6th:]Extra Summoning[Gains one extra spell slot of the Alienists'</v>
          </cell>
          <cell r="S431" t="str">
            <v>][highest spell level which can only be used for a summoning spell.</v>
          </cell>
          <cell r="T431" t="str">
            <v>7th:]Metamagic Secret[Bonus Metamagic Feat</v>
          </cell>
          <cell r="U431" t="str">
            <v>8th:]Insane Certainty[Gains the Toughness feat and phobia</v>
          </cell>
          <cell r="V431" t="str">
            <v>][vs. a specific type of creature (-6 to attacks, saves, CHA-based</v>
          </cell>
          <cell r="W431" t="str">
            <v>][skills and abilities); creature gains +6 morale bonus to AC vs. Alienist.</v>
          </cell>
          <cell r="X431" t="str">
            <v>9th:]Timeless Body[No add'l aging penalties; no magical aging.</v>
          </cell>
          <cell r="Y431" t="str">
            <v>10th:]Transcendence (Su)[Type changes to "Outsider"; DR 20/+1</v>
          </cell>
          <cell r="Z431" t="str">
            <v>][Minor physical change (extra appendage, tentacle, eye, etc.)</v>
          </cell>
          <cell r="AA431" t="str">
            <v>][+2 circumstance to CHA based skill and ability checks to others</v>
          </cell>
          <cell r="AB431" t="str">
            <v>][who study "the Far Realms".  +2 circumstance to Intimidation checks</v>
          </cell>
          <cell r="AC431" t="str">
            <v>][vs. all others when the Alienist reveals abnormal nature.</v>
          </cell>
          <cell r="AK431" t="str">
            <v/>
          </cell>
          <cell r="AL431" t="str">
            <v/>
          </cell>
          <cell r="AM431" t="str">
            <v/>
          </cell>
          <cell r="AN431" t="str">
            <v/>
          </cell>
          <cell r="AO431" t="str">
            <v/>
          </cell>
          <cell r="AP431" t="str">
            <v/>
          </cell>
          <cell r="AQ431" t="str">
            <v/>
          </cell>
          <cell r="AR431" t="str">
            <v/>
          </cell>
          <cell r="AS431" t="str">
            <v/>
          </cell>
          <cell r="AT431" t="str">
            <v/>
          </cell>
          <cell r="AU431" t="str">
            <v/>
          </cell>
          <cell r="AV431" t="str">
            <v/>
          </cell>
          <cell r="AW431" t="str">
            <v/>
          </cell>
          <cell r="AX431" t="str">
            <v/>
          </cell>
          <cell r="AY431" t="str">
            <v/>
          </cell>
          <cell r="AZ431" t="str">
            <v/>
          </cell>
          <cell r="BA431" t="str">
            <v/>
          </cell>
          <cell r="BB431" t="str">
            <v/>
          </cell>
          <cell r="BC431" t="str">
            <v/>
          </cell>
          <cell r="BD431" t="str">
            <v/>
          </cell>
          <cell r="BE431" t="str">
            <v/>
          </cell>
          <cell r="BF431" t="str">
            <v/>
          </cell>
          <cell r="BG431" t="str">
            <v/>
          </cell>
          <cell r="BH431" t="str">
            <v/>
          </cell>
          <cell r="BI431" t="str">
            <v/>
          </cell>
          <cell r="BJ431" t="str">
            <v/>
          </cell>
          <cell r="BK431" t="str">
            <v/>
          </cell>
          <cell r="BL431" t="str">
            <v/>
          </cell>
          <cell r="BM431" t="str">
            <v/>
          </cell>
          <cell r="BN431" t="str">
            <v/>
          </cell>
          <cell r="BO431" t="str">
            <v/>
          </cell>
          <cell r="BP431">
            <v>0</v>
          </cell>
        </row>
        <row r="432">
          <cell r="A432" t="str">
            <v>Ancestral Avenger</v>
          </cell>
          <cell r="C432">
            <v>0</v>
          </cell>
          <cell r="AK432" t="str">
            <v/>
          </cell>
          <cell r="AL432" t="str">
            <v/>
          </cell>
          <cell r="AM432" t="str">
            <v/>
          </cell>
          <cell r="AN432" t="str">
            <v/>
          </cell>
          <cell r="AO432" t="str">
            <v/>
          </cell>
          <cell r="AP432" t="str">
            <v/>
          </cell>
          <cell r="AQ432" t="str">
            <v/>
          </cell>
          <cell r="AR432" t="str">
            <v/>
          </cell>
          <cell r="AS432" t="str">
            <v/>
          </cell>
          <cell r="AT432" t="str">
            <v/>
          </cell>
          <cell r="AU432" t="str">
            <v/>
          </cell>
          <cell r="AV432" t="str">
            <v/>
          </cell>
          <cell r="AW432" t="str">
            <v/>
          </cell>
          <cell r="AX432" t="str">
            <v/>
          </cell>
          <cell r="AY432" t="str">
            <v/>
          </cell>
          <cell r="AZ432" t="str">
            <v/>
          </cell>
          <cell r="BA432" t="str">
            <v/>
          </cell>
          <cell r="BB432" t="str">
            <v/>
          </cell>
          <cell r="BC432" t="str">
            <v/>
          </cell>
          <cell r="BD432" t="str">
            <v/>
          </cell>
          <cell r="BE432" t="str">
            <v/>
          </cell>
          <cell r="BF432" t="str">
            <v/>
          </cell>
          <cell r="BG432" t="str">
            <v/>
          </cell>
          <cell r="BH432" t="str">
            <v/>
          </cell>
          <cell r="BI432" t="str">
            <v/>
          </cell>
          <cell r="BJ432" t="str">
            <v/>
          </cell>
          <cell r="BK432" t="str">
            <v/>
          </cell>
          <cell r="BL432" t="str">
            <v/>
          </cell>
          <cell r="BM432" t="str">
            <v/>
          </cell>
          <cell r="BN432" t="str">
            <v/>
          </cell>
          <cell r="BO432" t="str">
            <v/>
          </cell>
          <cell r="BP432">
            <v>0</v>
          </cell>
        </row>
        <row r="433">
          <cell r="A433" t="str">
            <v>Arachne</v>
          </cell>
          <cell r="C433">
            <v>0</v>
          </cell>
          <cell r="AK433" t="str">
            <v/>
          </cell>
          <cell r="AL433" t="str">
            <v/>
          </cell>
          <cell r="AM433" t="str">
            <v/>
          </cell>
          <cell r="AN433" t="str">
            <v/>
          </cell>
          <cell r="AO433" t="str">
            <v/>
          </cell>
          <cell r="AP433" t="str">
            <v/>
          </cell>
          <cell r="AQ433" t="str">
            <v/>
          </cell>
          <cell r="AR433" t="str">
            <v/>
          </cell>
          <cell r="AS433" t="str">
            <v/>
          </cell>
          <cell r="AT433" t="str">
            <v/>
          </cell>
          <cell r="AU433" t="str">
            <v/>
          </cell>
          <cell r="AV433" t="str">
            <v/>
          </cell>
          <cell r="AW433" t="str">
            <v/>
          </cell>
          <cell r="AX433" t="str">
            <v/>
          </cell>
          <cell r="AY433" t="str">
            <v/>
          </cell>
          <cell r="AZ433" t="str">
            <v/>
          </cell>
          <cell r="BA433" t="str">
            <v/>
          </cell>
          <cell r="BB433" t="str">
            <v/>
          </cell>
          <cell r="BC433" t="str">
            <v/>
          </cell>
          <cell r="BD433" t="str">
            <v/>
          </cell>
          <cell r="BE433" t="str">
            <v/>
          </cell>
          <cell r="BF433" t="str">
            <v/>
          </cell>
          <cell r="BG433" t="str">
            <v/>
          </cell>
          <cell r="BH433" t="str">
            <v/>
          </cell>
          <cell r="BI433" t="str">
            <v/>
          </cell>
          <cell r="BJ433" t="str">
            <v/>
          </cell>
          <cell r="BK433" t="str">
            <v/>
          </cell>
          <cell r="BL433" t="str">
            <v/>
          </cell>
          <cell r="BM433" t="str">
            <v/>
          </cell>
          <cell r="BN433" t="str">
            <v/>
          </cell>
          <cell r="BO433" t="str">
            <v/>
          </cell>
          <cell r="BP433">
            <v>0</v>
          </cell>
        </row>
        <row r="434">
          <cell r="A434" t="str">
            <v>Arachnemancer</v>
          </cell>
          <cell r="C434">
            <v>0</v>
          </cell>
          <cell r="AK434" t="str">
            <v/>
          </cell>
          <cell r="AL434" t="str">
            <v/>
          </cell>
          <cell r="AM434" t="str">
            <v/>
          </cell>
          <cell r="AN434" t="str">
            <v/>
          </cell>
          <cell r="AO434" t="str">
            <v/>
          </cell>
          <cell r="AP434" t="str">
            <v/>
          </cell>
          <cell r="AQ434" t="str">
            <v/>
          </cell>
          <cell r="AR434" t="str">
            <v/>
          </cell>
          <cell r="AS434" t="str">
            <v/>
          </cell>
          <cell r="AT434" t="str">
            <v/>
          </cell>
          <cell r="AU434" t="str">
            <v/>
          </cell>
          <cell r="AV434" t="str">
            <v/>
          </cell>
          <cell r="AW434" t="str">
            <v/>
          </cell>
          <cell r="AX434" t="str">
            <v/>
          </cell>
          <cell r="AY434" t="str">
            <v/>
          </cell>
          <cell r="AZ434" t="str">
            <v/>
          </cell>
          <cell r="BA434" t="str">
            <v/>
          </cell>
          <cell r="BB434" t="str">
            <v/>
          </cell>
          <cell r="BC434" t="str">
            <v/>
          </cell>
          <cell r="BD434" t="str">
            <v/>
          </cell>
          <cell r="BE434" t="str">
            <v/>
          </cell>
          <cell r="BF434" t="str">
            <v/>
          </cell>
          <cell r="BG434" t="str">
            <v/>
          </cell>
          <cell r="BH434" t="str">
            <v/>
          </cell>
          <cell r="BI434" t="str">
            <v/>
          </cell>
          <cell r="BJ434" t="str">
            <v/>
          </cell>
          <cell r="BK434" t="str">
            <v/>
          </cell>
          <cell r="BL434" t="str">
            <v/>
          </cell>
          <cell r="BM434" t="str">
            <v/>
          </cell>
          <cell r="BN434" t="str">
            <v/>
          </cell>
          <cell r="BO434" t="str">
            <v/>
          </cell>
          <cell r="BP434">
            <v>0</v>
          </cell>
        </row>
        <row r="435">
          <cell r="A435" t="str">
            <v>Arcane Archer</v>
          </cell>
          <cell r="C435">
            <v>0</v>
          </cell>
          <cell r="AK435" t="str">
            <v/>
          </cell>
          <cell r="AL435" t="str">
            <v/>
          </cell>
          <cell r="AM435" t="str">
            <v/>
          </cell>
          <cell r="AN435" t="str">
            <v/>
          </cell>
          <cell r="AO435" t="str">
            <v/>
          </cell>
          <cell r="AP435" t="str">
            <v/>
          </cell>
          <cell r="AQ435" t="str">
            <v/>
          </cell>
          <cell r="AR435" t="str">
            <v/>
          </cell>
          <cell r="AS435" t="str">
            <v/>
          </cell>
          <cell r="AT435" t="str">
            <v/>
          </cell>
          <cell r="AU435" t="str">
            <v/>
          </cell>
          <cell r="AV435" t="str">
            <v/>
          </cell>
          <cell r="AW435" t="str">
            <v/>
          </cell>
          <cell r="AX435" t="str">
            <v/>
          </cell>
          <cell r="AY435" t="str">
            <v/>
          </cell>
          <cell r="AZ435" t="str">
            <v/>
          </cell>
          <cell r="BA435" t="str">
            <v/>
          </cell>
          <cell r="BB435" t="str">
            <v/>
          </cell>
          <cell r="BC435" t="str">
            <v/>
          </cell>
          <cell r="BD435" t="str">
            <v/>
          </cell>
          <cell r="BE435" t="str">
            <v/>
          </cell>
          <cell r="BF435" t="str">
            <v/>
          </cell>
          <cell r="BG435" t="str">
            <v/>
          </cell>
          <cell r="BH435" t="str">
            <v/>
          </cell>
          <cell r="BI435" t="str">
            <v/>
          </cell>
          <cell r="BJ435" t="str">
            <v/>
          </cell>
          <cell r="BK435" t="str">
            <v/>
          </cell>
          <cell r="BL435" t="str">
            <v/>
          </cell>
          <cell r="BM435" t="str">
            <v/>
          </cell>
          <cell r="BN435" t="str">
            <v/>
          </cell>
          <cell r="BO435" t="str">
            <v/>
          </cell>
          <cell r="BP435">
            <v>0</v>
          </cell>
        </row>
        <row r="436">
          <cell r="A436" t="str">
            <v>Arcane Devotee</v>
          </cell>
          <cell r="B436" t="str">
            <v>Dev</v>
          </cell>
          <cell r="C436">
            <v>0</v>
          </cell>
          <cell r="G436" t="str">
            <v>1st:]Spells per day[+1 arcane level per level of Arcane Devotee.</v>
          </cell>
          <cell r="H436" t="str">
            <v>1st:]Enlarge Spell (Ex)[Can cast a spell as if Enlarged w/o it being</v>
          </cell>
          <cell r="I436" t="str">
            <v>][a higher lvl or cast time; once plus the Devotee's Cha Bonus per day.</v>
          </cell>
          <cell r="J436" t="str">
            <v>2nd:]Sacred Defense +1 (Ex)[Bonus to saves vs. Divine spells,</v>
          </cell>
          <cell r="K436" t="str">
            <v>][and the supernatural abilities of outsiders.</v>
          </cell>
          <cell r="L436" t="str">
            <v>2nd:]Alignment Focus[Choose one component of deity's align;</v>
          </cell>
          <cell r="M436" t="str">
            <v xml:space="preserve">][cast spells of that alignment descriptor at +1 caster level.  If deity is </v>
          </cell>
          <cell r="N436" t="str">
            <v>][true neutral, choose one component of Dev's alignment instead.</v>
          </cell>
          <cell r="O436" t="str">
            <v xml:space="preserve">3rd:]Bonus Feat[Choose one : (Greater) Spell Focus, (Greater) </v>
          </cell>
          <cell r="P436" t="str">
            <v>][Spell Penetration, Improved Counterspell, Magical Artisian, or</v>
          </cell>
          <cell r="Q436" t="str">
            <v>][Shadow Weave (devotees of Shar only)</v>
          </cell>
          <cell r="R436" t="str">
            <v>4th:]Sacred Defense +2 (Ex)[Bonus to saves vs. Divine spells,</v>
          </cell>
          <cell r="S436" t="str">
            <v>][and the supernatural abilities of outsiders.</v>
          </cell>
          <cell r="T436" t="str">
            <v>5th:]Divine Shroud (Su)[Free action; once per day.</v>
          </cell>
          <cell r="U436" t="str">
            <v>][Duration 5 + CHA Bonus.  Gives SR 12 + caster level.</v>
          </cell>
          <cell r="AK436" t="str">
            <v/>
          </cell>
          <cell r="AL436" t="str">
            <v/>
          </cell>
          <cell r="AM436" t="str">
            <v/>
          </cell>
          <cell r="AN436" t="str">
            <v/>
          </cell>
          <cell r="AO436" t="str">
            <v/>
          </cell>
          <cell r="AP436" t="str">
            <v/>
          </cell>
          <cell r="AQ436" t="str">
            <v/>
          </cell>
          <cell r="AR436" t="str">
            <v/>
          </cell>
          <cell r="AS436" t="str">
            <v/>
          </cell>
          <cell r="AT436" t="str">
            <v/>
          </cell>
          <cell r="AU436" t="str">
            <v/>
          </cell>
          <cell r="AV436" t="str">
            <v/>
          </cell>
          <cell r="AW436" t="str">
            <v/>
          </cell>
          <cell r="AX436" t="str">
            <v/>
          </cell>
          <cell r="AY436" t="str">
            <v/>
          </cell>
          <cell r="AZ436" t="str">
            <v/>
          </cell>
          <cell r="BA436" t="str">
            <v/>
          </cell>
          <cell r="BB436" t="str">
            <v/>
          </cell>
          <cell r="BC436" t="str">
            <v/>
          </cell>
          <cell r="BD436" t="str">
            <v/>
          </cell>
          <cell r="BE436" t="str">
            <v/>
          </cell>
          <cell r="BF436" t="str">
            <v/>
          </cell>
          <cell r="BG436" t="str">
            <v/>
          </cell>
          <cell r="BH436" t="str">
            <v/>
          </cell>
          <cell r="BI436" t="str">
            <v/>
          </cell>
          <cell r="BJ436" t="str">
            <v/>
          </cell>
          <cell r="BK436" t="str">
            <v/>
          </cell>
          <cell r="BL436" t="str">
            <v/>
          </cell>
          <cell r="BM436" t="str">
            <v/>
          </cell>
          <cell r="BN436" t="str">
            <v/>
          </cell>
          <cell r="BO436" t="str">
            <v/>
          </cell>
          <cell r="BP436">
            <v>0</v>
          </cell>
        </row>
        <row r="437">
          <cell r="A437" t="str">
            <v>Arcane Trickster</v>
          </cell>
          <cell r="B437" t="str">
            <v>Atr</v>
          </cell>
          <cell r="C437">
            <v>5</v>
          </cell>
          <cell r="G437" t="str">
            <v>1st:]Ranged Legerdemain (Su)[(1/day) Perform a Disable Device, Open Lock, or Sleight of Hand</v>
          </cell>
          <cell r="H437" t="str">
            <v>][up to 30' away. DC +5.</v>
          </cell>
          <cell r="I437" t="str">
            <v>1st:]Spells per day[+1 arcane level per level of Arcane Trickster.</v>
          </cell>
          <cell r="J437" t="str">
            <v>2nd:]Sneak Attack[+1d6.  Add'l d6 every even level.</v>
          </cell>
          <cell r="K437" t="str">
            <v>3rd:]Impromptu Sneak Attack (Su)[(1/day) Attack one target</v>
          </cell>
          <cell r="L437" t="str">
            <v>][within 30' as a sneak attack; target loses Dex.</v>
          </cell>
          <cell r="M437" t="str">
            <v xml:space="preserve">5th:]Ranged Legerdemain (Su)[(2/day) Perform a Disable Device, </v>
          </cell>
          <cell r="N437" t="str">
            <v>][Open Lock, or Pick Pocket at 30'.  DC increases by 5.</v>
          </cell>
          <cell r="O437" t="str">
            <v>7th:]Impromptu Sneak Attack (Su)[(2/day) Attack one target</v>
          </cell>
          <cell r="P437" t="str">
            <v>][within 30' as a sneak attack; target loses Dex.</v>
          </cell>
          <cell r="Q437" t="str">
            <v xml:space="preserve">9th:]Ranged Legerdemain (Su)[(3/day) Perform a Disable Device, </v>
          </cell>
          <cell r="R437" t="str">
            <v>][Open Lock, or Pick Pocket at 30'.  DC increases by 5.</v>
          </cell>
          <cell r="AK437" t="b">
            <v>1</v>
          </cell>
          <cell r="AL437">
            <v>1</v>
          </cell>
          <cell r="AM437">
            <v>1</v>
          </cell>
          <cell r="AN437">
            <v>1</v>
          </cell>
          <cell r="AO437">
            <v>2</v>
          </cell>
          <cell r="AP437">
            <v>3</v>
          </cell>
          <cell r="AQ437">
            <v>3</v>
          </cell>
          <cell r="AR437">
            <v>5</v>
          </cell>
          <cell r="AS437">
            <v>5</v>
          </cell>
          <cell r="AT437" t="str">
            <v/>
          </cell>
          <cell r="AU437" t="str">
            <v/>
          </cell>
          <cell r="AV437" t="str">
            <v/>
          </cell>
          <cell r="AW437" t="str">
            <v/>
          </cell>
          <cell r="AX437" t="str">
            <v/>
          </cell>
          <cell r="AY437" t="str">
            <v/>
          </cell>
          <cell r="AZ437" t="str">
            <v/>
          </cell>
          <cell r="BA437" t="str">
            <v/>
          </cell>
          <cell r="BB437" t="str">
            <v/>
          </cell>
          <cell r="BC437" t="str">
            <v/>
          </cell>
          <cell r="BD437" t="str">
            <v/>
          </cell>
          <cell r="BE437" t="str">
            <v/>
          </cell>
          <cell r="BF437" t="str">
            <v/>
          </cell>
          <cell r="BG437" t="str">
            <v/>
          </cell>
          <cell r="BH437" t="str">
            <v/>
          </cell>
          <cell r="BI437" t="str">
            <v/>
          </cell>
          <cell r="BJ437" t="str">
            <v/>
          </cell>
          <cell r="BK437" t="str">
            <v/>
          </cell>
          <cell r="BL437" t="str">
            <v/>
          </cell>
          <cell r="BM437" t="str">
            <v/>
          </cell>
          <cell r="BN437" t="str">
            <v/>
          </cell>
          <cell r="BO437" t="str">
            <v/>
          </cell>
          <cell r="BP437">
            <v>8</v>
          </cell>
        </row>
        <row r="438">
          <cell r="A438" t="str">
            <v>Arcanopath Monk</v>
          </cell>
          <cell r="C438">
            <v>0</v>
          </cell>
          <cell r="F438" t="str">
            <v>]Monk Weapons[Club, crossbow (light, heavy), dagger, handaxe, javelin, kama, nunchaku, quarterstaff, sai, shuriken, siangham, sling</v>
          </cell>
          <cell r="AK438" t="str">
            <v/>
          </cell>
          <cell r="AL438" t="str">
            <v/>
          </cell>
          <cell r="AM438" t="str">
            <v/>
          </cell>
          <cell r="AN438" t="str">
            <v/>
          </cell>
          <cell r="AO438" t="str">
            <v/>
          </cell>
          <cell r="AP438" t="str">
            <v/>
          </cell>
          <cell r="AQ438" t="str">
            <v/>
          </cell>
          <cell r="AR438" t="str">
            <v/>
          </cell>
          <cell r="AS438" t="str">
            <v/>
          </cell>
          <cell r="AT438" t="str">
            <v/>
          </cell>
          <cell r="AU438" t="str">
            <v/>
          </cell>
          <cell r="AV438" t="str">
            <v/>
          </cell>
          <cell r="AW438" t="str">
            <v/>
          </cell>
          <cell r="AX438" t="str">
            <v/>
          </cell>
          <cell r="AY438" t="str">
            <v/>
          </cell>
          <cell r="AZ438" t="str">
            <v/>
          </cell>
          <cell r="BA438" t="str">
            <v/>
          </cell>
          <cell r="BB438" t="str">
            <v/>
          </cell>
          <cell r="BC438" t="str">
            <v/>
          </cell>
          <cell r="BD438" t="str">
            <v/>
          </cell>
          <cell r="BE438" t="str">
            <v/>
          </cell>
          <cell r="BF438" t="str">
            <v/>
          </cell>
          <cell r="BG438" t="str">
            <v/>
          </cell>
          <cell r="BH438" t="str">
            <v/>
          </cell>
          <cell r="BI438" t="str">
            <v/>
          </cell>
          <cell r="BJ438" t="str">
            <v/>
          </cell>
          <cell r="BK438" t="str">
            <v/>
          </cell>
          <cell r="BL438" t="str">
            <v/>
          </cell>
          <cell r="BM438" t="str">
            <v/>
          </cell>
          <cell r="BN438" t="str">
            <v/>
          </cell>
          <cell r="BO438" t="str">
            <v/>
          </cell>
          <cell r="BP438">
            <v>0</v>
          </cell>
        </row>
        <row r="439">
          <cell r="A439" t="str">
            <v>Arcanopath Monk (w/ Monk)</v>
          </cell>
          <cell r="C439">
            <v>0</v>
          </cell>
          <cell r="F439" t="str">
            <v>]Monk Weapons[Club, crossbow (light, heavy), dagger, handaxe, javelin, kama, nunchaku, quarterstaff, sai, shuriken, siangham, sling</v>
          </cell>
          <cell r="AK439" t="str">
            <v/>
          </cell>
          <cell r="AL439" t="str">
            <v/>
          </cell>
          <cell r="AM439" t="str">
            <v/>
          </cell>
          <cell r="AN439" t="str">
            <v/>
          </cell>
          <cell r="AO439" t="str">
            <v/>
          </cell>
          <cell r="AP439" t="str">
            <v/>
          </cell>
          <cell r="AQ439" t="str">
            <v/>
          </cell>
          <cell r="AR439" t="str">
            <v/>
          </cell>
          <cell r="AS439" t="str">
            <v/>
          </cell>
          <cell r="AT439" t="str">
            <v/>
          </cell>
          <cell r="AU439" t="str">
            <v/>
          </cell>
          <cell r="AV439" t="str">
            <v/>
          </cell>
          <cell r="AW439" t="str">
            <v/>
          </cell>
          <cell r="AX439" t="str">
            <v/>
          </cell>
          <cell r="AY439" t="str">
            <v/>
          </cell>
          <cell r="AZ439" t="str">
            <v/>
          </cell>
          <cell r="BA439" t="str">
            <v/>
          </cell>
          <cell r="BB439" t="str">
            <v/>
          </cell>
          <cell r="BC439" t="str">
            <v/>
          </cell>
          <cell r="BD439" t="str">
            <v/>
          </cell>
          <cell r="BE439" t="str">
            <v/>
          </cell>
          <cell r="BF439" t="str">
            <v/>
          </cell>
          <cell r="BG439" t="str">
            <v/>
          </cell>
          <cell r="BH439" t="str">
            <v/>
          </cell>
          <cell r="BI439" t="str">
            <v/>
          </cell>
          <cell r="BJ439" t="str">
            <v/>
          </cell>
          <cell r="BK439" t="str">
            <v/>
          </cell>
          <cell r="BL439" t="str">
            <v/>
          </cell>
          <cell r="BM439" t="str">
            <v/>
          </cell>
          <cell r="BN439" t="str">
            <v/>
          </cell>
          <cell r="BO439" t="str">
            <v/>
          </cell>
          <cell r="BP439">
            <v>0</v>
          </cell>
        </row>
        <row r="440">
          <cell r="A440" t="str">
            <v>Arch Psion</v>
          </cell>
          <cell r="B440" t="str">
            <v>Acp</v>
          </cell>
          <cell r="C440">
            <v>0</v>
          </cell>
          <cell r="G440" t="str">
            <v>1st:]Psicrystal Level (Ex)[ at each level</v>
          </cell>
          <cell r="H440" t="str">
            <v>1st:]+1 Psion Caster Level (Sp)[    at each level</v>
          </cell>
          <cell r="I440" t="str">
            <v>1st:]High Psionics (Sp)[    at each level</v>
          </cell>
          <cell r="AK440" t="str">
            <v/>
          </cell>
          <cell r="AL440" t="str">
            <v/>
          </cell>
          <cell r="AM440" t="str">
            <v/>
          </cell>
          <cell r="AN440" t="str">
            <v/>
          </cell>
          <cell r="AO440" t="str">
            <v/>
          </cell>
          <cell r="AP440" t="str">
            <v/>
          </cell>
          <cell r="AQ440" t="str">
            <v/>
          </cell>
          <cell r="AR440" t="str">
            <v/>
          </cell>
          <cell r="AS440" t="str">
            <v/>
          </cell>
          <cell r="AT440" t="str">
            <v/>
          </cell>
          <cell r="AU440" t="str">
            <v/>
          </cell>
          <cell r="AV440" t="str">
            <v/>
          </cell>
          <cell r="AW440" t="str">
            <v/>
          </cell>
          <cell r="AX440" t="str">
            <v/>
          </cell>
          <cell r="AY440" t="str">
            <v/>
          </cell>
          <cell r="AZ440" t="str">
            <v/>
          </cell>
          <cell r="BA440" t="str">
            <v/>
          </cell>
          <cell r="BB440" t="str">
            <v/>
          </cell>
          <cell r="BC440" t="str">
            <v/>
          </cell>
          <cell r="BD440" t="str">
            <v/>
          </cell>
          <cell r="BE440" t="str">
            <v/>
          </cell>
          <cell r="BF440" t="str">
            <v/>
          </cell>
          <cell r="BG440" t="str">
            <v/>
          </cell>
          <cell r="BH440" t="str">
            <v/>
          </cell>
          <cell r="BI440" t="str">
            <v/>
          </cell>
          <cell r="BJ440" t="str">
            <v/>
          </cell>
          <cell r="BK440" t="str">
            <v/>
          </cell>
          <cell r="BL440" t="str">
            <v/>
          </cell>
          <cell r="BM440" t="str">
            <v/>
          </cell>
          <cell r="BN440" t="str">
            <v/>
          </cell>
          <cell r="BO440" t="str">
            <v/>
          </cell>
          <cell r="BP440">
            <v>0</v>
          </cell>
        </row>
        <row r="441">
          <cell r="A441" t="str">
            <v>Archmage</v>
          </cell>
          <cell r="B441" t="str">
            <v>Acm</v>
          </cell>
          <cell r="C441">
            <v>0</v>
          </cell>
          <cell r="G441" t="str">
            <v>1st:]Spells per day[+1 arcane level per level of Archmage.</v>
          </cell>
          <cell r="H441" t="str">
            <v>1st:]High Arcana[Learns secret lore by permanently</v>
          </cell>
          <cell r="I441" t="str">
            <v>][eliminating one spell slot.  See list on pages 41-42 of the FRCS.</v>
          </cell>
          <cell r="AK441" t="str">
            <v/>
          </cell>
          <cell r="AL441" t="str">
            <v/>
          </cell>
          <cell r="AM441" t="str">
            <v/>
          </cell>
          <cell r="AN441" t="str">
            <v/>
          </cell>
          <cell r="AO441" t="str">
            <v/>
          </cell>
          <cell r="AP441" t="str">
            <v/>
          </cell>
          <cell r="AQ441" t="str">
            <v/>
          </cell>
          <cell r="AR441" t="str">
            <v/>
          </cell>
          <cell r="AS441" t="str">
            <v/>
          </cell>
          <cell r="AT441" t="str">
            <v/>
          </cell>
          <cell r="AU441" t="str">
            <v/>
          </cell>
          <cell r="AV441" t="str">
            <v/>
          </cell>
          <cell r="AW441" t="str">
            <v/>
          </cell>
          <cell r="AX441" t="str">
            <v/>
          </cell>
          <cell r="AY441" t="str">
            <v/>
          </cell>
          <cell r="AZ441" t="str">
            <v/>
          </cell>
          <cell r="BA441" t="str">
            <v/>
          </cell>
          <cell r="BB441" t="str">
            <v/>
          </cell>
          <cell r="BC441" t="str">
            <v/>
          </cell>
          <cell r="BD441" t="str">
            <v/>
          </cell>
          <cell r="BE441" t="str">
            <v/>
          </cell>
          <cell r="BF441" t="str">
            <v/>
          </cell>
          <cell r="BG441" t="str">
            <v/>
          </cell>
          <cell r="BH441" t="str">
            <v/>
          </cell>
          <cell r="BI441" t="str">
            <v/>
          </cell>
          <cell r="BJ441" t="str">
            <v/>
          </cell>
          <cell r="BK441" t="str">
            <v/>
          </cell>
          <cell r="BL441" t="str">
            <v/>
          </cell>
          <cell r="BM441" t="str">
            <v/>
          </cell>
          <cell r="BN441" t="str">
            <v/>
          </cell>
          <cell r="BO441" t="str">
            <v/>
          </cell>
          <cell r="BP441">
            <v>0</v>
          </cell>
        </row>
        <row r="442">
          <cell r="A442" t="str">
            <v>Aristocrat</v>
          </cell>
          <cell r="B442" t="str">
            <v>.</v>
          </cell>
          <cell r="C442">
            <v>0</v>
          </cell>
          <cell r="D442" t="str">
            <v>]Light, Medium, Heavy Armor[</v>
          </cell>
          <cell r="E442" t="str">
            <v>]Shield Use[</v>
          </cell>
          <cell r="F442" t="str">
            <v>]Simple, Martial Weapons[</v>
          </cell>
          <cell r="AK442" t="str">
            <v/>
          </cell>
          <cell r="AL442" t="str">
            <v/>
          </cell>
          <cell r="AM442" t="str">
            <v/>
          </cell>
          <cell r="AN442" t="str">
            <v/>
          </cell>
          <cell r="AO442" t="str">
            <v/>
          </cell>
          <cell r="AP442" t="str">
            <v/>
          </cell>
          <cell r="AQ442" t="str">
            <v/>
          </cell>
          <cell r="AR442" t="str">
            <v/>
          </cell>
          <cell r="AS442" t="str">
            <v/>
          </cell>
          <cell r="AT442" t="str">
            <v/>
          </cell>
          <cell r="AU442" t="str">
            <v/>
          </cell>
          <cell r="AV442" t="str">
            <v/>
          </cell>
          <cell r="AW442" t="str">
            <v/>
          </cell>
          <cell r="AX442" t="str">
            <v/>
          </cell>
          <cell r="AY442" t="str">
            <v/>
          </cell>
          <cell r="AZ442" t="str">
            <v/>
          </cell>
          <cell r="BA442" t="str">
            <v/>
          </cell>
          <cell r="BB442" t="str">
            <v/>
          </cell>
          <cell r="BC442" t="str">
            <v/>
          </cell>
          <cell r="BD442" t="str">
            <v/>
          </cell>
          <cell r="BE442" t="str">
            <v/>
          </cell>
          <cell r="BF442" t="str">
            <v/>
          </cell>
          <cell r="BG442" t="str">
            <v/>
          </cell>
          <cell r="BH442" t="str">
            <v/>
          </cell>
          <cell r="BI442" t="str">
            <v/>
          </cell>
          <cell r="BJ442" t="str">
            <v/>
          </cell>
          <cell r="BK442" t="str">
            <v/>
          </cell>
          <cell r="BL442" t="str">
            <v/>
          </cell>
          <cell r="BM442" t="str">
            <v/>
          </cell>
          <cell r="BN442" t="str">
            <v/>
          </cell>
          <cell r="BO442" t="str">
            <v/>
          </cell>
          <cell r="BP442">
            <v>0</v>
          </cell>
        </row>
        <row r="443">
          <cell r="A443" t="str">
            <v>Artisan</v>
          </cell>
          <cell r="C443">
            <v>0</v>
          </cell>
          <cell r="AK443" t="str">
            <v/>
          </cell>
          <cell r="AL443" t="str">
            <v/>
          </cell>
          <cell r="AM443" t="str">
            <v/>
          </cell>
          <cell r="AN443" t="str">
            <v/>
          </cell>
          <cell r="AO443" t="str">
            <v/>
          </cell>
          <cell r="AP443" t="str">
            <v/>
          </cell>
          <cell r="AQ443" t="str">
            <v/>
          </cell>
          <cell r="AR443" t="str">
            <v/>
          </cell>
          <cell r="AS443" t="str">
            <v/>
          </cell>
          <cell r="AT443" t="str">
            <v/>
          </cell>
          <cell r="AU443" t="str">
            <v/>
          </cell>
          <cell r="AV443" t="str">
            <v/>
          </cell>
          <cell r="AW443" t="str">
            <v/>
          </cell>
          <cell r="AX443" t="str">
            <v/>
          </cell>
          <cell r="AY443" t="str">
            <v/>
          </cell>
          <cell r="AZ443" t="str">
            <v/>
          </cell>
          <cell r="BA443" t="str">
            <v/>
          </cell>
          <cell r="BB443" t="str">
            <v/>
          </cell>
          <cell r="BC443" t="str">
            <v/>
          </cell>
          <cell r="BD443" t="str">
            <v/>
          </cell>
          <cell r="BE443" t="str">
            <v/>
          </cell>
          <cell r="BF443" t="str">
            <v/>
          </cell>
          <cell r="BG443" t="str">
            <v/>
          </cell>
          <cell r="BH443" t="str">
            <v/>
          </cell>
          <cell r="BI443" t="str">
            <v/>
          </cell>
          <cell r="BJ443" t="str">
            <v/>
          </cell>
          <cell r="BK443" t="str">
            <v/>
          </cell>
          <cell r="BL443" t="str">
            <v/>
          </cell>
          <cell r="BM443" t="str">
            <v/>
          </cell>
          <cell r="BN443" t="str">
            <v/>
          </cell>
          <cell r="BO443" t="str">
            <v/>
          </cell>
          <cell r="BP443">
            <v>0</v>
          </cell>
        </row>
        <row r="444">
          <cell r="A444" t="str">
            <v>Assassin (GR)</v>
          </cell>
          <cell r="B444" t="str">
            <v>.</v>
          </cell>
          <cell r="C444">
            <v>0</v>
          </cell>
          <cell r="D444" t="str">
            <v>]Light, Medium Armor[</v>
          </cell>
          <cell r="E444" t="str">
            <v>]Shield Use[</v>
          </cell>
          <cell r="F444" t="str">
            <v>]Simple, Martial Weapons[</v>
          </cell>
          <cell r="G444" t="str">
            <v>1st:]Bonus Feats (Ex)[1 feat(s) earned.  See p.6 for list.</v>
          </cell>
          <cell r="H444" t="str">
            <v>1st:]Bonus Languages (Ex)[May substitute ANY language for one normally available, including</v>
          </cell>
          <cell r="I444" t="str">
            <v>][secret languages.  Also knows assassin sign language.</v>
          </cell>
          <cell r="J444" t="str">
            <v>2nd:]Killing Blow (Ex)[0/day can make a coup de grace attack as a standard action.</v>
          </cell>
          <cell r="K444" t="str">
            <v>][This ability may be used when ever a target is denied their Dex bonus or when</v>
          </cell>
          <cell r="L444" t="str">
            <v>][the assassin is flanking a target.  Roll to attack normally.  A hit is automatically</v>
          </cell>
          <cell r="M444" t="str">
            <v>][a critical.  If the target survives, they must save (Fort DC 10 + damage dealt) or die.</v>
          </cell>
          <cell r="N444" t="str">
            <v>][The attack provokes AoO from everyone around the target.</v>
          </cell>
          <cell r="O444" t="str">
            <v>3rd:]Sneak Attack (Ex)[+0d6</v>
          </cell>
          <cell r="P444" t="str">
            <v>14th:]Killing Blow (Ex)[These attacks no longer attract AoO's &amp; receive a +2 bonus to hit.</v>
          </cell>
          <cell r="AK444" t="str">
            <v/>
          </cell>
          <cell r="AL444" t="str">
            <v/>
          </cell>
          <cell r="AM444" t="str">
            <v/>
          </cell>
          <cell r="AN444" t="str">
            <v/>
          </cell>
          <cell r="AO444" t="str">
            <v/>
          </cell>
          <cell r="AP444" t="str">
            <v/>
          </cell>
          <cell r="AQ444" t="str">
            <v/>
          </cell>
          <cell r="AR444" t="str">
            <v/>
          </cell>
          <cell r="AS444" t="str">
            <v/>
          </cell>
          <cell r="AT444" t="str">
            <v/>
          </cell>
          <cell r="AU444" t="str">
            <v/>
          </cell>
          <cell r="AV444" t="str">
            <v/>
          </cell>
          <cell r="AW444" t="str">
            <v/>
          </cell>
          <cell r="AX444" t="str">
            <v/>
          </cell>
          <cell r="AY444" t="str">
            <v/>
          </cell>
          <cell r="AZ444" t="str">
            <v/>
          </cell>
          <cell r="BA444" t="str">
            <v/>
          </cell>
          <cell r="BB444" t="str">
            <v/>
          </cell>
          <cell r="BC444" t="str">
            <v/>
          </cell>
          <cell r="BD444" t="str">
            <v/>
          </cell>
          <cell r="BE444" t="str">
            <v/>
          </cell>
          <cell r="BF444" t="str">
            <v/>
          </cell>
          <cell r="BG444" t="str">
            <v/>
          </cell>
          <cell r="BH444" t="str">
            <v/>
          </cell>
          <cell r="BI444" t="str">
            <v/>
          </cell>
          <cell r="BJ444" t="str">
            <v/>
          </cell>
          <cell r="BK444" t="str">
            <v/>
          </cell>
          <cell r="BL444" t="str">
            <v/>
          </cell>
          <cell r="BM444" t="str">
            <v/>
          </cell>
          <cell r="BN444" t="str">
            <v/>
          </cell>
          <cell r="BO444" t="str">
            <v/>
          </cell>
          <cell r="BP444">
            <v>0</v>
          </cell>
        </row>
        <row r="445">
          <cell r="A445" t="str">
            <v>Assassin (WotC)</v>
          </cell>
          <cell r="B445" t="str">
            <v>Asn</v>
          </cell>
          <cell r="C445">
            <v>0</v>
          </cell>
          <cell r="D445" t="str">
            <v>]Light Armor[</v>
          </cell>
          <cell r="F445" t="str">
            <v>]Assassin Weapons[Crossbow (hand, light, heavy), dagger (any type), dart, rapier, sap, shortbow (normal and composite), short sword</v>
          </cell>
          <cell r="G445" t="str">
            <v>1st:]Sneak Attack[+0d6.</v>
          </cell>
          <cell r="H445" t="str">
            <v>1st:] Death Attack[After 3 rounds of study my make a death attack.</v>
          </cell>
          <cell r="I445" t="str">
            <v>][DC 10.  Death or uncon.</v>
          </cell>
          <cell r="J445" t="str">
            <v>1st:] Poison Use[Will never poison self by accident.</v>
          </cell>
          <cell r="K445" t="str">
            <v>1st:] Spells per Day[Arcane progression</v>
          </cell>
          <cell r="L445" t="str">
            <v>2nd:]+0 Save vs. Poison[</v>
          </cell>
          <cell r="M445" t="str">
            <v>2nd:]Uncanny Dodge[Retains Dex bonus to AC (unless immobilized).</v>
          </cell>
          <cell r="N445" t="str">
            <v>10th:]Uncanny Dodge[+1 vs. traps</v>
          </cell>
          <cell r="AK445" t="str">
            <v/>
          </cell>
          <cell r="AL445" t="str">
            <v/>
          </cell>
          <cell r="AM445" t="str">
            <v/>
          </cell>
          <cell r="AN445" t="str">
            <v/>
          </cell>
          <cell r="AO445" t="str">
            <v/>
          </cell>
          <cell r="AP445" t="str">
            <v/>
          </cell>
          <cell r="AQ445" t="str">
            <v/>
          </cell>
          <cell r="AR445" t="str">
            <v/>
          </cell>
          <cell r="AS445" t="str">
            <v/>
          </cell>
          <cell r="AT445" t="str">
            <v/>
          </cell>
          <cell r="AU445" t="str">
            <v/>
          </cell>
          <cell r="AV445" t="str">
            <v/>
          </cell>
          <cell r="AW445" t="str">
            <v/>
          </cell>
          <cell r="AX445" t="str">
            <v/>
          </cell>
          <cell r="AY445" t="str">
            <v/>
          </cell>
          <cell r="AZ445" t="str">
            <v/>
          </cell>
          <cell r="BA445" t="str">
            <v/>
          </cell>
          <cell r="BB445" t="str">
            <v/>
          </cell>
          <cell r="BC445" t="str">
            <v/>
          </cell>
          <cell r="BD445" t="str">
            <v/>
          </cell>
          <cell r="BE445" t="str">
            <v/>
          </cell>
          <cell r="BF445" t="str">
            <v/>
          </cell>
          <cell r="BG445" t="str">
            <v/>
          </cell>
          <cell r="BH445" t="str">
            <v/>
          </cell>
          <cell r="BI445" t="str">
            <v/>
          </cell>
          <cell r="BJ445" t="str">
            <v/>
          </cell>
          <cell r="BK445" t="str">
            <v/>
          </cell>
          <cell r="BL445" t="str">
            <v/>
          </cell>
          <cell r="BM445" t="str">
            <v/>
          </cell>
          <cell r="BN445" t="str">
            <v/>
          </cell>
          <cell r="BO445" t="str">
            <v/>
          </cell>
          <cell r="BP445">
            <v>0</v>
          </cell>
        </row>
        <row r="446">
          <cell r="A446" t="str">
            <v>Athar</v>
          </cell>
          <cell r="B446" t="str">
            <v>.</v>
          </cell>
          <cell r="C446">
            <v>0</v>
          </cell>
          <cell r="G446" t="str">
            <v>1st:]Spell Immunity[Immune to bestow curse, blasphemy, doom, holy word, &amp;geas/quest.</v>
          </cell>
          <cell r="H446" t="str">
            <v>2nd:]Divine Resistance[+2 resistance bonus to saves against divine spells</v>
          </cell>
          <cell r="I446" t="str">
            <v>3rd:]Divine &amp; Holy Damage Immunity[Immune to divine &amp; holy damage.  (IE 1/2 of flamestike &amp; holy weapons)</v>
          </cell>
          <cell r="J446" t="str">
            <v>4th:]Banishment (Sp)[1/day can cast banishment as a cleric of equal class level.</v>
          </cell>
          <cell r="K446" t="str">
            <v>5th:]Divine Prevention (Su)[Grant a bonus equal to class level against the next divine</v>
          </cell>
          <cell r="L446" t="str">
            <v>][spell, even beneficial ones, the recipient is subjected too.</v>
          </cell>
          <cell r="M446" t="str">
            <v>6th:]Divine Cancellation[Can counterspell any divine spell with a spell of equal level.</v>
          </cell>
          <cell r="N446" t="str">
            <v>7th:]Divine Retribution[Reflect divine spells back upon their caster.</v>
          </cell>
          <cell r="O446" t="str">
            <v>8th:]Divine Interference (Su)[Any divine spell caster within 10' of an athar must make a caster level</v>
          </cell>
          <cell r="P446" t="str">
            <v>][check (DC 10 + athar's class level + athar's WIS modifier) in order to cast a spell.</v>
          </cell>
          <cell r="Q446" t="str">
            <v>][Failure indicates a loss of the spell.</v>
          </cell>
          <cell r="R446" t="str">
            <v>9th:]Nondetection (Su)[Continuous nondetection as if cast by a sorcerer of equal class level.</v>
          </cell>
          <cell r="S446" t="str">
            <v>10th:]Divine Disavowal[SR of 10 + character level.  Doesn't stack with normal SR.  Use best.</v>
          </cell>
          <cell r="AK446" t="str">
            <v/>
          </cell>
          <cell r="AL446" t="str">
            <v/>
          </cell>
          <cell r="AM446" t="str">
            <v/>
          </cell>
          <cell r="AN446" t="str">
            <v/>
          </cell>
          <cell r="AO446" t="str">
            <v/>
          </cell>
          <cell r="AP446" t="str">
            <v/>
          </cell>
          <cell r="AQ446" t="str">
            <v/>
          </cell>
          <cell r="AR446" t="str">
            <v/>
          </cell>
          <cell r="AS446" t="str">
            <v/>
          </cell>
          <cell r="AT446" t="str">
            <v/>
          </cell>
          <cell r="AU446" t="str">
            <v/>
          </cell>
          <cell r="AV446" t="str">
            <v/>
          </cell>
          <cell r="AW446" t="str">
            <v/>
          </cell>
          <cell r="AX446" t="str">
            <v/>
          </cell>
          <cell r="AY446" t="str">
            <v/>
          </cell>
          <cell r="AZ446" t="str">
            <v/>
          </cell>
          <cell r="BA446" t="str">
            <v/>
          </cell>
          <cell r="BB446" t="str">
            <v/>
          </cell>
          <cell r="BC446" t="str">
            <v/>
          </cell>
          <cell r="BD446" t="str">
            <v/>
          </cell>
          <cell r="BE446" t="str">
            <v/>
          </cell>
          <cell r="BF446" t="str">
            <v/>
          </cell>
          <cell r="BG446" t="str">
            <v/>
          </cell>
          <cell r="BH446" t="str">
            <v/>
          </cell>
          <cell r="BI446" t="str">
            <v/>
          </cell>
          <cell r="BJ446" t="str">
            <v/>
          </cell>
          <cell r="BK446" t="str">
            <v/>
          </cell>
          <cell r="BL446" t="str">
            <v/>
          </cell>
          <cell r="BM446" t="str">
            <v/>
          </cell>
          <cell r="BN446" t="str">
            <v/>
          </cell>
          <cell r="BO446" t="str">
            <v/>
          </cell>
          <cell r="BP446">
            <v>0</v>
          </cell>
        </row>
        <row r="447">
          <cell r="A447" t="str">
            <v>Auspician</v>
          </cell>
          <cell r="C447">
            <v>0</v>
          </cell>
          <cell r="AK447" t="str">
            <v/>
          </cell>
          <cell r="AL447" t="str">
            <v/>
          </cell>
          <cell r="AM447" t="str">
            <v/>
          </cell>
          <cell r="AN447" t="str">
            <v/>
          </cell>
          <cell r="AO447" t="str">
            <v/>
          </cell>
          <cell r="AP447" t="str">
            <v/>
          </cell>
          <cell r="AQ447" t="str">
            <v/>
          </cell>
          <cell r="AR447" t="str">
            <v/>
          </cell>
          <cell r="AS447" t="str">
            <v/>
          </cell>
          <cell r="AT447" t="str">
            <v/>
          </cell>
          <cell r="AU447" t="str">
            <v/>
          </cell>
          <cell r="AV447" t="str">
            <v/>
          </cell>
          <cell r="AW447" t="str">
            <v/>
          </cell>
          <cell r="AX447" t="str">
            <v/>
          </cell>
          <cell r="AY447" t="str">
            <v/>
          </cell>
          <cell r="AZ447" t="str">
            <v/>
          </cell>
          <cell r="BA447" t="str">
            <v/>
          </cell>
          <cell r="BB447" t="str">
            <v/>
          </cell>
          <cell r="BC447" t="str">
            <v/>
          </cell>
          <cell r="BD447" t="str">
            <v/>
          </cell>
          <cell r="BE447" t="str">
            <v/>
          </cell>
          <cell r="BF447" t="str">
            <v/>
          </cell>
          <cell r="BG447" t="str">
            <v/>
          </cell>
          <cell r="BH447" t="str">
            <v/>
          </cell>
          <cell r="BI447" t="str">
            <v/>
          </cell>
          <cell r="BJ447" t="str">
            <v/>
          </cell>
          <cell r="BK447" t="str">
            <v/>
          </cell>
          <cell r="BL447" t="str">
            <v/>
          </cell>
          <cell r="BM447" t="str">
            <v/>
          </cell>
          <cell r="BN447" t="str">
            <v/>
          </cell>
          <cell r="BO447" t="str">
            <v/>
          </cell>
          <cell r="BP447">
            <v>0</v>
          </cell>
        </row>
        <row r="448">
          <cell r="A448" t="str">
            <v>Balan's Jackal</v>
          </cell>
          <cell r="C448">
            <v>0</v>
          </cell>
          <cell r="AK448" t="str">
            <v/>
          </cell>
          <cell r="AL448" t="str">
            <v/>
          </cell>
          <cell r="AM448" t="str">
            <v/>
          </cell>
          <cell r="AN448" t="str">
            <v/>
          </cell>
          <cell r="AO448" t="str">
            <v/>
          </cell>
          <cell r="AP448" t="str">
            <v/>
          </cell>
          <cell r="AQ448" t="str">
            <v/>
          </cell>
          <cell r="AR448" t="str">
            <v/>
          </cell>
          <cell r="AS448" t="str">
            <v/>
          </cell>
          <cell r="AT448" t="str">
            <v/>
          </cell>
          <cell r="AU448" t="str">
            <v/>
          </cell>
          <cell r="AV448" t="str">
            <v/>
          </cell>
          <cell r="AW448" t="str">
            <v/>
          </cell>
          <cell r="AX448" t="str">
            <v/>
          </cell>
          <cell r="AY448" t="str">
            <v/>
          </cell>
          <cell r="AZ448" t="str">
            <v/>
          </cell>
          <cell r="BA448" t="str">
            <v/>
          </cell>
          <cell r="BB448" t="str">
            <v/>
          </cell>
          <cell r="BC448" t="str">
            <v/>
          </cell>
          <cell r="BD448" t="str">
            <v/>
          </cell>
          <cell r="BE448" t="str">
            <v/>
          </cell>
          <cell r="BF448" t="str">
            <v/>
          </cell>
          <cell r="BG448" t="str">
            <v/>
          </cell>
          <cell r="BH448" t="str">
            <v/>
          </cell>
          <cell r="BI448" t="str">
            <v/>
          </cell>
          <cell r="BJ448" t="str">
            <v/>
          </cell>
          <cell r="BK448" t="str">
            <v/>
          </cell>
          <cell r="BL448" t="str">
            <v/>
          </cell>
          <cell r="BM448" t="str">
            <v/>
          </cell>
          <cell r="BN448" t="str">
            <v/>
          </cell>
          <cell r="BO448" t="str">
            <v/>
          </cell>
          <cell r="BP448">
            <v>0</v>
          </cell>
        </row>
        <row r="449">
          <cell r="A449" t="str">
            <v>Barbarian</v>
          </cell>
          <cell r="B449" t="str">
            <v>Bbn</v>
          </cell>
          <cell r="C449">
            <v>0</v>
          </cell>
          <cell r="D449" t="str">
            <v>]Light, Medium Armor[</v>
          </cell>
          <cell r="E449" t="str">
            <v>]Shield Use[</v>
          </cell>
          <cell r="F449" t="str">
            <v>]Simple, Martial Weapons[</v>
          </cell>
          <cell r="G449" t="str">
            <v>]Illiteracy[</v>
          </cell>
          <cell r="H449" t="str">
            <v>1st:]Fast Movement (Ex)[Add 10' to Base Movement</v>
          </cell>
          <cell r="I449" t="str">
            <v>1st:]Rage (Ex)[1/day +4 Str, +4 Con, +2 Will, -2 AC for 4 rounds.</v>
          </cell>
          <cell r="J449" t="str">
            <v>2nd:]Uncanny Dodge (Ex)[Dex bonus to AC</v>
          </cell>
          <cell r="K449" t="str">
            <v>5th:]Uncanny Dodge (Ex)[Can't be flanked</v>
          </cell>
          <cell r="L449" t="str">
            <v>10th:]Uncanny Dodge (Ex)[+-2 vs. traps.</v>
          </cell>
          <cell r="M449" t="str">
            <v>11th:]Damage Reduction (Ex)[3 / --</v>
          </cell>
          <cell r="AK449" t="str">
            <v/>
          </cell>
          <cell r="AL449" t="str">
            <v/>
          </cell>
          <cell r="AM449" t="str">
            <v/>
          </cell>
          <cell r="AN449" t="str">
            <v/>
          </cell>
          <cell r="AO449" t="str">
            <v/>
          </cell>
          <cell r="AP449" t="str">
            <v/>
          </cell>
          <cell r="AQ449" t="str">
            <v/>
          </cell>
          <cell r="AR449" t="str">
            <v/>
          </cell>
          <cell r="AS449" t="str">
            <v/>
          </cell>
          <cell r="AT449" t="str">
            <v/>
          </cell>
          <cell r="AU449" t="str">
            <v/>
          </cell>
          <cell r="AV449" t="str">
            <v/>
          </cell>
          <cell r="AW449" t="str">
            <v/>
          </cell>
          <cell r="AX449" t="str">
            <v/>
          </cell>
          <cell r="AY449" t="str">
            <v/>
          </cell>
          <cell r="AZ449" t="str">
            <v/>
          </cell>
          <cell r="BA449" t="str">
            <v/>
          </cell>
          <cell r="BB449" t="str">
            <v/>
          </cell>
          <cell r="BC449" t="str">
            <v/>
          </cell>
          <cell r="BD449" t="str">
            <v/>
          </cell>
          <cell r="BE449" t="str">
            <v/>
          </cell>
          <cell r="BF449" t="str">
            <v/>
          </cell>
          <cell r="BG449" t="str">
            <v/>
          </cell>
          <cell r="BH449" t="str">
            <v/>
          </cell>
          <cell r="BI449" t="str">
            <v/>
          </cell>
          <cell r="BJ449" t="str">
            <v/>
          </cell>
          <cell r="BK449" t="str">
            <v/>
          </cell>
          <cell r="BL449" t="str">
            <v/>
          </cell>
          <cell r="BM449" t="str">
            <v/>
          </cell>
          <cell r="BN449" t="str">
            <v/>
          </cell>
          <cell r="BO449" t="str">
            <v/>
          </cell>
          <cell r="BP449">
            <v>0</v>
          </cell>
        </row>
        <row r="450">
          <cell r="A450" t="str">
            <v>Bard (Monte Cook)</v>
          </cell>
          <cell r="B450" t="str">
            <v>Brd</v>
          </cell>
          <cell r="C450">
            <v>0</v>
          </cell>
          <cell r="AK450" t="str">
            <v/>
          </cell>
          <cell r="AL450" t="str">
            <v/>
          </cell>
          <cell r="AM450" t="str">
            <v/>
          </cell>
          <cell r="AN450" t="str">
            <v/>
          </cell>
          <cell r="AO450" t="str">
            <v/>
          </cell>
          <cell r="AP450" t="str">
            <v/>
          </cell>
          <cell r="AQ450" t="str">
            <v/>
          </cell>
          <cell r="AR450" t="str">
            <v/>
          </cell>
          <cell r="AS450" t="str">
            <v/>
          </cell>
          <cell r="AT450" t="str">
            <v/>
          </cell>
          <cell r="AU450" t="str">
            <v/>
          </cell>
          <cell r="AV450" t="str">
            <v/>
          </cell>
          <cell r="AW450" t="str">
            <v/>
          </cell>
          <cell r="AX450" t="str">
            <v/>
          </cell>
          <cell r="AY450" t="str">
            <v/>
          </cell>
          <cell r="AZ450" t="str">
            <v/>
          </cell>
          <cell r="BA450" t="str">
            <v/>
          </cell>
          <cell r="BB450" t="str">
            <v/>
          </cell>
          <cell r="BC450" t="str">
            <v/>
          </cell>
          <cell r="BD450" t="str">
            <v/>
          </cell>
          <cell r="BE450" t="str">
            <v/>
          </cell>
          <cell r="BF450" t="str">
            <v/>
          </cell>
          <cell r="BG450" t="str">
            <v/>
          </cell>
          <cell r="BH450" t="str">
            <v/>
          </cell>
          <cell r="BI450" t="str">
            <v/>
          </cell>
          <cell r="BJ450" t="str">
            <v/>
          </cell>
          <cell r="BK450" t="str">
            <v/>
          </cell>
          <cell r="BL450" t="str">
            <v/>
          </cell>
          <cell r="BM450" t="str">
            <v/>
          </cell>
          <cell r="BN450" t="str">
            <v/>
          </cell>
          <cell r="BO450" t="str">
            <v/>
          </cell>
          <cell r="BP450">
            <v>0</v>
          </cell>
        </row>
        <row r="451">
          <cell r="A451" t="str">
            <v>Bard (WotC)</v>
          </cell>
          <cell r="B451" t="str">
            <v>Brd</v>
          </cell>
          <cell r="C451">
            <v>0</v>
          </cell>
          <cell r="D451" t="str">
            <v>]Light Armor[</v>
          </cell>
          <cell r="E451" t="str">
            <v>]Shield Use[</v>
          </cell>
          <cell r="F451" t="str">
            <v>]Bardic Weapon Proficiency[Simple Weapons plus Longsword, Rapier, Sap, Shortbow, Shortsword, Whip</v>
          </cell>
          <cell r="G451" t="str">
            <v>1st:]Bardic Music[</v>
          </cell>
          <cell r="H451" t="str">
            <v>1st:]Bardic Knowledge[</v>
          </cell>
          <cell r="I451" t="str">
            <v>1st:]Countersong[</v>
          </cell>
          <cell r="J451" t="str">
            <v>1st:]Fascinate (Sp)[</v>
          </cell>
          <cell r="K451" t="str">
            <v>1st:]Inspire Courage +1 (Su)[</v>
          </cell>
          <cell r="L451" t="str">
            <v>1st:]Arcane Spells (Sp)[</v>
          </cell>
          <cell r="M451" t="str">
            <v>3rd:]Inspire Courage (Su)[</v>
          </cell>
          <cell r="N451" t="str">
            <v>6th:]Suggestion (Sp)[</v>
          </cell>
          <cell r="O451" t="str">
            <v>9th:]Inspire Greatness (Su)[</v>
          </cell>
          <cell r="P451" t="str">
            <v>12th:]Songof Freesom (Sp)[</v>
          </cell>
          <cell r="Q451" t="str">
            <v>15th:]Inspire Heroics (Su)[</v>
          </cell>
          <cell r="R451" t="str">
            <v>18th:]Mass Suggestion (Sp)[</v>
          </cell>
          <cell r="AK451" t="str">
            <v/>
          </cell>
          <cell r="AL451" t="str">
            <v/>
          </cell>
          <cell r="AM451" t="str">
            <v/>
          </cell>
          <cell r="AN451" t="str">
            <v/>
          </cell>
          <cell r="AO451" t="str">
            <v/>
          </cell>
          <cell r="AP451" t="str">
            <v/>
          </cell>
          <cell r="AQ451" t="str">
            <v/>
          </cell>
          <cell r="AR451" t="str">
            <v/>
          </cell>
          <cell r="AS451" t="str">
            <v/>
          </cell>
          <cell r="AT451" t="str">
            <v/>
          </cell>
          <cell r="AU451" t="str">
            <v/>
          </cell>
          <cell r="AV451" t="str">
            <v/>
          </cell>
          <cell r="AW451" t="str">
            <v/>
          </cell>
          <cell r="AX451" t="str">
            <v/>
          </cell>
          <cell r="AY451" t="str">
            <v/>
          </cell>
          <cell r="AZ451" t="str">
            <v/>
          </cell>
          <cell r="BA451" t="str">
            <v/>
          </cell>
          <cell r="BB451" t="str">
            <v/>
          </cell>
          <cell r="BC451" t="str">
            <v/>
          </cell>
          <cell r="BD451" t="str">
            <v/>
          </cell>
          <cell r="BE451" t="str">
            <v/>
          </cell>
          <cell r="BF451" t="str">
            <v/>
          </cell>
          <cell r="BG451" t="str">
            <v/>
          </cell>
          <cell r="BH451" t="str">
            <v/>
          </cell>
          <cell r="BI451" t="str">
            <v/>
          </cell>
          <cell r="BJ451" t="str">
            <v/>
          </cell>
          <cell r="BK451" t="str">
            <v/>
          </cell>
          <cell r="BL451" t="str">
            <v/>
          </cell>
          <cell r="BM451" t="str">
            <v/>
          </cell>
          <cell r="BN451" t="str">
            <v/>
          </cell>
          <cell r="BO451" t="str">
            <v/>
          </cell>
          <cell r="BP451">
            <v>0</v>
          </cell>
        </row>
        <row r="452">
          <cell r="A452" t="str">
            <v>Bargainer</v>
          </cell>
          <cell r="C452">
            <v>0</v>
          </cell>
          <cell r="AK452" t="str">
            <v/>
          </cell>
          <cell r="AL452" t="str">
            <v/>
          </cell>
          <cell r="AM452" t="str">
            <v/>
          </cell>
          <cell r="AN452" t="str">
            <v/>
          </cell>
          <cell r="AO452" t="str">
            <v/>
          </cell>
          <cell r="AP452" t="str">
            <v/>
          </cell>
          <cell r="AQ452" t="str">
            <v/>
          </cell>
          <cell r="AR452" t="str">
            <v/>
          </cell>
          <cell r="AS452" t="str">
            <v/>
          </cell>
          <cell r="AT452" t="str">
            <v/>
          </cell>
          <cell r="AU452" t="str">
            <v/>
          </cell>
          <cell r="AV452" t="str">
            <v/>
          </cell>
          <cell r="AW452" t="str">
            <v/>
          </cell>
          <cell r="AX452" t="str">
            <v/>
          </cell>
          <cell r="AY452" t="str">
            <v/>
          </cell>
          <cell r="AZ452" t="str">
            <v/>
          </cell>
          <cell r="BA452" t="str">
            <v/>
          </cell>
          <cell r="BB452" t="str">
            <v/>
          </cell>
          <cell r="BC452" t="str">
            <v/>
          </cell>
          <cell r="BD452" t="str">
            <v/>
          </cell>
          <cell r="BE452" t="str">
            <v/>
          </cell>
          <cell r="BF452" t="str">
            <v/>
          </cell>
          <cell r="BG452" t="str">
            <v/>
          </cell>
          <cell r="BH452" t="str">
            <v/>
          </cell>
          <cell r="BI452" t="str">
            <v/>
          </cell>
          <cell r="BJ452" t="str">
            <v/>
          </cell>
          <cell r="BK452" t="str">
            <v/>
          </cell>
          <cell r="BL452" t="str">
            <v/>
          </cell>
          <cell r="BM452" t="str">
            <v/>
          </cell>
          <cell r="BN452" t="str">
            <v/>
          </cell>
          <cell r="BO452" t="str">
            <v/>
          </cell>
          <cell r="BP452">
            <v>0</v>
          </cell>
        </row>
        <row r="453">
          <cell r="A453" t="str">
            <v>Battle Maiden</v>
          </cell>
          <cell r="B453" t="str">
            <v>.</v>
          </cell>
          <cell r="C453">
            <v>0</v>
          </cell>
          <cell r="D453" t="str">
            <v>]Light, Medium Armor[</v>
          </cell>
          <cell r="F453" t="str">
            <v>]Simple, Martial Weapons[</v>
          </cell>
          <cell r="G453" t="str">
            <v>1st:]Special Mount (Ex)[See p35.</v>
          </cell>
          <cell r="H453" t="str">
            <v>1st:]Ride Bonus (Ex)[+0 to skill checks while mounted.</v>
          </cell>
          <cell r="I453" t="str">
            <v>2nd:]Burst of Speed (Ex)[1/day can double the speed of her mount's charge w/o penalty.</v>
          </cell>
          <cell r="J453" t="str">
            <v>][More attempts force the mount to make a Will (DC 20) save or take 2d6 dmg.</v>
          </cell>
          <cell r="K453" t="str">
            <v>4th:]Defensive Riding (Ex)[1/day can make a Mounted Combat check to take 1/s dmg when</v>
          </cell>
          <cell r="L453" t="str">
            <v>][reduced to 0 hp or less by a physical blow.  DC = the dmg.</v>
          </cell>
          <cell r="M453" t="str">
            <v xml:space="preserve">8th:]Heal Mount (Sp)[1/day can use heal mount as a spell-like ability. </v>
          </cell>
          <cell r="AK453" t="str">
            <v/>
          </cell>
          <cell r="AL453" t="str">
            <v/>
          </cell>
          <cell r="AM453" t="str">
            <v/>
          </cell>
          <cell r="AN453" t="str">
            <v/>
          </cell>
          <cell r="AO453" t="str">
            <v/>
          </cell>
          <cell r="AP453" t="str">
            <v/>
          </cell>
          <cell r="AQ453" t="str">
            <v/>
          </cell>
          <cell r="AR453" t="str">
            <v/>
          </cell>
          <cell r="AS453" t="str">
            <v/>
          </cell>
          <cell r="AT453" t="str">
            <v/>
          </cell>
          <cell r="AU453" t="str">
            <v/>
          </cell>
          <cell r="AV453" t="str">
            <v/>
          </cell>
          <cell r="AW453" t="str">
            <v/>
          </cell>
          <cell r="AX453" t="str">
            <v/>
          </cell>
          <cell r="AY453" t="str">
            <v/>
          </cell>
          <cell r="AZ453" t="str">
            <v/>
          </cell>
          <cell r="BA453" t="str">
            <v/>
          </cell>
          <cell r="BB453" t="str">
            <v/>
          </cell>
          <cell r="BC453" t="str">
            <v/>
          </cell>
          <cell r="BD453" t="str">
            <v/>
          </cell>
          <cell r="BE453" t="str">
            <v/>
          </cell>
          <cell r="BF453" t="str">
            <v/>
          </cell>
          <cell r="BG453" t="str">
            <v/>
          </cell>
          <cell r="BH453" t="str">
            <v/>
          </cell>
          <cell r="BI453" t="str">
            <v/>
          </cell>
          <cell r="BJ453" t="str">
            <v/>
          </cell>
          <cell r="BK453" t="str">
            <v/>
          </cell>
          <cell r="BL453" t="str">
            <v/>
          </cell>
          <cell r="BM453" t="str">
            <v/>
          </cell>
          <cell r="BN453" t="str">
            <v/>
          </cell>
          <cell r="BO453" t="str">
            <v/>
          </cell>
          <cell r="BP453">
            <v>0</v>
          </cell>
        </row>
        <row r="454">
          <cell r="A454" t="str">
            <v>Battleguard</v>
          </cell>
          <cell r="C454">
            <v>0</v>
          </cell>
          <cell r="AK454" t="str">
            <v/>
          </cell>
          <cell r="AL454" t="str">
            <v/>
          </cell>
          <cell r="AM454" t="str">
            <v/>
          </cell>
          <cell r="AN454" t="str">
            <v/>
          </cell>
          <cell r="AO454" t="str">
            <v/>
          </cell>
          <cell r="AP454" t="str">
            <v/>
          </cell>
          <cell r="AQ454" t="str">
            <v/>
          </cell>
          <cell r="AR454" t="str">
            <v/>
          </cell>
          <cell r="AS454" t="str">
            <v/>
          </cell>
          <cell r="AT454" t="str">
            <v/>
          </cell>
          <cell r="AU454" t="str">
            <v/>
          </cell>
          <cell r="AV454" t="str">
            <v/>
          </cell>
          <cell r="AW454" t="str">
            <v/>
          </cell>
          <cell r="AX454" t="str">
            <v/>
          </cell>
          <cell r="AY454" t="str">
            <v/>
          </cell>
          <cell r="AZ454" t="str">
            <v/>
          </cell>
          <cell r="BA454" t="str">
            <v/>
          </cell>
          <cell r="BB454" t="str">
            <v/>
          </cell>
          <cell r="BC454" t="str">
            <v/>
          </cell>
          <cell r="BD454" t="str">
            <v/>
          </cell>
          <cell r="BE454" t="str">
            <v/>
          </cell>
          <cell r="BF454" t="str">
            <v/>
          </cell>
          <cell r="BG454" t="str">
            <v/>
          </cell>
          <cell r="BH454" t="str">
            <v/>
          </cell>
          <cell r="BI454" t="str">
            <v/>
          </cell>
          <cell r="BJ454" t="str">
            <v/>
          </cell>
          <cell r="BK454" t="str">
            <v/>
          </cell>
          <cell r="BL454" t="str">
            <v/>
          </cell>
          <cell r="BM454" t="str">
            <v/>
          </cell>
          <cell r="BN454" t="str">
            <v/>
          </cell>
          <cell r="BO454" t="str">
            <v/>
          </cell>
          <cell r="BP454">
            <v>0</v>
          </cell>
        </row>
        <row r="455">
          <cell r="A455" t="str">
            <v>Bayushi Elite Guard</v>
          </cell>
          <cell r="C455">
            <v>0</v>
          </cell>
          <cell r="AK455" t="str">
            <v/>
          </cell>
          <cell r="AL455" t="str">
            <v/>
          </cell>
          <cell r="AM455" t="str">
            <v/>
          </cell>
          <cell r="AN455" t="str">
            <v/>
          </cell>
          <cell r="AO455" t="str">
            <v/>
          </cell>
          <cell r="AP455" t="str">
            <v/>
          </cell>
          <cell r="AQ455" t="str">
            <v/>
          </cell>
          <cell r="AR455" t="str">
            <v/>
          </cell>
          <cell r="AS455" t="str">
            <v/>
          </cell>
          <cell r="AT455" t="str">
            <v/>
          </cell>
          <cell r="AU455" t="str">
            <v/>
          </cell>
          <cell r="AV455" t="str">
            <v/>
          </cell>
          <cell r="AW455" t="str">
            <v/>
          </cell>
          <cell r="AX455" t="str">
            <v/>
          </cell>
          <cell r="AY455" t="str">
            <v/>
          </cell>
          <cell r="AZ455" t="str">
            <v/>
          </cell>
          <cell r="BA455" t="str">
            <v/>
          </cell>
          <cell r="BB455" t="str">
            <v/>
          </cell>
          <cell r="BC455" t="str">
            <v/>
          </cell>
          <cell r="BD455" t="str">
            <v/>
          </cell>
          <cell r="BE455" t="str">
            <v/>
          </cell>
          <cell r="BF455" t="str">
            <v/>
          </cell>
          <cell r="BG455" t="str">
            <v/>
          </cell>
          <cell r="BH455" t="str">
            <v/>
          </cell>
          <cell r="BI455" t="str">
            <v/>
          </cell>
          <cell r="BJ455" t="str">
            <v/>
          </cell>
          <cell r="BK455" t="str">
            <v/>
          </cell>
          <cell r="BL455" t="str">
            <v/>
          </cell>
          <cell r="BM455" t="str">
            <v/>
          </cell>
          <cell r="BN455" t="str">
            <v/>
          </cell>
          <cell r="BO455" t="str">
            <v/>
          </cell>
          <cell r="BP455">
            <v>0</v>
          </cell>
        </row>
        <row r="456">
          <cell r="A456" t="str">
            <v>Bear Warrior</v>
          </cell>
          <cell r="B456" t="str">
            <v>.</v>
          </cell>
          <cell r="C456">
            <v>0</v>
          </cell>
          <cell r="F456" t="str">
            <v>]Simple, Martial Weapons[</v>
          </cell>
          <cell r="G456" t="str">
            <v>1st:]Bear Form (Sp)[While in a rage, frenzy, or ki frenzy, can polymorph self into a Black Bear 0/day</v>
          </cell>
          <cell r="H456" t="str">
            <v>][+8 Str, +2 Dex, +4 Con, 2 claws 1d4, 1 bite 1d6</v>
          </cell>
          <cell r="I456" t="str">
            <v>3rd:]Scent (Ex)[Free action to detect opponents within 30'</v>
          </cell>
          <cell r="J456" t="str">
            <v>5th:]Extra Raging (Ex)[0 extra rages, frenzies, or ki frenzies per day.</v>
          </cell>
          <cell r="AK456" t="str">
            <v/>
          </cell>
          <cell r="AL456" t="str">
            <v/>
          </cell>
          <cell r="AM456" t="str">
            <v/>
          </cell>
          <cell r="AN456" t="str">
            <v/>
          </cell>
          <cell r="AO456" t="str">
            <v/>
          </cell>
          <cell r="AP456" t="str">
            <v/>
          </cell>
          <cell r="AQ456" t="str">
            <v/>
          </cell>
          <cell r="AR456" t="str">
            <v/>
          </cell>
          <cell r="AS456" t="str">
            <v/>
          </cell>
          <cell r="AT456" t="str">
            <v/>
          </cell>
          <cell r="AU456" t="str">
            <v/>
          </cell>
          <cell r="AV456" t="str">
            <v/>
          </cell>
          <cell r="AW456" t="str">
            <v/>
          </cell>
          <cell r="AX456" t="str">
            <v/>
          </cell>
          <cell r="AY456" t="str">
            <v/>
          </cell>
          <cell r="AZ456" t="str">
            <v/>
          </cell>
          <cell r="BA456" t="str">
            <v/>
          </cell>
          <cell r="BB456" t="str">
            <v/>
          </cell>
          <cell r="BC456" t="str">
            <v/>
          </cell>
          <cell r="BD456" t="str">
            <v/>
          </cell>
          <cell r="BE456" t="str">
            <v/>
          </cell>
          <cell r="BF456" t="str">
            <v/>
          </cell>
          <cell r="BG456" t="str">
            <v/>
          </cell>
          <cell r="BH456" t="str">
            <v/>
          </cell>
          <cell r="BI456" t="str">
            <v/>
          </cell>
          <cell r="BJ456" t="str">
            <v/>
          </cell>
          <cell r="BK456" t="str">
            <v/>
          </cell>
          <cell r="BL456" t="str">
            <v/>
          </cell>
          <cell r="BM456" t="str">
            <v/>
          </cell>
          <cell r="BN456" t="str">
            <v/>
          </cell>
          <cell r="BO456" t="str">
            <v/>
          </cell>
          <cell r="BP456">
            <v>0</v>
          </cell>
        </row>
        <row r="457">
          <cell r="A457" t="str">
            <v>Beast Handler</v>
          </cell>
          <cell r="B457" t="str">
            <v>.</v>
          </cell>
          <cell r="C457">
            <v>0</v>
          </cell>
          <cell r="D457" t="str">
            <v>]Light, Medium Armor[</v>
          </cell>
          <cell r="F457" t="str">
            <v>]Simple, Martial Weapons[</v>
          </cell>
          <cell r="G457" t="str">
            <v>1st:]Arcane Spells (Sp)[Charisma determines DC, Bonus Spells</v>
          </cell>
          <cell r="H457" t="str">
            <v>1st:]Ward Animal (Ex)[Use whip &amp; intimidate skill with a +4 bonus to control a beast's movement.</v>
          </cell>
          <cell r="I457" t="str">
            <v>2nd:]Animal Training (Ex)[Teach beasts a feat.  Up to ]Light, Medium Armor[ feats my be taught.</v>
          </cell>
          <cell r="J457" t="str">
            <v>5th:]Rally Beast (Sp)[1/day can affect a beast as per the aid spell.</v>
          </cell>
          <cell r="K457" t="str">
            <v>10th:]Special Mount (Ex)[Caught in the wild &amp; trained for 1000gp.</v>
          </cell>
          <cell r="L457" t="str">
            <v>][+3HD, +5 natural AC, +2 Str &amp; Int, +2 to Reflext saves, &amp; Improved Evasion.</v>
          </cell>
          <cell r="AK457" t="str">
            <v/>
          </cell>
          <cell r="AL457" t="str">
            <v/>
          </cell>
          <cell r="AM457" t="str">
            <v/>
          </cell>
          <cell r="AN457" t="str">
            <v/>
          </cell>
          <cell r="AO457" t="str">
            <v/>
          </cell>
          <cell r="AP457" t="str">
            <v/>
          </cell>
          <cell r="AQ457" t="str">
            <v/>
          </cell>
          <cell r="AR457" t="str">
            <v/>
          </cell>
          <cell r="AS457" t="str">
            <v/>
          </cell>
          <cell r="AT457" t="str">
            <v/>
          </cell>
          <cell r="AU457" t="str">
            <v/>
          </cell>
          <cell r="AV457" t="str">
            <v/>
          </cell>
          <cell r="AW457" t="str">
            <v/>
          </cell>
          <cell r="AX457" t="str">
            <v/>
          </cell>
          <cell r="AY457" t="str">
            <v/>
          </cell>
          <cell r="AZ457" t="str">
            <v/>
          </cell>
          <cell r="BA457" t="str">
            <v/>
          </cell>
          <cell r="BB457" t="str">
            <v/>
          </cell>
          <cell r="BC457" t="str">
            <v/>
          </cell>
          <cell r="BD457" t="str">
            <v/>
          </cell>
          <cell r="BE457" t="str">
            <v/>
          </cell>
          <cell r="BF457" t="str">
            <v/>
          </cell>
          <cell r="BG457" t="str">
            <v/>
          </cell>
          <cell r="BH457" t="str">
            <v/>
          </cell>
          <cell r="BI457" t="str">
            <v/>
          </cell>
          <cell r="BJ457" t="str">
            <v/>
          </cell>
          <cell r="BK457" t="str">
            <v/>
          </cell>
          <cell r="BL457" t="str">
            <v/>
          </cell>
          <cell r="BM457" t="str">
            <v/>
          </cell>
          <cell r="BN457" t="str">
            <v/>
          </cell>
          <cell r="BO457" t="str">
            <v/>
          </cell>
          <cell r="BP457">
            <v>0</v>
          </cell>
        </row>
        <row r="458">
          <cell r="A458" t="str">
            <v>Beholder Mage</v>
          </cell>
          <cell r="C458">
            <v>0</v>
          </cell>
          <cell r="AK458" t="str">
            <v/>
          </cell>
          <cell r="AL458" t="str">
            <v/>
          </cell>
          <cell r="AM458" t="str">
            <v/>
          </cell>
          <cell r="AN458" t="str">
            <v/>
          </cell>
          <cell r="AO458" t="str">
            <v/>
          </cell>
          <cell r="AP458" t="str">
            <v/>
          </cell>
          <cell r="AQ458" t="str">
            <v/>
          </cell>
          <cell r="AR458" t="str">
            <v/>
          </cell>
          <cell r="AS458" t="str">
            <v/>
          </cell>
          <cell r="AT458" t="str">
            <v/>
          </cell>
          <cell r="AU458" t="str">
            <v/>
          </cell>
          <cell r="AV458" t="str">
            <v/>
          </cell>
          <cell r="AW458" t="str">
            <v/>
          </cell>
          <cell r="AX458" t="str">
            <v/>
          </cell>
          <cell r="AY458" t="str">
            <v/>
          </cell>
          <cell r="AZ458" t="str">
            <v/>
          </cell>
          <cell r="BA458" t="str">
            <v/>
          </cell>
          <cell r="BB458" t="str">
            <v/>
          </cell>
          <cell r="BC458" t="str">
            <v/>
          </cell>
          <cell r="BD458" t="str">
            <v/>
          </cell>
          <cell r="BE458" t="str">
            <v/>
          </cell>
          <cell r="BF458" t="str">
            <v/>
          </cell>
          <cell r="BG458" t="str">
            <v/>
          </cell>
          <cell r="BH458" t="str">
            <v/>
          </cell>
          <cell r="BI458" t="str">
            <v/>
          </cell>
          <cell r="BJ458" t="str">
            <v/>
          </cell>
          <cell r="BK458" t="str">
            <v/>
          </cell>
          <cell r="BL458" t="str">
            <v/>
          </cell>
          <cell r="BM458" t="str">
            <v/>
          </cell>
          <cell r="BN458" t="str">
            <v/>
          </cell>
          <cell r="BO458" t="str">
            <v/>
          </cell>
          <cell r="BP458">
            <v>0</v>
          </cell>
        </row>
        <row r="459">
          <cell r="A459" t="str">
            <v>Blackguard</v>
          </cell>
          <cell r="C459">
            <v>0</v>
          </cell>
          <cell r="AK459" t="str">
            <v/>
          </cell>
          <cell r="AL459" t="str">
            <v/>
          </cell>
          <cell r="AM459" t="str">
            <v/>
          </cell>
          <cell r="AN459" t="str">
            <v/>
          </cell>
          <cell r="AO459" t="str">
            <v/>
          </cell>
          <cell r="AP459" t="str">
            <v/>
          </cell>
          <cell r="AQ459" t="str">
            <v/>
          </cell>
          <cell r="AR459" t="str">
            <v/>
          </cell>
          <cell r="AS459" t="str">
            <v/>
          </cell>
          <cell r="AT459" t="str">
            <v/>
          </cell>
          <cell r="AU459" t="str">
            <v/>
          </cell>
          <cell r="AV459" t="str">
            <v/>
          </cell>
          <cell r="AW459" t="str">
            <v/>
          </cell>
          <cell r="AX459" t="str">
            <v/>
          </cell>
          <cell r="AY459" t="str">
            <v/>
          </cell>
          <cell r="AZ459" t="str">
            <v/>
          </cell>
          <cell r="BA459" t="str">
            <v/>
          </cell>
          <cell r="BB459" t="str">
            <v/>
          </cell>
          <cell r="BC459" t="str">
            <v/>
          </cell>
          <cell r="BD459" t="str">
            <v/>
          </cell>
          <cell r="BE459" t="str">
            <v/>
          </cell>
          <cell r="BF459" t="str">
            <v/>
          </cell>
          <cell r="BG459" t="str">
            <v/>
          </cell>
          <cell r="BH459" t="str">
            <v/>
          </cell>
          <cell r="BI459" t="str">
            <v/>
          </cell>
          <cell r="BJ459" t="str">
            <v/>
          </cell>
          <cell r="BK459" t="str">
            <v/>
          </cell>
          <cell r="BL459" t="str">
            <v/>
          </cell>
          <cell r="BM459" t="str">
            <v/>
          </cell>
          <cell r="BN459" t="str">
            <v/>
          </cell>
          <cell r="BO459" t="str">
            <v/>
          </cell>
          <cell r="BP459">
            <v>0</v>
          </cell>
        </row>
        <row r="460">
          <cell r="A460" t="str">
            <v>Blade Dancer</v>
          </cell>
          <cell r="B460" t="str">
            <v>.</v>
          </cell>
          <cell r="C460">
            <v>0</v>
          </cell>
          <cell r="D460" t="str">
            <v>]Light Armor[</v>
          </cell>
          <cell r="G460" t="str">
            <v>1st:]Acrobatics (Su)[+10  bonus on Balance, Jump, &amp; Tumble checks.</v>
          </cell>
          <cell r="H460" t="str">
            <v>1st:]Leap of the Clouds (Su)[Jumping distance not limited by height.</v>
          </cell>
          <cell r="I460" t="str">
            <v>1st:]Fast Movement (Su)[See p.38</v>
          </cell>
          <cell r="J460" t="str">
            <v>2nd:]Enchanted Blade I (Su)[Bestow defending, flaming, frost, shock, or ghost touch for 0 minutes.</v>
          </cell>
          <cell r="K460" t="str">
            <v>4th:]Ride the Wind (Sp)[1/day can use air walk as a spell-like ability.</v>
          </cell>
          <cell r="L460" t="str">
            <v>5th:]Acrobatic Attack (Ex)[+2 bonus to attack &amp; damage if jumping or swinging more than 5'</v>
          </cell>
          <cell r="M460" t="str">
            <v>6th:]Enchanted Blade II (Su)[Bestow bane, disruption, flaming burst, icy burst, shocking burst, thundering, or wounding for 0 minutes.</v>
          </cell>
          <cell r="N460" t="str">
            <v>][Alternatively, can bestow 2 powers from EB I.</v>
          </cell>
          <cell r="O460" t="str">
            <v>10th:]Enchanted Blade III (Su)[Bestow dancing, flying, passage, or speed for 1st:]Acrobatics (Su)[+10  bonus on Balance, Jump, &amp; Tumble checks. minutes.</v>
          </cell>
          <cell r="P460" t="str">
            <v>][Alternatively, can bestow 3 powers from EB I.</v>
          </cell>
          <cell r="AK460" t="str">
            <v/>
          </cell>
          <cell r="AL460" t="str">
            <v/>
          </cell>
          <cell r="AM460" t="str">
            <v/>
          </cell>
          <cell r="AN460" t="str">
            <v/>
          </cell>
          <cell r="AO460" t="str">
            <v/>
          </cell>
          <cell r="AP460" t="str">
            <v/>
          </cell>
          <cell r="AQ460" t="str">
            <v/>
          </cell>
          <cell r="AR460" t="str">
            <v/>
          </cell>
          <cell r="AS460" t="str">
            <v/>
          </cell>
          <cell r="AT460" t="str">
            <v/>
          </cell>
          <cell r="AU460" t="str">
            <v/>
          </cell>
          <cell r="AV460" t="str">
            <v/>
          </cell>
          <cell r="AW460" t="str">
            <v/>
          </cell>
          <cell r="AX460" t="str">
            <v/>
          </cell>
          <cell r="AY460" t="str">
            <v/>
          </cell>
          <cell r="AZ460" t="str">
            <v/>
          </cell>
          <cell r="BA460" t="str">
            <v/>
          </cell>
          <cell r="BB460" t="str">
            <v/>
          </cell>
          <cell r="BC460" t="str">
            <v/>
          </cell>
          <cell r="BD460" t="str">
            <v/>
          </cell>
          <cell r="BE460" t="str">
            <v/>
          </cell>
          <cell r="BF460" t="str">
            <v/>
          </cell>
          <cell r="BG460" t="str">
            <v/>
          </cell>
          <cell r="BH460" t="str">
            <v/>
          </cell>
          <cell r="BI460" t="str">
            <v/>
          </cell>
          <cell r="BJ460" t="str">
            <v/>
          </cell>
          <cell r="BK460" t="str">
            <v/>
          </cell>
          <cell r="BL460" t="str">
            <v/>
          </cell>
          <cell r="BM460" t="str">
            <v/>
          </cell>
          <cell r="BN460" t="str">
            <v/>
          </cell>
          <cell r="BO460" t="str">
            <v/>
          </cell>
          <cell r="BP460">
            <v>0</v>
          </cell>
        </row>
        <row r="461">
          <cell r="A461" t="str">
            <v>Bladesinger</v>
          </cell>
          <cell r="B461" t="str">
            <v>Bls</v>
          </cell>
          <cell r="C461">
            <v>0</v>
          </cell>
          <cell r="D461" t="str">
            <v>]Light Armor[</v>
          </cell>
          <cell r="G461" t="str">
            <v>1st:]Arcane Spells (Sp) [Intelligence determines DC, bonus spells</v>
          </cell>
          <cell r="H461" t="str">
            <v>1st:]Bladesong (Su)[+0 dodge bonus to AC while wielding longsword.</v>
          </cell>
          <cell r="I461" t="str">
            <v>2nd:]Bonus Feat (Ex)[1 feats earned.  Choose from: Any metamagic feat,</v>
          </cell>
          <cell r="J461" t="str">
            <v xml:space="preserve">][Combat Reflexes, Improved Critical (Long Sword), Improved Disarm, </v>
          </cell>
          <cell r="K461" t="str">
            <v>][Mobility, Quick Draw, Spring Attack, Whirlwind Attack</v>
          </cell>
          <cell r="L461" t="str">
            <v>3rd:]Lesser Spellsong (Su)[While wielding longsword, can "take 10"</v>
          </cell>
          <cell r="M461" t="str">
            <v>][on Concentration checks to cast defensively.</v>
          </cell>
          <cell r="N461" t="str">
            <v>6th:]Song of Celerity (Su)[While wielding longsword &amp; using full attack,</v>
          </cell>
          <cell r="O461" t="str">
            <v>][can cast one Bladesinger spell each round as a free action.</v>
          </cell>
          <cell r="P461" t="str">
            <v>7th:]Greater Spellsong (Su)[Ignores arcane spell failure (light armor only)</v>
          </cell>
          <cell r="Q461" t="str">
            <v>10th:]Song of Fury (Su)[While wielding longsword &amp; using full attack, can make</v>
          </cell>
          <cell r="R461" t="str">
            <v>][1 extra attack at highest BAB.  All attacks -2 to hit until next turn.</v>
          </cell>
          <cell r="AK461" t="str">
            <v/>
          </cell>
          <cell r="AL461" t="str">
            <v/>
          </cell>
          <cell r="AM461" t="str">
            <v/>
          </cell>
          <cell r="AN461" t="str">
            <v/>
          </cell>
          <cell r="AO461" t="str">
            <v/>
          </cell>
          <cell r="AP461" t="str">
            <v/>
          </cell>
          <cell r="AQ461" t="str">
            <v/>
          </cell>
          <cell r="AR461" t="str">
            <v/>
          </cell>
          <cell r="AS461" t="str">
            <v/>
          </cell>
          <cell r="AT461" t="str">
            <v/>
          </cell>
          <cell r="AU461" t="str">
            <v/>
          </cell>
          <cell r="AV461" t="str">
            <v/>
          </cell>
          <cell r="AW461" t="str">
            <v/>
          </cell>
          <cell r="AX461" t="str">
            <v/>
          </cell>
          <cell r="AY461" t="str">
            <v/>
          </cell>
          <cell r="AZ461" t="str">
            <v/>
          </cell>
          <cell r="BA461" t="str">
            <v/>
          </cell>
          <cell r="BB461" t="str">
            <v/>
          </cell>
          <cell r="BC461" t="str">
            <v/>
          </cell>
          <cell r="BD461" t="str">
            <v/>
          </cell>
          <cell r="BE461" t="str">
            <v/>
          </cell>
          <cell r="BF461" t="str">
            <v/>
          </cell>
          <cell r="BG461" t="str">
            <v/>
          </cell>
          <cell r="BH461" t="str">
            <v/>
          </cell>
          <cell r="BI461" t="str">
            <v/>
          </cell>
          <cell r="BJ461" t="str">
            <v/>
          </cell>
          <cell r="BK461" t="str">
            <v/>
          </cell>
          <cell r="BL461" t="str">
            <v/>
          </cell>
          <cell r="BM461" t="str">
            <v/>
          </cell>
          <cell r="BN461" t="str">
            <v/>
          </cell>
          <cell r="BO461" t="str">
            <v/>
          </cell>
          <cell r="BP461">
            <v>0</v>
          </cell>
        </row>
        <row r="462">
          <cell r="A462" t="str">
            <v>Blessed of Gruumsh</v>
          </cell>
          <cell r="C462">
            <v>0</v>
          </cell>
          <cell r="AK462" t="str">
            <v/>
          </cell>
          <cell r="AL462" t="str">
            <v/>
          </cell>
          <cell r="AM462" t="str">
            <v/>
          </cell>
          <cell r="AN462" t="str">
            <v/>
          </cell>
          <cell r="AO462" t="str">
            <v/>
          </cell>
          <cell r="AP462" t="str">
            <v/>
          </cell>
          <cell r="AQ462" t="str">
            <v/>
          </cell>
          <cell r="AR462" t="str">
            <v/>
          </cell>
          <cell r="AS462" t="str">
            <v/>
          </cell>
          <cell r="AT462" t="str">
            <v/>
          </cell>
          <cell r="AU462" t="str">
            <v/>
          </cell>
          <cell r="AV462" t="str">
            <v/>
          </cell>
          <cell r="AW462" t="str">
            <v/>
          </cell>
          <cell r="AX462" t="str">
            <v/>
          </cell>
          <cell r="AY462" t="str">
            <v/>
          </cell>
          <cell r="AZ462" t="str">
            <v/>
          </cell>
          <cell r="BA462" t="str">
            <v/>
          </cell>
          <cell r="BB462" t="str">
            <v/>
          </cell>
          <cell r="BC462" t="str">
            <v/>
          </cell>
          <cell r="BD462" t="str">
            <v/>
          </cell>
          <cell r="BE462" t="str">
            <v/>
          </cell>
          <cell r="BF462" t="str">
            <v/>
          </cell>
          <cell r="BG462" t="str">
            <v/>
          </cell>
          <cell r="BH462" t="str">
            <v/>
          </cell>
          <cell r="BI462" t="str">
            <v/>
          </cell>
          <cell r="BJ462" t="str">
            <v/>
          </cell>
          <cell r="BK462" t="str">
            <v/>
          </cell>
          <cell r="BL462" t="str">
            <v/>
          </cell>
          <cell r="BM462" t="str">
            <v/>
          </cell>
          <cell r="BN462" t="str">
            <v/>
          </cell>
          <cell r="BO462" t="str">
            <v/>
          </cell>
          <cell r="BP462">
            <v>0</v>
          </cell>
        </row>
        <row r="463">
          <cell r="A463" t="str">
            <v>Blessed of Xarcon</v>
          </cell>
          <cell r="B463" t="str">
            <v>Blx</v>
          </cell>
          <cell r="C463">
            <v>0</v>
          </cell>
          <cell r="AK463" t="str">
            <v/>
          </cell>
          <cell r="AL463" t="str">
            <v/>
          </cell>
          <cell r="AM463" t="str">
            <v/>
          </cell>
          <cell r="AN463" t="str">
            <v/>
          </cell>
          <cell r="AO463" t="str">
            <v/>
          </cell>
          <cell r="AP463" t="str">
            <v/>
          </cell>
          <cell r="AQ463" t="str">
            <v/>
          </cell>
          <cell r="AR463" t="str">
            <v/>
          </cell>
          <cell r="AS463" t="str">
            <v/>
          </cell>
          <cell r="AT463" t="str">
            <v/>
          </cell>
          <cell r="AU463" t="str">
            <v/>
          </cell>
          <cell r="AV463" t="str">
            <v/>
          </cell>
          <cell r="AW463" t="str">
            <v/>
          </cell>
          <cell r="AX463" t="str">
            <v/>
          </cell>
          <cell r="AY463" t="str">
            <v/>
          </cell>
          <cell r="AZ463" t="str">
            <v/>
          </cell>
          <cell r="BA463" t="str">
            <v/>
          </cell>
          <cell r="BB463" t="str">
            <v/>
          </cell>
          <cell r="BC463" t="str">
            <v/>
          </cell>
          <cell r="BD463" t="str">
            <v/>
          </cell>
          <cell r="BE463" t="str">
            <v/>
          </cell>
          <cell r="BF463" t="str">
            <v/>
          </cell>
          <cell r="BG463" t="str">
            <v/>
          </cell>
          <cell r="BH463" t="str">
            <v/>
          </cell>
          <cell r="BI463" t="str">
            <v/>
          </cell>
          <cell r="BJ463" t="str">
            <v/>
          </cell>
          <cell r="BK463" t="str">
            <v/>
          </cell>
          <cell r="BL463" t="str">
            <v/>
          </cell>
          <cell r="BM463" t="str">
            <v/>
          </cell>
          <cell r="BN463" t="str">
            <v/>
          </cell>
          <cell r="BO463" t="str">
            <v/>
          </cell>
          <cell r="BP463">
            <v>0</v>
          </cell>
        </row>
        <row r="464">
          <cell r="A464" t="str">
            <v>Blood Archer</v>
          </cell>
          <cell r="C464">
            <v>0</v>
          </cell>
          <cell r="AK464" t="str">
            <v/>
          </cell>
          <cell r="AL464" t="str">
            <v/>
          </cell>
          <cell r="AM464" t="str">
            <v/>
          </cell>
          <cell r="AN464" t="str">
            <v/>
          </cell>
          <cell r="AO464" t="str">
            <v/>
          </cell>
          <cell r="AP464" t="str">
            <v/>
          </cell>
          <cell r="AQ464" t="str">
            <v/>
          </cell>
          <cell r="AR464" t="str">
            <v/>
          </cell>
          <cell r="AS464" t="str">
            <v/>
          </cell>
          <cell r="AT464" t="str">
            <v/>
          </cell>
          <cell r="AU464" t="str">
            <v/>
          </cell>
          <cell r="AV464" t="str">
            <v/>
          </cell>
          <cell r="AW464" t="str">
            <v/>
          </cell>
          <cell r="AX464" t="str">
            <v/>
          </cell>
          <cell r="AY464" t="str">
            <v/>
          </cell>
          <cell r="AZ464" t="str">
            <v/>
          </cell>
          <cell r="BA464" t="str">
            <v/>
          </cell>
          <cell r="BB464" t="str">
            <v/>
          </cell>
          <cell r="BC464" t="str">
            <v/>
          </cell>
          <cell r="BD464" t="str">
            <v/>
          </cell>
          <cell r="BE464" t="str">
            <v/>
          </cell>
          <cell r="BF464" t="str">
            <v/>
          </cell>
          <cell r="BG464" t="str">
            <v/>
          </cell>
          <cell r="BH464" t="str">
            <v/>
          </cell>
          <cell r="BI464" t="str">
            <v/>
          </cell>
          <cell r="BJ464" t="str">
            <v/>
          </cell>
          <cell r="BK464" t="str">
            <v/>
          </cell>
          <cell r="BL464" t="str">
            <v/>
          </cell>
          <cell r="BM464" t="str">
            <v/>
          </cell>
          <cell r="BN464" t="str">
            <v/>
          </cell>
          <cell r="BO464" t="str">
            <v/>
          </cell>
          <cell r="BP464">
            <v>0</v>
          </cell>
        </row>
        <row r="465">
          <cell r="A465" t="str">
            <v>Blood Magus</v>
          </cell>
          <cell r="B465" t="str">
            <v>Bld</v>
          </cell>
          <cell r="C465">
            <v>0</v>
          </cell>
          <cell r="G465" t="str">
            <v>1st:]Blood Component (Su)[Does damage to Magus, DC +1.</v>
          </cell>
          <cell r="H465" t="str">
            <v>1st:]Staunch (Ex)[Automatically stablizes if drops below 0 HP.</v>
          </cell>
          <cell r="I465" t="str">
            <v>2nd:]Scarification (Ex)[Scribe up to 6 (cantrips-3rd lvl) spells on skin</v>
          </cell>
          <cell r="J465" t="str">
            <v>2nd:]Spells per day[+1 level per even Blood Magus level.</v>
          </cell>
          <cell r="K465" t="str">
            <v>3rd:]Death Knell (Sp)[As spell, once per day</v>
          </cell>
          <cell r="L465" t="str">
            <v>4th:]Blood Draught (Ex)[Brew potion with Blood Magus's blood.</v>
          </cell>
          <cell r="M465" t="str">
            <v>][Can store up to Constitution score + Blood Magus level</v>
          </cell>
          <cell r="N465" t="str">
            <v>5th:]Infusion (Ex)[One time distillation; +2 Constitution.</v>
          </cell>
          <cell r="O465" t="str">
            <v>6th:]Gore (Su)[1 point dmg to Blood Magus, +1d6 dmg to target</v>
          </cell>
          <cell r="P465" t="str">
            <v>7th:]Thicker Than Water (Su)[Takes 1 point less damage per injury.</v>
          </cell>
          <cell r="Q465" t="str">
            <v>8th:]Awaken Blood (Su)[Touch attack; deals 10d10 damage.</v>
          </cell>
          <cell r="R465" t="str">
            <v>9th:]Homonculus (Sp)[Homunculus companion.  See T&amp;B p. 52.</v>
          </cell>
          <cell r="S465" t="str">
            <v>10th:]Bloodwalk (Su)[Transport between creatures, any distance</v>
          </cell>
          <cell r="T465" t="str">
            <v>][Can be harmless, or harmful.  See T&amp;B p. 52.</v>
          </cell>
          <cell r="AK465" t="str">
            <v/>
          </cell>
          <cell r="AL465" t="str">
            <v/>
          </cell>
          <cell r="AM465" t="str">
            <v/>
          </cell>
          <cell r="AN465" t="str">
            <v/>
          </cell>
          <cell r="AO465" t="str">
            <v/>
          </cell>
          <cell r="AP465" t="str">
            <v/>
          </cell>
          <cell r="AQ465" t="str">
            <v/>
          </cell>
          <cell r="AR465" t="str">
            <v/>
          </cell>
          <cell r="AS465" t="str">
            <v/>
          </cell>
          <cell r="AT465" t="str">
            <v/>
          </cell>
          <cell r="AU465" t="str">
            <v/>
          </cell>
          <cell r="AV465" t="str">
            <v/>
          </cell>
          <cell r="AW465" t="str">
            <v/>
          </cell>
          <cell r="AX465" t="str">
            <v/>
          </cell>
          <cell r="AY465" t="str">
            <v/>
          </cell>
          <cell r="AZ465" t="str">
            <v/>
          </cell>
          <cell r="BA465" t="str">
            <v/>
          </cell>
          <cell r="BB465" t="str">
            <v/>
          </cell>
          <cell r="BC465" t="str">
            <v/>
          </cell>
          <cell r="BD465" t="str">
            <v/>
          </cell>
          <cell r="BE465" t="str">
            <v/>
          </cell>
          <cell r="BF465" t="str">
            <v/>
          </cell>
          <cell r="BG465" t="str">
            <v/>
          </cell>
          <cell r="BH465" t="str">
            <v/>
          </cell>
          <cell r="BI465" t="str">
            <v/>
          </cell>
          <cell r="BJ465" t="str">
            <v/>
          </cell>
          <cell r="BK465" t="str">
            <v/>
          </cell>
          <cell r="BL465" t="str">
            <v/>
          </cell>
          <cell r="BM465" t="str">
            <v/>
          </cell>
          <cell r="BN465" t="str">
            <v/>
          </cell>
          <cell r="BO465" t="str">
            <v/>
          </cell>
          <cell r="BP465">
            <v>0</v>
          </cell>
        </row>
        <row r="466">
          <cell r="A466" t="str">
            <v>Bloodreaver</v>
          </cell>
          <cell r="C466">
            <v>0</v>
          </cell>
          <cell r="AK466" t="str">
            <v/>
          </cell>
          <cell r="AL466" t="str">
            <v/>
          </cell>
          <cell r="AM466" t="str">
            <v/>
          </cell>
          <cell r="AN466" t="str">
            <v/>
          </cell>
          <cell r="AO466" t="str">
            <v/>
          </cell>
          <cell r="AP466" t="str">
            <v/>
          </cell>
          <cell r="AQ466" t="str">
            <v/>
          </cell>
          <cell r="AR466" t="str">
            <v/>
          </cell>
          <cell r="AS466" t="str">
            <v/>
          </cell>
          <cell r="AT466" t="str">
            <v/>
          </cell>
          <cell r="AU466" t="str">
            <v/>
          </cell>
          <cell r="AV466" t="str">
            <v/>
          </cell>
          <cell r="AW466" t="str">
            <v/>
          </cell>
          <cell r="AX466" t="str">
            <v/>
          </cell>
          <cell r="AY466" t="str">
            <v/>
          </cell>
          <cell r="AZ466" t="str">
            <v/>
          </cell>
          <cell r="BA466" t="str">
            <v/>
          </cell>
          <cell r="BB466" t="str">
            <v/>
          </cell>
          <cell r="BC466" t="str">
            <v/>
          </cell>
          <cell r="BD466" t="str">
            <v/>
          </cell>
          <cell r="BE466" t="str">
            <v/>
          </cell>
          <cell r="BF466" t="str">
            <v/>
          </cell>
          <cell r="BG466" t="str">
            <v/>
          </cell>
          <cell r="BH466" t="str">
            <v/>
          </cell>
          <cell r="BI466" t="str">
            <v/>
          </cell>
          <cell r="BJ466" t="str">
            <v/>
          </cell>
          <cell r="BK466" t="str">
            <v/>
          </cell>
          <cell r="BL466" t="str">
            <v/>
          </cell>
          <cell r="BM466" t="str">
            <v/>
          </cell>
          <cell r="BN466" t="str">
            <v/>
          </cell>
          <cell r="BO466" t="str">
            <v/>
          </cell>
          <cell r="BP466">
            <v>0</v>
          </cell>
        </row>
        <row r="467">
          <cell r="A467" t="str">
            <v>Brute</v>
          </cell>
          <cell r="B467" t="str">
            <v>.</v>
          </cell>
          <cell r="C467">
            <v>0</v>
          </cell>
          <cell r="D467" t="str">
            <v>]Light, Medium, Heavy Armor[</v>
          </cell>
          <cell r="E467" t="str">
            <v>]Shield Use[</v>
          </cell>
          <cell r="F467" t="str">
            <v>]Simple, Martial Weapons[</v>
          </cell>
          <cell r="G467" t="str">
            <v>1st:]Improved Power Attack (Ex)[Double damage bonus from Power Attack.</v>
          </cell>
          <cell r="H467" t="str">
            <v>][Can use power attack on any AoO's the receive..</v>
          </cell>
          <cell r="I467" t="str">
            <v>1st:]Toughness (Ex)[Per the feat taken 1 time.</v>
          </cell>
          <cell r="J467" t="str">
            <v>2nd:]Battle Cry (Ex)[1/day can intimidate (skill check)a  target of a charge as a free action.</v>
          </cell>
          <cell r="K467" t="str">
            <v>][The victim loosee their Dex bonus to AC until their next action.</v>
          </cell>
          <cell r="L467" t="str">
            <v>3rd:]Shield Breaker (Ex)[When using power attack &amp; missing, check target's shieldless AC or AC when not using Expertise.</v>
          </cell>
          <cell r="M467" t="str">
            <v>][If the attack hits, deals damage to the shield or weapon.</v>
          </cell>
          <cell r="N467" t="str">
            <v>5th:]Relentless Assault (Ex)[When using power attack &amp; hitting, force target back 5' or they take 1d6 extra dmg.</v>
          </cell>
          <cell r="O467" t="str">
            <v>][Can move 5' to follow as a free action.  Must declare use before attacking.</v>
          </cell>
          <cell r="P467" t="str">
            <v>6th:]Onslaught (Ex)[May subtract up to 2x BAB for Power Attack.</v>
          </cell>
          <cell r="Q467" t="str">
            <v>8th:}Batter Foe (Ex)[When using power attack, can choose to do 2x subdual damage.</v>
          </cell>
          <cell r="R467" t="str">
            <v>9th:]Batter Steel (Ex)[Deals double damage to any inanimate object with hardness.</v>
          </cell>
          <cell r="S467" t="str">
            <v>10th:]Brutal Assault (Ex)[Tripple damage bonus from Power Attack.</v>
          </cell>
          <cell r="T467" t="str">
            <v>][On any miss, check target's touch AC.  If the attack hits, deals damage to the opponent's suit of armor.</v>
          </cell>
          <cell r="AK467" t="str">
            <v/>
          </cell>
          <cell r="AL467" t="str">
            <v/>
          </cell>
          <cell r="AM467" t="str">
            <v/>
          </cell>
          <cell r="AN467" t="str">
            <v/>
          </cell>
          <cell r="AO467" t="str">
            <v/>
          </cell>
          <cell r="AP467" t="str">
            <v/>
          </cell>
          <cell r="AQ467" t="str">
            <v/>
          </cell>
          <cell r="AR467" t="str">
            <v/>
          </cell>
          <cell r="AS467" t="str">
            <v/>
          </cell>
          <cell r="AT467" t="str">
            <v/>
          </cell>
          <cell r="AU467" t="str">
            <v/>
          </cell>
          <cell r="AV467" t="str">
            <v/>
          </cell>
          <cell r="AW467" t="str">
            <v/>
          </cell>
          <cell r="AX467" t="str">
            <v/>
          </cell>
          <cell r="AY467" t="str">
            <v/>
          </cell>
          <cell r="AZ467" t="str">
            <v/>
          </cell>
          <cell r="BA467" t="str">
            <v/>
          </cell>
          <cell r="BB467" t="str">
            <v/>
          </cell>
          <cell r="BC467" t="str">
            <v/>
          </cell>
          <cell r="BD467" t="str">
            <v/>
          </cell>
          <cell r="BE467" t="str">
            <v/>
          </cell>
          <cell r="BF467" t="str">
            <v/>
          </cell>
          <cell r="BG467" t="str">
            <v/>
          </cell>
          <cell r="BH467" t="str">
            <v/>
          </cell>
          <cell r="BI467" t="str">
            <v/>
          </cell>
          <cell r="BJ467" t="str">
            <v/>
          </cell>
          <cell r="BK467" t="str">
            <v/>
          </cell>
          <cell r="BL467" t="str">
            <v/>
          </cell>
          <cell r="BM467" t="str">
            <v/>
          </cell>
          <cell r="BN467" t="str">
            <v/>
          </cell>
          <cell r="BO467" t="str">
            <v/>
          </cell>
          <cell r="BP467">
            <v>0</v>
          </cell>
        </row>
        <row r="468">
          <cell r="A468" t="str">
            <v>Butei</v>
          </cell>
          <cell r="C468">
            <v>0</v>
          </cell>
          <cell r="AK468" t="str">
            <v/>
          </cell>
          <cell r="AL468" t="str">
            <v/>
          </cell>
          <cell r="AM468" t="str">
            <v/>
          </cell>
          <cell r="AN468" t="str">
            <v/>
          </cell>
          <cell r="AO468" t="str">
            <v/>
          </cell>
          <cell r="AP468" t="str">
            <v/>
          </cell>
          <cell r="AQ468" t="str">
            <v/>
          </cell>
          <cell r="AR468" t="str">
            <v/>
          </cell>
          <cell r="AS468" t="str">
            <v/>
          </cell>
          <cell r="AT468" t="str">
            <v/>
          </cell>
          <cell r="AU468" t="str">
            <v/>
          </cell>
          <cell r="AV468" t="str">
            <v/>
          </cell>
          <cell r="AW468" t="str">
            <v/>
          </cell>
          <cell r="AX468" t="str">
            <v/>
          </cell>
          <cell r="AY468" t="str">
            <v/>
          </cell>
          <cell r="AZ468" t="str">
            <v/>
          </cell>
          <cell r="BA468" t="str">
            <v/>
          </cell>
          <cell r="BB468" t="str">
            <v/>
          </cell>
          <cell r="BC468" t="str">
            <v/>
          </cell>
          <cell r="BD468" t="str">
            <v/>
          </cell>
          <cell r="BE468" t="str">
            <v/>
          </cell>
          <cell r="BF468" t="str">
            <v/>
          </cell>
          <cell r="BG468" t="str">
            <v/>
          </cell>
          <cell r="BH468" t="str">
            <v/>
          </cell>
          <cell r="BI468" t="str">
            <v/>
          </cell>
          <cell r="BJ468" t="str">
            <v/>
          </cell>
          <cell r="BK468" t="str">
            <v/>
          </cell>
          <cell r="BL468" t="str">
            <v/>
          </cell>
          <cell r="BM468" t="str">
            <v/>
          </cell>
          <cell r="BN468" t="str">
            <v/>
          </cell>
          <cell r="BO468" t="str">
            <v/>
          </cell>
          <cell r="BP468">
            <v>0</v>
          </cell>
        </row>
        <row r="469">
          <cell r="A469" t="str">
            <v>Caller in Gray</v>
          </cell>
          <cell r="B469" t="str">
            <v>.</v>
          </cell>
          <cell r="C469">
            <v>0</v>
          </cell>
          <cell r="G469" t="str">
            <v>1st:]Conjuration Specialization (Ex)[Gains the benefits &amp; hindrances of being a conjurer for future spell levels.</v>
          </cell>
          <cell r="H469" t="str">
            <v>][Must choose prohibited school(s).  Can prepare 1 addition summing spell per day.</v>
          </cell>
          <cell r="I469" t="str">
            <v>]['+2 bonus on Spellcraft checks to learn a spell.</v>
          </cell>
          <cell r="J469" t="str">
            <v>1st:]Spell Knowledge (Ex)[Gain knowledge of one extra summoning spell of 1st, 2nd, &amp; 3rd level.</v>
          </cell>
          <cell r="K469" t="str">
            <v>][+0 bonus to scribe conjuration spells.</v>
          </cell>
          <cell r="L469" t="str">
            <v>2nd:]Conjure Mastery (Ex)[As per the feat.</v>
          </cell>
          <cell r="M469" t="str">
            <v>3rd:]Bonus Metamagic Feat (Ex)[1 feat(s) earned.</v>
          </cell>
          <cell r="N469" t="str">
            <v>3rd:]Sanctuary I (Sp)[Sanctuary from creatures they summon as a scorcorer of equal caster level.  Will DC 9</v>
          </cell>
          <cell r="O469" t="str">
            <v>][Applies to caller only.</v>
          </cell>
          <cell r="P469" t="str">
            <v>4th:]Planar Preference (Ex)[Creatures from chosen plane are treated as if summoned by higher level spell.</v>
          </cell>
          <cell r="Q469" t="str">
            <v>][SM III is now treated as SM IV.  More creatures can be summoned, not tougher ones.</v>
          </cell>
          <cell r="R469" t="str">
            <v>][Diametrically opposed creatures can no longer be summoned.</v>
          </cell>
          <cell r="S469" t="str">
            <v>5th:]Earth Bound (Su)[Summoned creatures recieve a +0 bonus to resist attemps to banish them.</v>
          </cell>
          <cell r="T469" t="str">
            <v>6th:]Pierce Protection (Sp)[Summoned creatures can make a 2nd save (or a 1st if it's not normally allowed)</v>
          </cell>
          <cell r="U469" t="str">
            <v>][to enter an area warded against them.</v>
          </cell>
          <cell r="V469" t="str">
            <v>7th:]Extend Summoning (Sp)[May choose to apply the Extend Spell feat to a summoning spell.</v>
          </cell>
          <cell r="W469" t="str">
            <v>][This doesn't change the spell's level.  May be used -1/day.</v>
          </cell>
          <cell r="X469" t="str">
            <v>9th:]Dispell Protection (Ex)[+2  bonus on attempts to dispell wards keeping summoned creatures at bay.</v>
          </cell>
          <cell r="Y469" t="str">
            <v>10th:]Native Outsider (Su)[Type changes to native outsider of their preferred plane.</v>
          </cell>
          <cell r="Z469" t="str">
            <v>10th:]Quicken Summoning (Sp)[May choose to apply the Quicken Spell feat to a summoning spell.</v>
          </cell>
          <cell r="AA469" t="str">
            <v>][This doesn't change the spell's level.  May be used 1/day.</v>
          </cell>
          <cell r="AK469" t="str">
            <v/>
          </cell>
          <cell r="AL469" t="str">
            <v/>
          </cell>
          <cell r="AM469" t="str">
            <v/>
          </cell>
          <cell r="AN469" t="str">
            <v/>
          </cell>
          <cell r="AO469" t="str">
            <v/>
          </cell>
          <cell r="AP469" t="str">
            <v/>
          </cell>
          <cell r="AQ469" t="str">
            <v/>
          </cell>
          <cell r="AR469" t="str">
            <v/>
          </cell>
          <cell r="AS469" t="str">
            <v/>
          </cell>
          <cell r="AT469" t="str">
            <v/>
          </cell>
          <cell r="AU469" t="str">
            <v/>
          </cell>
          <cell r="AV469" t="str">
            <v/>
          </cell>
          <cell r="AW469" t="str">
            <v/>
          </cell>
          <cell r="AX469" t="str">
            <v/>
          </cell>
          <cell r="AY469" t="str">
            <v/>
          </cell>
          <cell r="AZ469" t="str">
            <v/>
          </cell>
          <cell r="BA469" t="str">
            <v/>
          </cell>
          <cell r="BB469" t="str">
            <v/>
          </cell>
          <cell r="BC469" t="str">
            <v/>
          </cell>
          <cell r="BD469" t="str">
            <v/>
          </cell>
          <cell r="BE469" t="str">
            <v/>
          </cell>
          <cell r="BF469" t="str">
            <v/>
          </cell>
          <cell r="BG469" t="str">
            <v/>
          </cell>
          <cell r="BH469" t="str">
            <v/>
          </cell>
          <cell r="BI469" t="str">
            <v/>
          </cell>
          <cell r="BJ469" t="str">
            <v/>
          </cell>
          <cell r="BK469" t="str">
            <v/>
          </cell>
          <cell r="BL469" t="str">
            <v/>
          </cell>
          <cell r="BM469" t="str">
            <v/>
          </cell>
          <cell r="BN469" t="str">
            <v/>
          </cell>
          <cell r="BO469" t="str">
            <v/>
          </cell>
          <cell r="BP469">
            <v>0</v>
          </cell>
        </row>
        <row r="470">
          <cell r="A470" t="str">
            <v>Candle Caster</v>
          </cell>
          <cell r="B470" t="str">
            <v>Cndl</v>
          </cell>
          <cell r="C470">
            <v>0</v>
          </cell>
          <cell r="G470" t="str">
            <v>1st:]Scribe Candle[Scribe spell (up to 3rd lvl) on to a candle.</v>
          </cell>
          <cell r="H470" t="str">
            <v>][See description, Tome &amp; Blood pp 53-54.</v>
          </cell>
          <cell r="I470" t="str">
            <v>1st:]Spells per day[+1 level per Candle Caster level.</v>
          </cell>
          <cell r="J470" t="str">
            <v>2nd:]Extend Candle[As Extend Spell metamagic feat, candles</v>
          </cell>
          <cell r="K470" t="str">
            <v>][only.  Adds +1 to spell level of spell on candle.</v>
          </cell>
          <cell r="L470" t="str">
            <v>3rd:]Unfettered Candle[As Brew Potion, with candles.</v>
          </cell>
          <cell r="M470" t="str">
            <v>4th:]Enlarge Candle[As Enlarge Spell metamagic feat, candles</v>
          </cell>
          <cell r="N470" t="str">
            <v>][only.  Adds +1 to spell level of spell on candle.</v>
          </cell>
          <cell r="O470" t="str">
            <v>5th:]Dipped Candle[Can store two spells on one candle.</v>
          </cell>
          <cell r="P470" t="str">
            <v>][Spell 2 occurs when spell 1 ends.</v>
          </cell>
          <cell r="Q470" t="str">
            <v>6th:]Empower Candle[As Empower Spell metamagic feat, candles</v>
          </cell>
          <cell r="R470" t="str">
            <v>][only.  Adds +2 to spell level of spell on candle.</v>
          </cell>
          <cell r="S470" t="str">
            <v>7th:]Quick Light[Candle effect takes place immediately.</v>
          </cell>
          <cell r="T470" t="str">
            <v>8th:]Heighten Candle[As Heighten Spell metamagic feat, candles</v>
          </cell>
          <cell r="U470" t="str">
            <v>][only.  Adds (+x) to spell level of spell on candle.</v>
          </cell>
          <cell r="V470" t="str">
            <v xml:space="preserve">9th:]Striped Candle[As Dipped Candle, but both spells </v>
          </cell>
          <cell r="W470" t="str">
            <v>][occur at time of lighting.</v>
          </cell>
          <cell r="X470" t="str">
            <v>10th:]Maximize Candle[As Maximize Spell metamagic feat,</v>
          </cell>
          <cell r="Y470" t="str">
            <v>][candles only.  Adds +3 to spell level of spell on candle.</v>
          </cell>
          <cell r="AK470" t="str">
            <v/>
          </cell>
          <cell r="AL470" t="str">
            <v/>
          </cell>
          <cell r="AM470" t="str">
            <v/>
          </cell>
          <cell r="AN470" t="str">
            <v/>
          </cell>
          <cell r="AO470" t="str">
            <v/>
          </cell>
          <cell r="AP470" t="str">
            <v/>
          </cell>
          <cell r="AQ470" t="str">
            <v/>
          </cell>
          <cell r="AR470" t="str">
            <v/>
          </cell>
          <cell r="AS470" t="str">
            <v/>
          </cell>
          <cell r="AT470" t="str">
            <v/>
          </cell>
          <cell r="AU470" t="str">
            <v/>
          </cell>
          <cell r="AV470" t="str">
            <v/>
          </cell>
          <cell r="AW470" t="str">
            <v/>
          </cell>
          <cell r="AX470" t="str">
            <v/>
          </cell>
          <cell r="AY470" t="str">
            <v/>
          </cell>
          <cell r="AZ470" t="str">
            <v/>
          </cell>
          <cell r="BA470" t="str">
            <v/>
          </cell>
          <cell r="BB470" t="str">
            <v/>
          </cell>
          <cell r="BC470" t="str">
            <v/>
          </cell>
          <cell r="BD470" t="str">
            <v/>
          </cell>
          <cell r="BE470" t="str">
            <v/>
          </cell>
          <cell r="BF470" t="str">
            <v/>
          </cell>
          <cell r="BG470" t="str">
            <v/>
          </cell>
          <cell r="BH470" t="str">
            <v/>
          </cell>
          <cell r="BI470" t="str">
            <v/>
          </cell>
          <cell r="BJ470" t="str">
            <v/>
          </cell>
          <cell r="BK470" t="str">
            <v/>
          </cell>
          <cell r="BL470" t="str">
            <v/>
          </cell>
          <cell r="BM470" t="str">
            <v/>
          </cell>
          <cell r="BN470" t="str">
            <v/>
          </cell>
          <cell r="BO470" t="str">
            <v/>
          </cell>
          <cell r="BP470">
            <v>0</v>
          </cell>
        </row>
        <row r="471">
          <cell r="A471" t="str">
            <v>Cavalier</v>
          </cell>
          <cell r="B471" t="str">
            <v>Cav</v>
          </cell>
          <cell r="C471">
            <v>0</v>
          </cell>
          <cell r="D471" t="str">
            <v>]Light, Medium, Heavy Armor[</v>
          </cell>
          <cell r="E471" t="str">
            <v>]Shield Use[</v>
          </cell>
          <cell r="F471" t="str">
            <v>]Simple, Martial Weapons[</v>
          </cell>
          <cell r="G471" t="str">
            <v>1st:]Mounted Weapon Lance Bonus[+0 to hit from saddle.</v>
          </cell>
          <cell r="H471" t="str">
            <v>1st:]Skill Bonus: Ride[+2 Competence Bonus</v>
          </cell>
          <cell r="I471" t="str">
            <v>1st:]Skill Bonus: Knowledge (Nobility &amp; Royalty)[+2 Bonus</v>
          </cell>
          <cell r="J471" t="str">
            <v>1st:]Tall in the Saddle (Ex)[+0 to Ride checks to negate a hit.</v>
          </cell>
          <cell r="K471" t="str">
            <v>2nd:]Deadly Charge (Ex)[0/day, x4 damage w/ lance,</v>
          </cell>
          <cell r="L471" t="str">
            <v>][x3 damage with melee weapon (supercedes Spirited Charge feat)</v>
          </cell>
          <cell r="M471" t="str">
            <v>2nd:]Mounted Weapon Sword Bonus[+0 to hit from saddle.</v>
          </cell>
          <cell r="N471" t="str">
            <v>3rd:]Burst of Speed (Ex)[Doubles mount's charge distance.</v>
          </cell>
          <cell r="O471" t="str">
            <v>6th:]Full Mounted Attack[</v>
          </cell>
          <cell r="AK471" t="str">
            <v/>
          </cell>
          <cell r="AL471" t="str">
            <v/>
          </cell>
          <cell r="AM471" t="str">
            <v/>
          </cell>
          <cell r="AN471" t="str">
            <v/>
          </cell>
          <cell r="AO471" t="str">
            <v/>
          </cell>
          <cell r="AP471" t="str">
            <v/>
          </cell>
          <cell r="AQ471" t="str">
            <v/>
          </cell>
          <cell r="AR471" t="str">
            <v/>
          </cell>
          <cell r="AS471" t="str">
            <v/>
          </cell>
          <cell r="AT471" t="str">
            <v/>
          </cell>
          <cell r="AU471" t="str">
            <v/>
          </cell>
          <cell r="AV471" t="str">
            <v/>
          </cell>
          <cell r="AW471" t="str">
            <v/>
          </cell>
          <cell r="AX471" t="str">
            <v/>
          </cell>
          <cell r="AY471" t="str">
            <v/>
          </cell>
          <cell r="AZ471" t="str">
            <v/>
          </cell>
          <cell r="BA471" t="str">
            <v/>
          </cell>
          <cell r="BB471" t="str">
            <v/>
          </cell>
          <cell r="BC471" t="str">
            <v/>
          </cell>
          <cell r="BD471" t="str">
            <v/>
          </cell>
          <cell r="BE471" t="str">
            <v/>
          </cell>
          <cell r="BF471" t="str">
            <v/>
          </cell>
          <cell r="BG471" t="str">
            <v/>
          </cell>
          <cell r="BH471" t="str">
            <v/>
          </cell>
          <cell r="BI471" t="str">
            <v/>
          </cell>
          <cell r="BJ471" t="str">
            <v/>
          </cell>
          <cell r="BK471" t="str">
            <v/>
          </cell>
          <cell r="BL471" t="str">
            <v/>
          </cell>
          <cell r="BM471" t="str">
            <v/>
          </cell>
          <cell r="BN471" t="str">
            <v/>
          </cell>
          <cell r="BO471" t="str">
            <v/>
          </cell>
          <cell r="BP471">
            <v>0</v>
          </cell>
        </row>
        <row r="472">
          <cell r="A472" t="str">
            <v>Cave Stalker</v>
          </cell>
          <cell r="C472">
            <v>0</v>
          </cell>
          <cell r="AK472" t="str">
            <v/>
          </cell>
          <cell r="AL472" t="str">
            <v/>
          </cell>
          <cell r="AM472" t="str">
            <v/>
          </cell>
          <cell r="AN472" t="str">
            <v/>
          </cell>
          <cell r="AO472" t="str">
            <v/>
          </cell>
          <cell r="AP472" t="str">
            <v/>
          </cell>
          <cell r="AQ472" t="str">
            <v/>
          </cell>
          <cell r="AR472" t="str">
            <v/>
          </cell>
          <cell r="AS472" t="str">
            <v/>
          </cell>
          <cell r="AT472" t="str">
            <v/>
          </cell>
          <cell r="AU472" t="str">
            <v/>
          </cell>
          <cell r="AV472" t="str">
            <v/>
          </cell>
          <cell r="AW472" t="str">
            <v/>
          </cell>
          <cell r="AX472" t="str">
            <v/>
          </cell>
          <cell r="AY472" t="str">
            <v/>
          </cell>
          <cell r="AZ472" t="str">
            <v/>
          </cell>
          <cell r="BA472" t="str">
            <v/>
          </cell>
          <cell r="BB472" t="str">
            <v/>
          </cell>
          <cell r="BC472" t="str">
            <v/>
          </cell>
          <cell r="BD472" t="str">
            <v/>
          </cell>
          <cell r="BE472" t="str">
            <v/>
          </cell>
          <cell r="BF472" t="str">
            <v/>
          </cell>
          <cell r="BG472" t="str">
            <v/>
          </cell>
          <cell r="BH472" t="str">
            <v/>
          </cell>
          <cell r="BI472" t="str">
            <v/>
          </cell>
          <cell r="BJ472" t="str">
            <v/>
          </cell>
          <cell r="BK472" t="str">
            <v/>
          </cell>
          <cell r="BL472" t="str">
            <v/>
          </cell>
          <cell r="BM472" t="str">
            <v/>
          </cell>
          <cell r="BN472" t="str">
            <v/>
          </cell>
          <cell r="BO472" t="str">
            <v/>
          </cell>
          <cell r="BP472">
            <v>0</v>
          </cell>
        </row>
        <row r="473">
          <cell r="A473" t="str">
            <v>Cavern Strider</v>
          </cell>
          <cell r="B473" t="str">
            <v>Cst</v>
          </cell>
          <cell r="C473">
            <v>0</v>
          </cell>
          <cell r="G473" t="str">
            <v>1st:]Climb (Ex)[Climb speed 10'.</v>
          </cell>
          <cell r="H473" t="str">
            <v>2nd:]Anchor Stance (Ex)[Cannot fall while climbing if moved under 5'.</v>
          </cell>
          <cell r="I473" t="str">
            <v>][Can fight w/o penalty while not moving when on a wall.</v>
          </cell>
          <cell r="J473" t="str">
            <v>3rd:]Wall Walk (Su)[Can move 15' on walls &amp; overhangs w/o using hands.</v>
          </cell>
          <cell r="K473" t="str">
            <v>][Cannot be dislodged from the surface while it remains intact.</v>
          </cell>
          <cell r="L473" t="str">
            <v>4th:]Downwall Charge (Ex)[Charges down a wall/steep slope grant 2x Str damage to an attack.</v>
          </cell>
          <cell r="AK473" t="str">
            <v/>
          </cell>
          <cell r="AL473" t="str">
            <v/>
          </cell>
          <cell r="AM473" t="str">
            <v/>
          </cell>
          <cell r="AN473" t="str">
            <v/>
          </cell>
          <cell r="AO473" t="str">
            <v/>
          </cell>
          <cell r="AP473" t="str">
            <v/>
          </cell>
          <cell r="AQ473" t="str">
            <v/>
          </cell>
          <cell r="AR473" t="str">
            <v/>
          </cell>
          <cell r="AS473" t="str">
            <v/>
          </cell>
          <cell r="AT473" t="str">
            <v/>
          </cell>
          <cell r="AU473" t="str">
            <v/>
          </cell>
          <cell r="AV473" t="str">
            <v/>
          </cell>
          <cell r="AW473" t="str">
            <v/>
          </cell>
          <cell r="AX473" t="str">
            <v/>
          </cell>
          <cell r="AY473" t="str">
            <v/>
          </cell>
          <cell r="AZ473" t="str">
            <v/>
          </cell>
          <cell r="BA473" t="str">
            <v/>
          </cell>
          <cell r="BB473" t="str">
            <v/>
          </cell>
          <cell r="BC473" t="str">
            <v/>
          </cell>
          <cell r="BD473" t="str">
            <v/>
          </cell>
          <cell r="BE473" t="str">
            <v/>
          </cell>
          <cell r="BF473" t="str">
            <v/>
          </cell>
          <cell r="BG473" t="str">
            <v/>
          </cell>
          <cell r="BH473" t="str">
            <v/>
          </cell>
          <cell r="BI473" t="str">
            <v/>
          </cell>
          <cell r="BJ473" t="str">
            <v/>
          </cell>
          <cell r="BK473" t="str">
            <v/>
          </cell>
          <cell r="BL473" t="str">
            <v/>
          </cell>
          <cell r="BM473" t="str">
            <v/>
          </cell>
          <cell r="BN473" t="str">
            <v/>
          </cell>
          <cell r="BO473" t="str">
            <v/>
          </cell>
          <cell r="BP473">
            <v>0</v>
          </cell>
        </row>
        <row r="474">
          <cell r="A474" t="str">
            <v>Cavernsgaarder</v>
          </cell>
          <cell r="B474" t="str">
            <v>Cga</v>
          </cell>
          <cell r="C474">
            <v>0</v>
          </cell>
          <cell r="D474" t="str">
            <v>]Light, Medium, Heavy Armor[</v>
          </cell>
          <cell r="E474" t="str">
            <v>]Shield Use[</v>
          </cell>
          <cell r="F474" t="str">
            <v>]Simple, Martial Weapons[</v>
          </cell>
          <cell r="G474" t="str">
            <v>1st:]Close Fighting (Ex)[+0 1/rnd to hit &amp; damage when adjacent to ally(s) with the same ability.</v>
          </cell>
          <cell r="H474" t="str">
            <v>2nd:]Command Radius (Ex)[Other cavernsgaarders gain +3 morale bonus on Fort &amp; Will saves when within 0'.</v>
          </cell>
          <cell r="AK474" t="str">
            <v/>
          </cell>
          <cell r="AL474" t="str">
            <v/>
          </cell>
          <cell r="AM474" t="str">
            <v/>
          </cell>
          <cell r="AN474" t="str">
            <v/>
          </cell>
          <cell r="AO474" t="str">
            <v/>
          </cell>
          <cell r="AP474" t="str">
            <v/>
          </cell>
          <cell r="AQ474" t="str">
            <v/>
          </cell>
          <cell r="AR474" t="str">
            <v/>
          </cell>
          <cell r="AS474" t="str">
            <v/>
          </cell>
          <cell r="AT474" t="str">
            <v/>
          </cell>
          <cell r="AU474" t="str">
            <v/>
          </cell>
          <cell r="AV474" t="str">
            <v/>
          </cell>
          <cell r="AW474" t="str">
            <v/>
          </cell>
          <cell r="AX474" t="str">
            <v/>
          </cell>
          <cell r="AY474" t="str">
            <v/>
          </cell>
          <cell r="AZ474" t="str">
            <v/>
          </cell>
          <cell r="BA474" t="str">
            <v/>
          </cell>
          <cell r="BB474" t="str">
            <v/>
          </cell>
          <cell r="BC474" t="str">
            <v/>
          </cell>
          <cell r="BD474" t="str">
            <v/>
          </cell>
          <cell r="BE474" t="str">
            <v/>
          </cell>
          <cell r="BF474" t="str">
            <v/>
          </cell>
          <cell r="BG474" t="str">
            <v/>
          </cell>
          <cell r="BH474" t="str">
            <v/>
          </cell>
          <cell r="BI474" t="str">
            <v/>
          </cell>
          <cell r="BJ474" t="str">
            <v/>
          </cell>
          <cell r="BK474" t="str">
            <v/>
          </cell>
          <cell r="BL474" t="str">
            <v/>
          </cell>
          <cell r="BM474" t="str">
            <v/>
          </cell>
          <cell r="BN474" t="str">
            <v/>
          </cell>
          <cell r="BO474" t="str">
            <v/>
          </cell>
          <cell r="BP474">
            <v>0</v>
          </cell>
        </row>
        <row r="475">
          <cell r="A475" t="str">
            <v>Champion of the Dead</v>
          </cell>
          <cell r="C475">
            <v>0</v>
          </cell>
          <cell r="AK475" t="str">
            <v/>
          </cell>
          <cell r="AL475" t="str">
            <v/>
          </cell>
          <cell r="AM475" t="str">
            <v/>
          </cell>
          <cell r="AN475" t="str">
            <v/>
          </cell>
          <cell r="AO475" t="str">
            <v/>
          </cell>
          <cell r="AP475" t="str">
            <v/>
          </cell>
          <cell r="AQ475" t="str">
            <v/>
          </cell>
          <cell r="AR475" t="str">
            <v/>
          </cell>
          <cell r="AS475" t="str">
            <v/>
          </cell>
          <cell r="AT475" t="str">
            <v/>
          </cell>
          <cell r="AU475" t="str">
            <v/>
          </cell>
          <cell r="AV475" t="str">
            <v/>
          </cell>
          <cell r="AW475" t="str">
            <v/>
          </cell>
          <cell r="AX475" t="str">
            <v/>
          </cell>
          <cell r="AY475" t="str">
            <v/>
          </cell>
          <cell r="AZ475" t="str">
            <v/>
          </cell>
          <cell r="BA475" t="str">
            <v/>
          </cell>
          <cell r="BB475" t="str">
            <v/>
          </cell>
          <cell r="BC475" t="str">
            <v/>
          </cell>
          <cell r="BD475" t="str">
            <v/>
          </cell>
          <cell r="BE475" t="str">
            <v/>
          </cell>
          <cell r="BF475" t="str">
            <v/>
          </cell>
          <cell r="BG475" t="str">
            <v/>
          </cell>
          <cell r="BH475" t="str">
            <v/>
          </cell>
          <cell r="BI475" t="str">
            <v/>
          </cell>
          <cell r="BJ475" t="str">
            <v/>
          </cell>
          <cell r="BK475" t="str">
            <v/>
          </cell>
          <cell r="BL475" t="str">
            <v/>
          </cell>
          <cell r="BM475" t="str">
            <v/>
          </cell>
          <cell r="BN475" t="str">
            <v/>
          </cell>
          <cell r="BO475" t="str">
            <v/>
          </cell>
          <cell r="BP475">
            <v>0</v>
          </cell>
        </row>
        <row r="476">
          <cell r="A476" t="str">
            <v>Chirurgeon</v>
          </cell>
          <cell r="C476">
            <v>0</v>
          </cell>
          <cell r="AK476" t="str">
            <v/>
          </cell>
          <cell r="AL476" t="str">
            <v/>
          </cell>
          <cell r="AM476" t="str">
            <v/>
          </cell>
          <cell r="AN476" t="str">
            <v/>
          </cell>
          <cell r="AO476" t="str">
            <v/>
          </cell>
          <cell r="AP476" t="str">
            <v/>
          </cell>
          <cell r="AQ476" t="str">
            <v/>
          </cell>
          <cell r="AR476" t="str">
            <v/>
          </cell>
          <cell r="AS476" t="str">
            <v/>
          </cell>
          <cell r="AT476" t="str">
            <v/>
          </cell>
          <cell r="AU476" t="str">
            <v/>
          </cell>
          <cell r="AV476" t="str">
            <v/>
          </cell>
          <cell r="AW476" t="str">
            <v/>
          </cell>
          <cell r="AX476" t="str">
            <v/>
          </cell>
          <cell r="AY476" t="str">
            <v/>
          </cell>
          <cell r="AZ476" t="str">
            <v/>
          </cell>
          <cell r="BA476" t="str">
            <v/>
          </cell>
          <cell r="BB476" t="str">
            <v/>
          </cell>
          <cell r="BC476" t="str">
            <v/>
          </cell>
          <cell r="BD476" t="str">
            <v/>
          </cell>
          <cell r="BE476" t="str">
            <v/>
          </cell>
          <cell r="BF476" t="str">
            <v/>
          </cell>
          <cell r="BG476" t="str">
            <v/>
          </cell>
          <cell r="BH476" t="str">
            <v/>
          </cell>
          <cell r="BI476" t="str">
            <v/>
          </cell>
          <cell r="BJ476" t="str">
            <v/>
          </cell>
          <cell r="BK476" t="str">
            <v/>
          </cell>
          <cell r="BL476" t="str">
            <v/>
          </cell>
          <cell r="BM476" t="str">
            <v/>
          </cell>
          <cell r="BN476" t="str">
            <v/>
          </cell>
          <cell r="BO476" t="str">
            <v/>
          </cell>
          <cell r="BP476">
            <v>0</v>
          </cell>
        </row>
        <row r="477">
          <cell r="A477" t="str">
            <v>Church Inquisitor</v>
          </cell>
          <cell r="B477" t="str">
            <v>Chi</v>
          </cell>
          <cell r="C477">
            <v>0</v>
          </cell>
          <cell r="D477" t="str">
            <v>]Light, Medium, Heavy Armor[</v>
          </cell>
          <cell r="E477" t="str">
            <v>]Shield Use[</v>
          </cell>
          <cell r="F477" t="str">
            <v>]Simple Weapons[</v>
          </cell>
          <cell r="G477" t="str">
            <v>1st:]Detect Evil (Sp)[At will, as spell.</v>
          </cell>
          <cell r="H477" t="str">
            <v>1st:]Prestige Domain: Inquisition[</v>
          </cell>
          <cell r="I477" t="str">
            <v>1st:]Spells per day[+1 level per level of Church Inquisitor.</v>
          </cell>
          <cell r="J477" t="str">
            <v>2nd:]Immune to Charms (Ex)[Immune to all Charm spells &amp; effects.</v>
          </cell>
          <cell r="K477" t="str">
            <v>3rd:]Pierce Illusion (Su)[Touch is automatic Dispel Magic vs. illusion effects.</v>
          </cell>
          <cell r="L477" t="str">
            <v>][+4 Competence bonus on Spot checks vs. the Disguise skill.</v>
          </cell>
          <cell r="M477" t="str">
            <v>5th:]Immune to Compulsions (Ex)[Immune to all Compulsion spells and effects.</v>
          </cell>
          <cell r="N477" t="str">
            <v>6th:]Force Shapechange (Su)[At will; on successful melee touch,</v>
          </cell>
          <cell r="O477" t="str">
            <v>][as Dispel Magic vs. the shapechanging effect.  Undoes the Alter Self,</v>
          </cell>
          <cell r="P477" t="str">
            <v>][Polymorph Self, Shapechange, and the like, regardless of whether</v>
          </cell>
          <cell r="Q477" t="str">
            <v>][it's Exceptional, Spell-Like, or Supernatural.  They cannot change</v>
          </cell>
          <cell r="R477" t="str">
            <v>][form for 1d6 rounds thereafter.</v>
          </cell>
          <cell r="S477" t="str">
            <v>8th:]Immune to Possession (Ex)[Immune to all effects which</v>
          </cell>
          <cell r="T477" t="str">
            <v>][displace or replace a life force.</v>
          </cell>
          <cell r="U477" t="str">
            <v>9th:]Discern Lies (Sp)[As spell, 3 times per day.</v>
          </cell>
          <cell r="V477" t="str">
            <v xml:space="preserve">10th:]Learn the Truth (Su)[By touch, a creature who has told a lie </v>
          </cell>
          <cell r="W477" t="str">
            <v>][will tell the truth (Will DC 10 + Lvl + CHA mod).  At will, but only</v>
          </cell>
          <cell r="X477" t="str">
            <v>][after using the Discern Lies class feat..</v>
          </cell>
          <cell r="AK477" t="str">
            <v/>
          </cell>
          <cell r="AL477" t="str">
            <v/>
          </cell>
          <cell r="AM477" t="str">
            <v/>
          </cell>
          <cell r="AN477" t="str">
            <v/>
          </cell>
          <cell r="AO477" t="str">
            <v/>
          </cell>
          <cell r="AP477" t="str">
            <v/>
          </cell>
          <cell r="AQ477" t="str">
            <v/>
          </cell>
          <cell r="AR477" t="str">
            <v/>
          </cell>
          <cell r="AS477" t="str">
            <v/>
          </cell>
          <cell r="AT477" t="str">
            <v/>
          </cell>
          <cell r="AU477" t="str">
            <v/>
          </cell>
          <cell r="AV477" t="str">
            <v/>
          </cell>
          <cell r="AW477" t="str">
            <v/>
          </cell>
          <cell r="AX477" t="str">
            <v/>
          </cell>
          <cell r="AY477" t="str">
            <v/>
          </cell>
          <cell r="AZ477" t="str">
            <v/>
          </cell>
          <cell r="BA477" t="str">
            <v/>
          </cell>
          <cell r="BB477" t="str">
            <v/>
          </cell>
          <cell r="BC477" t="str">
            <v/>
          </cell>
          <cell r="BD477" t="str">
            <v/>
          </cell>
          <cell r="BE477" t="str">
            <v/>
          </cell>
          <cell r="BF477" t="str">
            <v/>
          </cell>
          <cell r="BG477" t="str">
            <v/>
          </cell>
          <cell r="BH477" t="str">
            <v/>
          </cell>
          <cell r="BI477" t="str">
            <v/>
          </cell>
          <cell r="BJ477" t="str">
            <v/>
          </cell>
          <cell r="BK477" t="str">
            <v/>
          </cell>
          <cell r="BL477" t="str">
            <v/>
          </cell>
          <cell r="BM477" t="str">
            <v/>
          </cell>
          <cell r="BN477" t="str">
            <v/>
          </cell>
          <cell r="BO477" t="str">
            <v/>
          </cell>
          <cell r="BP477">
            <v>0</v>
          </cell>
        </row>
        <row r="478">
          <cell r="A478" t="str">
            <v>Cipher</v>
          </cell>
          <cell r="B478" t="str">
            <v>.</v>
          </cell>
          <cell r="C478">
            <v>0</v>
          </cell>
          <cell r="G478" t="str">
            <v>1st:]Improved Unarmed Strike Feat[Does not provoke AOO</v>
          </cell>
          <cell r="H478" t="str">
            <v>1st:]Locate Weakness (Ex)[Make full attack with a concentration check (DC 10 + hardness) &amp;</v>
          </cell>
          <cell r="I478" t="str">
            <v>][can ignore an object's hardness when calculating damage that round.</v>
          </cell>
          <cell r="J478" t="str">
            <v>][Attacks must be unarmed.</v>
          </cell>
          <cell r="K478" t="str">
            <v>2nd:]Heightened Instinct (Ex)[+1 bonus to initiative rolls. +2 at 5thlevel. +3 at 8th level.</v>
          </cell>
          <cell r="L478" t="str">
            <v>2nd:]Evasion (Ex)[No dmg if makes Reflex save.</v>
          </cell>
          <cell r="M478" t="str">
            <v>3rd:]Self Mastery (Ex)[+1 insight bonus vs. enchantment spells &amp; effects. +2 at 6th level. +3 at 9th level.</v>
          </cell>
          <cell r="N478" t="str">
            <v>4th:]Battlemind (Ex)[+1 insight bonus to AC. +2 at 7th level. +3 at 10th level.</v>
          </cell>
          <cell r="O478" t="str">
            <v>4th:]Improved Evasion[Half dmg if fails Reflex save.</v>
          </cell>
          <cell r="P478" t="str">
            <v>6th:]Move Without Barriers (Sp)[Ethereal Jaunt 1/day as a 10th level caster.</v>
          </cell>
          <cell r="Q478" t="str">
            <v>8th:]Clarity of Vision (Su)[Can see all astral, ethereal, &amp; invisible creatures within 20'.</v>
          </cell>
          <cell r="R478" t="str">
            <v>10th:]Thought is Action (Su)[As free action, can haste self for 10 rounds/day.</v>
          </cell>
          <cell r="AK478" t="str">
            <v/>
          </cell>
          <cell r="AL478" t="str">
            <v/>
          </cell>
          <cell r="AM478" t="str">
            <v/>
          </cell>
          <cell r="AN478" t="str">
            <v/>
          </cell>
          <cell r="AO478" t="str">
            <v/>
          </cell>
          <cell r="AP478" t="str">
            <v/>
          </cell>
          <cell r="AQ478" t="str">
            <v/>
          </cell>
          <cell r="AR478" t="str">
            <v/>
          </cell>
          <cell r="AS478" t="str">
            <v/>
          </cell>
          <cell r="AT478" t="str">
            <v/>
          </cell>
          <cell r="AU478" t="str">
            <v/>
          </cell>
          <cell r="AV478" t="str">
            <v/>
          </cell>
          <cell r="AW478" t="str">
            <v/>
          </cell>
          <cell r="AX478" t="str">
            <v/>
          </cell>
          <cell r="AY478" t="str">
            <v/>
          </cell>
          <cell r="AZ478" t="str">
            <v/>
          </cell>
          <cell r="BA478" t="str">
            <v/>
          </cell>
          <cell r="BB478" t="str">
            <v/>
          </cell>
          <cell r="BC478" t="str">
            <v/>
          </cell>
          <cell r="BD478" t="str">
            <v/>
          </cell>
          <cell r="BE478" t="str">
            <v/>
          </cell>
          <cell r="BF478" t="str">
            <v/>
          </cell>
          <cell r="BG478" t="str">
            <v/>
          </cell>
          <cell r="BH478" t="str">
            <v/>
          </cell>
          <cell r="BI478" t="str">
            <v/>
          </cell>
          <cell r="BJ478" t="str">
            <v/>
          </cell>
          <cell r="BK478" t="str">
            <v/>
          </cell>
          <cell r="BL478" t="str">
            <v/>
          </cell>
          <cell r="BM478" t="str">
            <v/>
          </cell>
          <cell r="BN478" t="str">
            <v/>
          </cell>
          <cell r="BO478" t="str">
            <v/>
          </cell>
          <cell r="BP478">
            <v>0</v>
          </cell>
        </row>
        <row r="479">
          <cell r="A479" t="str">
            <v>Clanheart Disciple</v>
          </cell>
          <cell r="B479" t="str">
            <v>Chd</v>
          </cell>
          <cell r="C479">
            <v>0</v>
          </cell>
          <cell r="G479" t="str">
            <v>1st:]Gifted Familiar (Su)[Familiar gains ability based on your prime bloodgift.</v>
          </cell>
          <cell r="H479" t="str">
            <v>][Levels stack with previous wiz or sor levels to determine familiar's powers.</v>
          </cell>
          <cell r="I479" t="str">
            <v>1st:]Spellcasting (Sp)[+1 level of previous spellcasting class.</v>
          </cell>
          <cell r="J479" t="str">
            <v>2nd:]Blood Power (Su)[0 powers based on your prime bloodgift.  See pp. 28-29.</v>
          </cell>
          <cell r="K479" t="str">
            <v>5th:]Ability Score Increase (Ex)[+2 inherent bonus to an ability determined by your prime blood gift.</v>
          </cell>
          <cell r="AK479" t="str">
            <v/>
          </cell>
          <cell r="AL479" t="str">
            <v/>
          </cell>
          <cell r="AM479" t="str">
            <v/>
          </cell>
          <cell r="AN479" t="str">
            <v/>
          </cell>
          <cell r="AO479" t="str">
            <v/>
          </cell>
          <cell r="AP479" t="str">
            <v/>
          </cell>
          <cell r="AQ479" t="str">
            <v/>
          </cell>
          <cell r="AR479" t="str">
            <v/>
          </cell>
          <cell r="AS479" t="str">
            <v/>
          </cell>
          <cell r="AT479" t="str">
            <v/>
          </cell>
          <cell r="AU479" t="str">
            <v/>
          </cell>
          <cell r="AV479" t="str">
            <v/>
          </cell>
          <cell r="AW479" t="str">
            <v/>
          </cell>
          <cell r="AX479" t="str">
            <v/>
          </cell>
          <cell r="AY479" t="str">
            <v/>
          </cell>
          <cell r="AZ479" t="str">
            <v/>
          </cell>
          <cell r="BA479" t="str">
            <v/>
          </cell>
          <cell r="BB479" t="str">
            <v/>
          </cell>
          <cell r="BC479" t="str">
            <v/>
          </cell>
          <cell r="BD479" t="str">
            <v/>
          </cell>
          <cell r="BE479" t="str">
            <v/>
          </cell>
          <cell r="BF479" t="str">
            <v/>
          </cell>
          <cell r="BG479" t="str">
            <v/>
          </cell>
          <cell r="BH479" t="str">
            <v/>
          </cell>
          <cell r="BI479" t="str">
            <v/>
          </cell>
          <cell r="BJ479" t="str">
            <v/>
          </cell>
          <cell r="BK479" t="str">
            <v/>
          </cell>
          <cell r="BL479" t="str">
            <v/>
          </cell>
          <cell r="BM479" t="str">
            <v/>
          </cell>
          <cell r="BN479" t="str">
            <v/>
          </cell>
          <cell r="BO479" t="str">
            <v/>
          </cell>
          <cell r="BP479">
            <v>0</v>
          </cell>
        </row>
        <row r="480">
          <cell r="A480" t="str">
            <v>Cleric</v>
          </cell>
          <cell r="B480" t="str">
            <v>Clr</v>
          </cell>
          <cell r="C480">
            <v>2</v>
          </cell>
          <cell r="D480" t="str">
            <v>]Light, Medium, Heavy Armor[</v>
          </cell>
          <cell r="E480" t="str">
            <v>]Shield Use[</v>
          </cell>
          <cell r="F480" t="str">
            <v>]Simple Weapons[</v>
          </cell>
          <cell r="G480" t="str">
            <v>1st:]Turn or Rebuke Undead (Su)[</v>
          </cell>
          <cell r="H480" t="str">
            <v>1st:]Divine Spells (Sp)[Wisdom determines DC &amp; bonus spells.</v>
          </cell>
          <cell r="I480" t="str">
            <v>1st:]Spontaneous Casting[Cure Spells</v>
          </cell>
          <cell r="J480" t="str">
            <v>1st:]Two Divine Domains[</v>
          </cell>
          <cell r="AK480" t="b">
            <v>1</v>
          </cell>
          <cell r="AL480">
            <v>1</v>
          </cell>
          <cell r="AM480">
            <v>1</v>
          </cell>
          <cell r="AN480">
            <v>1</v>
          </cell>
          <cell r="AO480">
            <v>1</v>
          </cell>
          <cell r="AP480" t="str">
            <v/>
          </cell>
          <cell r="AQ480" t="str">
            <v/>
          </cell>
          <cell r="AR480" t="str">
            <v/>
          </cell>
          <cell r="AS480" t="str">
            <v/>
          </cell>
          <cell r="AT480" t="str">
            <v/>
          </cell>
          <cell r="AU480" t="str">
            <v/>
          </cell>
          <cell r="AV480" t="str">
            <v/>
          </cell>
          <cell r="AW480" t="str">
            <v/>
          </cell>
          <cell r="AX480" t="str">
            <v/>
          </cell>
          <cell r="AY480" t="str">
            <v/>
          </cell>
          <cell r="AZ480" t="str">
            <v/>
          </cell>
          <cell r="BA480" t="str">
            <v/>
          </cell>
          <cell r="BB480" t="str">
            <v/>
          </cell>
          <cell r="BC480" t="str">
            <v/>
          </cell>
          <cell r="BD480" t="str">
            <v/>
          </cell>
          <cell r="BE480" t="str">
            <v/>
          </cell>
          <cell r="BF480" t="str">
            <v/>
          </cell>
          <cell r="BG480" t="str">
            <v/>
          </cell>
          <cell r="BH480" t="str">
            <v/>
          </cell>
          <cell r="BI480" t="str">
            <v/>
          </cell>
          <cell r="BJ480" t="str">
            <v/>
          </cell>
          <cell r="BK480" t="str">
            <v/>
          </cell>
          <cell r="BL480" t="str">
            <v/>
          </cell>
          <cell r="BM480" t="str">
            <v/>
          </cell>
          <cell r="BN480" t="str">
            <v/>
          </cell>
          <cell r="BO480" t="str">
            <v/>
          </cell>
          <cell r="BP480">
            <v>4</v>
          </cell>
        </row>
        <row r="481">
          <cell r="A481" t="str">
            <v>Commoner</v>
          </cell>
          <cell r="B481" t="str">
            <v>.</v>
          </cell>
          <cell r="C481">
            <v>0</v>
          </cell>
          <cell r="D481" t="str">
            <v>]One Simple Weapon[</v>
          </cell>
          <cell r="AK481" t="str">
            <v/>
          </cell>
          <cell r="AL481" t="str">
            <v/>
          </cell>
          <cell r="AM481" t="str">
            <v/>
          </cell>
          <cell r="AN481" t="str">
            <v/>
          </cell>
          <cell r="AO481" t="str">
            <v/>
          </cell>
          <cell r="AP481" t="str">
            <v/>
          </cell>
          <cell r="AQ481" t="str">
            <v/>
          </cell>
          <cell r="AR481" t="str">
            <v/>
          </cell>
          <cell r="AS481" t="str">
            <v/>
          </cell>
          <cell r="AT481" t="str">
            <v/>
          </cell>
          <cell r="AU481" t="str">
            <v/>
          </cell>
          <cell r="AV481" t="str">
            <v/>
          </cell>
          <cell r="AW481" t="str">
            <v/>
          </cell>
          <cell r="AX481" t="str">
            <v/>
          </cell>
          <cell r="AY481" t="str">
            <v/>
          </cell>
          <cell r="AZ481" t="str">
            <v/>
          </cell>
          <cell r="BA481" t="str">
            <v/>
          </cell>
          <cell r="BB481" t="str">
            <v/>
          </cell>
          <cell r="BC481" t="str">
            <v/>
          </cell>
          <cell r="BD481" t="str">
            <v/>
          </cell>
          <cell r="BE481" t="str">
            <v/>
          </cell>
          <cell r="BF481" t="str">
            <v/>
          </cell>
          <cell r="BG481" t="str">
            <v/>
          </cell>
          <cell r="BH481" t="str">
            <v/>
          </cell>
          <cell r="BI481" t="str">
            <v/>
          </cell>
          <cell r="BJ481" t="str">
            <v/>
          </cell>
          <cell r="BK481" t="str">
            <v/>
          </cell>
          <cell r="BL481" t="str">
            <v/>
          </cell>
          <cell r="BM481" t="str">
            <v/>
          </cell>
          <cell r="BN481" t="str">
            <v/>
          </cell>
          <cell r="BO481" t="str">
            <v/>
          </cell>
          <cell r="BP481">
            <v>0</v>
          </cell>
        </row>
        <row r="482">
          <cell r="A482" t="str">
            <v>Conjurer</v>
          </cell>
          <cell r="B482" t="str">
            <v>.</v>
          </cell>
          <cell r="C482">
            <v>0</v>
          </cell>
          <cell r="F482" t="str">
            <v>]Wizardly Weapons[Club, dagger, heavy &amp; light crossbow, quarterstaff</v>
          </cell>
          <cell r="G482" t="str">
            <v>]Bonus Language[May take Draconic as a bonus language.</v>
          </cell>
          <cell r="H482" t="str">
            <v>1st:]Arcane Spells (Sp)[Intelligence determines DC, Bonus Spells.</v>
          </cell>
          <cell r="I482" t="str">
            <v>1st:]Familiar (Ex)[</v>
          </cell>
          <cell r="J482" t="str">
            <v>1st:]Scribe Scroll (Ex)[Per the feat.</v>
          </cell>
          <cell r="K482" t="str">
            <v xml:space="preserve">1st:]Spellbook (Ex)[Starts with all 0 level spells and any three 1st level spells, </v>
          </cell>
          <cell r="L482" t="str">
            <v>][plus one spell per point of Intelligence bonus.  Add 2 spells per class level.</v>
          </cell>
          <cell r="M482" t="str">
            <v>1st:]Spell Mastery (Sp)[Read Magic</v>
          </cell>
          <cell r="N482" t="str">
            <v>1st:]Bonus Metamagic Feat (Ex)[1 feat(s) earned.</v>
          </cell>
          <cell r="O482" t="str">
            <v>1st:]School Specialization (Ex)[</v>
          </cell>
          <cell r="AK482" t="str">
            <v/>
          </cell>
          <cell r="AL482" t="str">
            <v/>
          </cell>
          <cell r="AM482" t="str">
            <v/>
          </cell>
          <cell r="AN482" t="str">
            <v/>
          </cell>
          <cell r="AO482" t="str">
            <v/>
          </cell>
          <cell r="AP482" t="str">
            <v/>
          </cell>
          <cell r="AQ482" t="str">
            <v/>
          </cell>
          <cell r="AR482" t="str">
            <v/>
          </cell>
          <cell r="AS482" t="str">
            <v/>
          </cell>
          <cell r="AT482" t="str">
            <v/>
          </cell>
          <cell r="AU482" t="str">
            <v/>
          </cell>
          <cell r="AV482" t="str">
            <v/>
          </cell>
          <cell r="AW482" t="str">
            <v/>
          </cell>
          <cell r="AX482" t="str">
            <v/>
          </cell>
          <cell r="AY482" t="str">
            <v/>
          </cell>
          <cell r="AZ482" t="str">
            <v/>
          </cell>
          <cell r="BA482" t="str">
            <v/>
          </cell>
          <cell r="BB482" t="str">
            <v/>
          </cell>
          <cell r="BC482" t="str">
            <v/>
          </cell>
          <cell r="BD482" t="str">
            <v/>
          </cell>
          <cell r="BE482" t="str">
            <v/>
          </cell>
          <cell r="BF482" t="str">
            <v/>
          </cell>
          <cell r="BG482" t="str">
            <v/>
          </cell>
          <cell r="BH482" t="str">
            <v/>
          </cell>
          <cell r="BI482" t="str">
            <v/>
          </cell>
          <cell r="BJ482" t="str">
            <v/>
          </cell>
          <cell r="BK482" t="str">
            <v/>
          </cell>
          <cell r="BL482" t="str">
            <v/>
          </cell>
          <cell r="BM482" t="str">
            <v/>
          </cell>
          <cell r="BN482" t="str">
            <v/>
          </cell>
          <cell r="BO482" t="str">
            <v/>
          </cell>
          <cell r="BP482">
            <v>0</v>
          </cell>
        </row>
        <row r="483">
          <cell r="A483" t="str">
            <v>Consecrated Harrier</v>
          </cell>
          <cell r="B483" t="str">
            <v>Chr</v>
          </cell>
          <cell r="C483">
            <v>0</v>
          </cell>
          <cell r="D483" t="str">
            <v>]Light, Medium, Heavy Armor[</v>
          </cell>
          <cell r="E483" t="str">
            <v>]Shield Use[</v>
          </cell>
          <cell r="F483" t="str">
            <v>]Simple, Martial Weapons[</v>
          </cell>
          <cell r="G483" t="str">
            <v>1st:]Divine Spells (Sp)[Wisdom determines DC, Bonus Spells</v>
          </cell>
          <cell r="H483" t="str">
            <v xml:space="preserve">1st:]Blessing of Scripture (Su)[+0Sacred Bonus on Bluff, Listen, </v>
          </cell>
          <cell r="I483" t="str">
            <v xml:space="preserve">][Sense Motive, Spot, Wilderness Lore checks when tracking </v>
          </cell>
          <cell r="J483" t="str">
            <v>][their church-assigned target.</v>
          </cell>
          <cell r="K483" t="str">
            <v>1st:]Detect Chaos (Sp)[At will, as cleric of equal level.</v>
          </cell>
          <cell r="L483" t="str">
            <v>2nd:]Sanctified Sight (Su)[+4 bonus on all saves vs. illusions.</v>
          </cell>
          <cell r="M483" t="str">
            <v>3rd:]Dispel Magic (Sp)[As cleric of equal level (3 + Wis Mod times per day)</v>
          </cell>
          <cell r="N483" t="str">
            <v>4th:]Emotion (Sp)[As wizard one level lower; (Wis Mod times per day; min 1.)</v>
          </cell>
          <cell r="O483" t="str">
            <v>6th:]False Vision (Su)[As wizard one level lower; (Wis Mod times per day; min 1.)</v>
          </cell>
          <cell r="P483" t="str">
            <v>8th:]Implacable Hunt (Su)[If wounds the target, knows direction and distance</v>
          </cell>
          <cell r="Q483" t="str">
            <v>10th:]Faultless Hunt (Su)[Implacable Hunt across planar boundries.</v>
          </cell>
          <cell r="R483" t="str">
            <v>][Only one Faultless Hunt at a time.</v>
          </cell>
          <cell r="AK483" t="str">
            <v/>
          </cell>
          <cell r="AL483" t="str">
            <v/>
          </cell>
          <cell r="AM483" t="str">
            <v/>
          </cell>
          <cell r="AN483" t="str">
            <v/>
          </cell>
          <cell r="AO483" t="str">
            <v/>
          </cell>
          <cell r="AP483" t="str">
            <v/>
          </cell>
          <cell r="AQ483" t="str">
            <v/>
          </cell>
          <cell r="AR483" t="str">
            <v/>
          </cell>
          <cell r="AS483" t="str">
            <v/>
          </cell>
          <cell r="AT483" t="str">
            <v/>
          </cell>
          <cell r="AU483" t="str">
            <v/>
          </cell>
          <cell r="AV483" t="str">
            <v/>
          </cell>
          <cell r="AW483" t="str">
            <v/>
          </cell>
          <cell r="AX483" t="str">
            <v/>
          </cell>
          <cell r="AY483" t="str">
            <v/>
          </cell>
          <cell r="AZ483" t="str">
            <v/>
          </cell>
          <cell r="BA483" t="str">
            <v/>
          </cell>
          <cell r="BB483" t="str">
            <v/>
          </cell>
          <cell r="BC483" t="str">
            <v/>
          </cell>
          <cell r="BD483" t="str">
            <v/>
          </cell>
          <cell r="BE483" t="str">
            <v/>
          </cell>
          <cell r="BF483" t="str">
            <v/>
          </cell>
          <cell r="BG483" t="str">
            <v/>
          </cell>
          <cell r="BH483" t="str">
            <v/>
          </cell>
          <cell r="BI483" t="str">
            <v/>
          </cell>
          <cell r="BJ483" t="str">
            <v/>
          </cell>
          <cell r="BK483" t="str">
            <v/>
          </cell>
          <cell r="BL483" t="str">
            <v/>
          </cell>
          <cell r="BM483" t="str">
            <v/>
          </cell>
          <cell r="BN483" t="str">
            <v/>
          </cell>
          <cell r="BO483" t="str">
            <v/>
          </cell>
          <cell r="BP483">
            <v>0</v>
          </cell>
        </row>
        <row r="484">
          <cell r="A484" t="str">
            <v>Constructor</v>
          </cell>
          <cell r="B484" t="str">
            <v>Csr</v>
          </cell>
          <cell r="C484">
            <v>0</v>
          </cell>
          <cell r="G484" t="str">
            <v>1st:]Psionic Combat Modes (Sp)[ as a psychic warrior</v>
          </cell>
          <cell r="H484" t="str">
            <v>1st:]Psicrystal Level (Ex)[ at each level</v>
          </cell>
          <cell r="I484" t="str">
            <v>1st:]Advanced Construction (Ex)[</v>
          </cell>
          <cell r="J484" t="str">
            <v>2nd:]+1 Psion Caster Level (Sp)[    at level 2-9</v>
          </cell>
          <cell r="K484" t="str">
            <v>2nd:]Extended Construction (Ex)[</v>
          </cell>
          <cell r="L484" t="str">
            <v>3rd:]Infused Construction (Ex)[ at level 3,6,9</v>
          </cell>
          <cell r="M484" t="str">
            <v>3rd:]Efficient Construction 1 (Ex)[ at level 3,6,9</v>
          </cell>
          <cell r="N484" t="str">
            <v>4th:]Ecto Manipulation (Ex)[</v>
          </cell>
          <cell r="O484" t="str">
            <v>4th:]Enhanced Construction (Ex)[</v>
          </cell>
          <cell r="P484" t="str">
            <v>5th:]Empower Construction (Ex)[ at level 5,8</v>
          </cell>
          <cell r="Q484" t="str">
            <v>7th:]Combat Construction (Ex)[ combat casting feat for creating astral constructs</v>
          </cell>
          <cell r="R484" t="str">
            <v>10th:]Quickened Construction (Ex)[</v>
          </cell>
          <cell r="AK484" t="str">
            <v/>
          </cell>
          <cell r="AL484" t="str">
            <v/>
          </cell>
          <cell r="AM484" t="str">
            <v/>
          </cell>
          <cell r="AN484" t="str">
            <v/>
          </cell>
          <cell r="AO484" t="str">
            <v/>
          </cell>
          <cell r="AP484" t="str">
            <v/>
          </cell>
          <cell r="AQ484" t="str">
            <v/>
          </cell>
          <cell r="AR484" t="str">
            <v/>
          </cell>
          <cell r="AS484" t="str">
            <v/>
          </cell>
          <cell r="AT484" t="str">
            <v/>
          </cell>
          <cell r="AU484" t="str">
            <v/>
          </cell>
          <cell r="AV484" t="str">
            <v/>
          </cell>
          <cell r="AW484" t="str">
            <v/>
          </cell>
          <cell r="AX484" t="str">
            <v/>
          </cell>
          <cell r="AY484" t="str">
            <v/>
          </cell>
          <cell r="AZ484" t="str">
            <v/>
          </cell>
          <cell r="BA484" t="str">
            <v/>
          </cell>
          <cell r="BB484" t="str">
            <v/>
          </cell>
          <cell r="BC484" t="str">
            <v/>
          </cell>
          <cell r="BD484" t="str">
            <v/>
          </cell>
          <cell r="BE484" t="str">
            <v/>
          </cell>
          <cell r="BF484" t="str">
            <v/>
          </cell>
          <cell r="BG484" t="str">
            <v/>
          </cell>
          <cell r="BH484" t="str">
            <v/>
          </cell>
          <cell r="BI484" t="str">
            <v/>
          </cell>
          <cell r="BJ484" t="str">
            <v/>
          </cell>
          <cell r="BK484" t="str">
            <v/>
          </cell>
          <cell r="BL484" t="str">
            <v/>
          </cell>
          <cell r="BM484" t="str">
            <v/>
          </cell>
          <cell r="BN484" t="str">
            <v/>
          </cell>
          <cell r="BO484" t="str">
            <v/>
          </cell>
          <cell r="BP484">
            <v>0</v>
          </cell>
        </row>
        <row r="485">
          <cell r="A485" t="str">
            <v>Contemplative</v>
          </cell>
          <cell r="B485" t="str">
            <v>Con</v>
          </cell>
          <cell r="C485">
            <v>0</v>
          </cell>
          <cell r="F485" t="str">
            <v>]Simple Weapons[</v>
          </cell>
          <cell r="G485" t="str">
            <v>1st:]Prestige Domain (Ex)[Select a Prestige Domain, or another</v>
          </cell>
          <cell r="H485" t="str">
            <v>][domain granted by your diety.</v>
          </cell>
          <cell r="I485" t="str">
            <v>1st:]Divine Health (Ex)[Immune to all normal and magical diseases.</v>
          </cell>
          <cell r="J485" t="str">
            <v>1st:]Spells per day[+1 level per level of Contemplative.</v>
          </cell>
          <cell r="K485" t="str">
            <v xml:space="preserve">2nd:]Slippery Mind (Ex)[Vs. enchantment, another save next </v>
          </cell>
          <cell r="L485" t="str">
            <v>][round the first saving throw failed.</v>
          </cell>
          <cell r="AK485" t="str">
            <v/>
          </cell>
          <cell r="AL485" t="str">
            <v/>
          </cell>
          <cell r="AM485" t="str">
            <v/>
          </cell>
          <cell r="AN485" t="str">
            <v/>
          </cell>
          <cell r="AO485" t="str">
            <v/>
          </cell>
          <cell r="AP485" t="str">
            <v/>
          </cell>
          <cell r="AQ485" t="str">
            <v/>
          </cell>
          <cell r="AR485" t="str">
            <v/>
          </cell>
          <cell r="AS485" t="str">
            <v/>
          </cell>
          <cell r="AT485" t="str">
            <v/>
          </cell>
          <cell r="AU485" t="str">
            <v/>
          </cell>
          <cell r="AV485" t="str">
            <v/>
          </cell>
          <cell r="AW485" t="str">
            <v/>
          </cell>
          <cell r="AX485" t="str">
            <v/>
          </cell>
          <cell r="AY485" t="str">
            <v/>
          </cell>
          <cell r="AZ485" t="str">
            <v/>
          </cell>
          <cell r="BA485" t="str">
            <v/>
          </cell>
          <cell r="BB485" t="str">
            <v/>
          </cell>
          <cell r="BC485" t="str">
            <v/>
          </cell>
          <cell r="BD485" t="str">
            <v/>
          </cell>
          <cell r="BE485" t="str">
            <v/>
          </cell>
          <cell r="BF485" t="str">
            <v/>
          </cell>
          <cell r="BG485" t="str">
            <v/>
          </cell>
          <cell r="BH485" t="str">
            <v/>
          </cell>
          <cell r="BI485" t="str">
            <v/>
          </cell>
          <cell r="BJ485" t="str">
            <v/>
          </cell>
          <cell r="BK485" t="str">
            <v/>
          </cell>
          <cell r="BL485" t="str">
            <v/>
          </cell>
          <cell r="BM485" t="str">
            <v/>
          </cell>
          <cell r="BN485" t="str">
            <v/>
          </cell>
          <cell r="BO485" t="str">
            <v/>
          </cell>
          <cell r="BP485">
            <v>0</v>
          </cell>
        </row>
        <row r="486">
          <cell r="A486" t="str">
            <v>Courtier</v>
          </cell>
          <cell r="C486">
            <v>0</v>
          </cell>
          <cell r="AK486" t="str">
            <v/>
          </cell>
          <cell r="AL486" t="str">
            <v/>
          </cell>
          <cell r="AM486" t="str">
            <v/>
          </cell>
          <cell r="AN486" t="str">
            <v/>
          </cell>
          <cell r="AO486" t="str">
            <v/>
          </cell>
          <cell r="AP486" t="str">
            <v/>
          </cell>
          <cell r="AQ486" t="str">
            <v/>
          </cell>
          <cell r="AR486" t="str">
            <v/>
          </cell>
          <cell r="AS486" t="str">
            <v/>
          </cell>
          <cell r="AT486" t="str">
            <v/>
          </cell>
          <cell r="AU486" t="str">
            <v/>
          </cell>
          <cell r="AV486" t="str">
            <v/>
          </cell>
          <cell r="AW486" t="str">
            <v/>
          </cell>
          <cell r="AX486" t="str">
            <v/>
          </cell>
          <cell r="AY486" t="str">
            <v/>
          </cell>
          <cell r="AZ486" t="str">
            <v/>
          </cell>
          <cell r="BA486" t="str">
            <v/>
          </cell>
          <cell r="BB486" t="str">
            <v/>
          </cell>
          <cell r="BC486" t="str">
            <v/>
          </cell>
          <cell r="BD486" t="str">
            <v/>
          </cell>
          <cell r="BE486" t="str">
            <v/>
          </cell>
          <cell r="BF486" t="str">
            <v/>
          </cell>
          <cell r="BG486" t="str">
            <v/>
          </cell>
          <cell r="BH486" t="str">
            <v/>
          </cell>
          <cell r="BI486" t="str">
            <v/>
          </cell>
          <cell r="BJ486" t="str">
            <v/>
          </cell>
          <cell r="BK486" t="str">
            <v/>
          </cell>
          <cell r="BL486" t="str">
            <v/>
          </cell>
          <cell r="BM486" t="str">
            <v/>
          </cell>
          <cell r="BN486" t="str">
            <v/>
          </cell>
          <cell r="BO486" t="str">
            <v/>
          </cell>
          <cell r="BP486">
            <v>0</v>
          </cell>
        </row>
        <row r="487">
          <cell r="A487" t="str">
            <v>Creature Cultist</v>
          </cell>
          <cell r="C487">
            <v>0</v>
          </cell>
          <cell r="AK487" t="str">
            <v/>
          </cell>
          <cell r="AL487" t="str">
            <v/>
          </cell>
          <cell r="AM487" t="str">
            <v/>
          </cell>
          <cell r="AN487" t="str">
            <v/>
          </cell>
          <cell r="AO487" t="str">
            <v/>
          </cell>
          <cell r="AP487" t="str">
            <v/>
          </cell>
          <cell r="AQ487" t="str">
            <v/>
          </cell>
          <cell r="AR487" t="str">
            <v/>
          </cell>
          <cell r="AS487" t="str">
            <v/>
          </cell>
          <cell r="AT487" t="str">
            <v/>
          </cell>
          <cell r="AU487" t="str">
            <v/>
          </cell>
          <cell r="AV487" t="str">
            <v/>
          </cell>
          <cell r="AW487" t="str">
            <v/>
          </cell>
          <cell r="AX487" t="str">
            <v/>
          </cell>
          <cell r="AY487" t="str">
            <v/>
          </cell>
          <cell r="AZ487" t="str">
            <v/>
          </cell>
          <cell r="BA487" t="str">
            <v/>
          </cell>
          <cell r="BB487" t="str">
            <v/>
          </cell>
          <cell r="BC487" t="str">
            <v/>
          </cell>
          <cell r="BD487" t="str">
            <v/>
          </cell>
          <cell r="BE487" t="str">
            <v/>
          </cell>
          <cell r="BF487" t="str">
            <v/>
          </cell>
          <cell r="BG487" t="str">
            <v/>
          </cell>
          <cell r="BH487" t="str">
            <v/>
          </cell>
          <cell r="BI487" t="str">
            <v/>
          </cell>
          <cell r="BJ487" t="str">
            <v/>
          </cell>
          <cell r="BK487" t="str">
            <v/>
          </cell>
          <cell r="BL487" t="str">
            <v/>
          </cell>
          <cell r="BM487" t="str">
            <v/>
          </cell>
          <cell r="BN487" t="str">
            <v/>
          </cell>
          <cell r="BO487" t="str">
            <v/>
          </cell>
          <cell r="BP487">
            <v>0</v>
          </cell>
        </row>
        <row r="488">
          <cell r="A488" t="str">
            <v>Crusader</v>
          </cell>
          <cell r="C488">
            <v>0</v>
          </cell>
          <cell r="AK488" t="str">
            <v/>
          </cell>
          <cell r="AL488" t="str">
            <v/>
          </cell>
          <cell r="AM488" t="str">
            <v/>
          </cell>
          <cell r="AN488" t="str">
            <v/>
          </cell>
          <cell r="AO488" t="str">
            <v/>
          </cell>
          <cell r="AP488" t="str">
            <v/>
          </cell>
          <cell r="AQ488" t="str">
            <v/>
          </cell>
          <cell r="AR488" t="str">
            <v/>
          </cell>
          <cell r="AS488" t="str">
            <v/>
          </cell>
          <cell r="AT488" t="str">
            <v/>
          </cell>
          <cell r="AU488" t="str">
            <v/>
          </cell>
          <cell r="AV488" t="str">
            <v/>
          </cell>
          <cell r="AW488" t="str">
            <v/>
          </cell>
          <cell r="AX488" t="str">
            <v/>
          </cell>
          <cell r="AY488" t="str">
            <v/>
          </cell>
          <cell r="AZ488" t="str">
            <v/>
          </cell>
          <cell r="BA488" t="str">
            <v/>
          </cell>
          <cell r="BB488" t="str">
            <v/>
          </cell>
          <cell r="BC488" t="str">
            <v/>
          </cell>
          <cell r="BD488" t="str">
            <v/>
          </cell>
          <cell r="BE488" t="str">
            <v/>
          </cell>
          <cell r="BF488" t="str">
            <v/>
          </cell>
          <cell r="BG488" t="str">
            <v/>
          </cell>
          <cell r="BH488" t="str">
            <v/>
          </cell>
          <cell r="BI488" t="str">
            <v/>
          </cell>
          <cell r="BJ488" t="str">
            <v/>
          </cell>
          <cell r="BK488" t="str">
            <v/>
          </cell>
          <cell r="BL488" t="str">
            <v/>
          </cell>
          <cell r="BM488" t="str">
            <v/>
          </cell>
          <cell r="BN488" t="str">
            <v/>
          </cell>
          <cell r="BO488" t="str">
            <v/>
          </cell>
          <cell r="BP488">
            <v>0</v>
          </cell>
        </row>
        <row r="489">
          <cell r="A489" t="str">
            <v>Crystal Master</v>
          </cell>
          <cell r="B489" t="str">
            <v>Cym</v>
          </cell>
          <cell r="C489">
            <v>0</v>
          </cell>
          <cell r="G489" t="str">
            <v>1st:]Psionic Combat Modes (Sp)[ as a psychic warrior</v>
          </cell>
          <cell r="H489" t="str">
            <v>1st:]Psicrystal Level (Ex)[ at each level</v>
          </cell>
          <cell r="I489" t="str">
            <v>1st:]Craft Master's Third Eye[</v>
          </cell>
          <cell r="J489" t="str">
            <v>2nd:]Embed Gem (Su)[ at level 2,4,6,8,10</v>
          </cell>
          <cell r="K489" t="str">
            <v>2nd:]+1 Psion Casting Level (Sp)[ at level 2-9</v>
          </cell>
          <cell r="AK489" t="str">
            <v/>
          </cell>
          <cell r="AL489" t="str">
            <v/>
          </cell>
          <cell r="AM489" t="str">
            <v/>
          </cell>
          <cell r="AN489" t="str">
            <v/>
          </cell>
          <cell r="AO489" t="str">
            <v/>
          </cell>
          <cell r="AP489" t="str">
            <v/>
          </cell>
          <cell r="AQ489" t="str">
            <v/>
          </cell>
          <cell r="AR489" t="str">
            <v/>
          </cell>
          <cell r="AS489" t="str">
            <v/>
          </cell>
          <cell r="AT489" t="str">
            <v/>
          </cell>
          <cell r="AU489" t="str">
            <v/>
          </cell>
          <cell r="AV489" t="str">
            <v/>
          </cell>
          <cell r="AW489" t="str">
            <v/>
          </cell>
          <cell r="AX489" t="str">
            <v/>
          </cell>
          <cell r="AY489" t="str">
            <v/>
          </cell>
          <cell r="AZ489" t="str">
            <v/>
          </cell>
          <cell r="BA489" t="str">
            <v/>
          </cell>
          <cell r="BB489" t="str">
            <v/>
          </cell>
          <cell r="BC489" t="str">
            <v/>
          </cell>
          <cell r="BD489" t="str">
            <v/>
          </cell>
          <cell r="BE489" t="str">
            <v/>
          </cell>
          <cell r="BF489" t="str">
            <v/>
          </cell>
          <cell r="BG489" t="str">
            <v/>
          </cell>
          <cell r="BH489" t="str">
            <v/>
          </cell>
          <cell r="BI489" t="str">
            <v/>
          </cell>
          <cell r="BJ489" t="str">
            <v/>
          </cell>
          <cell r="BK489" t="str">
            <v/>
          </cell>
          <cell r="BL489" t="str">
            <v/>
          </cell>
          <cell r="BM489" t="str">
            <v/>
          </cell>
          <cell r="BN489" t="str">
            <v/>
          </cell>
          <cell r="BO489" t="str">
            <v/>
          </cell>
          <cell r="BP489">
            <v>0</v>
          </cell>
        </row>
        <row r="490">
          <cell r="A490" t="str">
            <v>Crystalsinger</v>
          </cell>
          <cell r="B490" t="str">
            <v>Cys</v>
          </cell>
          <cell r="C490">
            <v>0</v>
          </cell>
          <cell r="G490" t="str">
            <v>1st:]Psionic Combat Modes (Sp)[ as a psychic warrior</v>
          </cell>
          <cell r="H490" t="str">
            <v>1st:]Psicrystal Level (Ex)[ at each level</v>
          </cell>
          <cell r="I490" t="str">
            <v>1st:]+1 Psion Caster Level (Sp)[    at each level</v>
          </cell>
          <cell r="J490" t="str">
            <v>1st:]Channeling 5th (Su)[ 6th at lvl 3, 7th at lvl5, 8th at lvl7, 9th at lvl9</v>
          </cell>
          <cell r="K490" t="str">
            <v>1st:]Metacreative Creation 1 (Ex)[ 2 at lvl 3, 3 at lvl5, 4 at lvl7, 5 at lvl9</v>
          </cell>
          <cell r="L490" t="str">
            <v xml:space="preserve">2nd:]Enhanced Craft (Ex)[ +2 to all craft skills and +1 at level 4,6,8 </v>
          </cell>
          <cell r="M490" t="str">
            <v>2nd:]Item Creation feat (Ex)[ at lvl 2,4,6,8,10</v>
          </cell>
          <cell r="N490" t="str">
            <v>10th:]Song of the Crystal (Su)[body becomes crystalline, and her type changes to "elemental" with a subtype of earth. gains an elemental creature’s immunity</v>
          </cell>
          <cell r="AK490" t="str">
            <v/>
          </cell>
          <cell r="AL490" t="str">
            <v/>
          </cell>
          <cell r="AM490" t="str">
            <v/>
          </cell>
          <cell r="AN490" t="str">
            <v/>
          </cell>
          <cell r="AO490" t="str">
            <v/>
          </cell>
          <cell r="AP490" t="str">
            <v/>
          </cell>
          <cell r="AQ490" t="str">
            <v/>
          </cell>
          <cell r="AR490" t="str">
            <v/>
          </cell>
          <cell r="AS490" t="str">
            <v/>
          </cell>
          <cell r="AT490" t="str">
            <v/>
          </cell>
          <cell r="AU490" t="str">
            <v/>
          </cell>
          <cell r="AV490" t="str">
            <v/>
          </cell>
          <cell r="AW490" t="str">
            <v/>
          </cell>
          <cell r="AX490" t="str">
            <v/>
          </cell>
          <cell r="AY490" t="str">
            <v/>
          </cell>
          <cell r="AZ490" t="str">
            <v/>
          </cell>
          <cell r="BA490" t="str">
            <v/>
          </cell>
          <cell r="BB490" t="str">
            <v/>
          </cell>
          <cell r="BC490" t="str">
            <v/>
          </cell>
          <cell r="BD490" t="str">
            <v/>
          </cell>
          <cell r="BE490" t="str">
            <v/>
          </cell>
          <cell r="BF490" t="str">
            <v/>
          </cell>
          <cell r="BG490" t="str">
            <v/>
          </cell>
          <cell r="BH490" t="str">
            <v/>
          </cell>
          <cell r="BI490" t="str">
            <v/>
          </cell>
          <cell r="BJ490" t="str">
            <v/>
          </cell>
          <cell r="BK490" t="str">
            <v/>
          </cell>
          <cell r="BL490" t="str">
            <v/>
          </cell>
          <cell r="BM490" t="str">
            <v/>
          </cell>
          <cell r="BN490" t="str">
            <v/>
          </cell>
          <cell r="BO490" t="str">
            <v/>
          </cell>
          <cell r="BP490">
            <v>0</v>
          </cell>
        </row>
        <row r="491">
          <cell r="A491" t="str">
            <v>Daigotsu's Elite Guard</v>
          </cell>
          <cell r="C491">
            <v>0</v>
          </cell>
          <cell r="AK491" t="str">
            <v/>
          </cell>
          <cell r="AL491" t="str">
            <v/>
          </cell>
          <cell r="AM491" t="str">
            <v/>
          </cell>
          <cell r="AN491" t="str">
            <v/>
          </cell>
          <cell r="AO491" t="str">
            <v/>
          </cell>
          <cell r="AP491" t="str">
            <v/>
          </cell>
          <cell r="AQ491" t="str">
            <v/>
          </cell>
          <cell r="AR491" t="str">
            <v/>
          </cell>
          <cell r="AS491" t="str">
            <v/>
          </cell>
          <cell r="AT491" t="str">
            <v/>
          </cell>
          <cell r="AU491" t="str">
            <v/>
          </cell>
          <cell r="AV491" t="str">
            <v/>
          </cell>
          <cell r="AW491" t="str">
            <v/>
          </cell>
          <cell r="AX491" t="str">
            <v/>
          </cell>
          <cell r="AY491" t="str">
            <v/>
          </cell>
          <cell r="AZ491" t="str">
            <v/>
          </cell>
          <cell r="BA491" t="str">
            <v/>
          </cell>
          <cell r="BB491" t="str">
            <v/>
          </cell>
          <cell r="BC491" t="str">
            <v/>
          </cell>
          <cell r="BD491" t="str">
            <v/>
          </cell>
          <cell r="BE491" t="str">
            <v/>
          </cell>
          <cell r="BF491" t="str">
            <v/>
          </cell>
          <cell r="BG491" t="str">
            <v/>
          </cell>
          <cell r="BH491" t="str">
            <v/>
          </cell>
          <cell r="BI491" t="str">
            <v/>
          </cell>
          <cell r="BJ491" t="str">
            <v/>
          </cell>
          <cell r="BK491" t="str">
            <v/>
          </cell>
          <cell r="BL491" t="str">
            <v/>
          </cell>
          <cell r="BM491" t="str">
            <v/>
          </cell>
          <cell r="BN491" t="str">
            <v/>
          </cell>
          <cell r="BO491" t="str">
            <v/>
          </cell>
          <cell r="BP491">
            <v>0</v>
          </cell>
        </row>
        <row r="492">
          <cell r="A492" t="str">
            <v>Dark Dancer</v>
          </cell>
          <cell r="C492">
            <v>0</v>
          </cell>
          <cell r="AK492" t="str">
            <v/>
          </cell>
          <cell r="AL492" t="str">
            <v/>
          </cell>
          <cell r="AM492" t="str">
            <v/>
          </cell>
          <cell r="AN492" t="str">
            <v/>
          </cell>
          <cell r="AO492" t="str">
            <v/>
          </cell>
          <cell r="AP492" t="str">
            <v/>
          </cell>
          <cell r="AQ492" t="str">
            <v/>
          </cell>
          <cell r="AR492" t="str">
            <v/>
          </cell>
          <cell r="AS492" t="str">
            <v/>
          </cell>
          <cell r="AT492" t="str">
            <v/>
          </cell>
          <cell r="AU492" t="str">
            <v/>
          </cell>
          <cell r="AV492" t="str">
            <v/>
          </cell>
          <cell r="AW492" t="str">
            <v/>
          </cell>
          <cell r="AX492" t="str">
            <v/>
          </cell>
          <cell r="AY492" t="str">
            <v/>
          </cell>
          <cell r="AZ492" t="str">
            <v/>
          </cell>
          <cell r="BA492" t="str">
            <v/>
          </cell>
          <cell r="BB492" t="str">
            <v/>
          </cell>
          <cell r="BC492" t="str">
            <v/>
          </cell>
          <cell r="BD492" t="str">
            <v/>
          </cell>
          <cell r="BE492" t="str">
            <v/>
          </cell>
          <cell r="BF492" t="str">
            <v/>
          </cell>
          <cell r="BG492" t="str">
            <v/>
          </cell>
          <cell r="BH492" t="str">
            <v/>
          </cell>
          <cell r="BI492" t="str">
            <v/>
          </cell>
          <cell r="BJ492" t="str">
            <v/>
          </cell>
          <cell r="BK492" t="str">
            <v/>
          </cell>
          <cell r="BL492" t="str">
            <v/>
          </cell>
          <cell r="BM492" t="str">
            <v/>
          </cell>
          <cell r="BN492" t="str">
            <v/>
          </cell>
          <cell r="BO492" t="str">
            <v/>
          </cell>
          <cell r="BP492">
            <v>0</v>
          </cell>
        </row>
        <row r="493">
          <cell r="A493" t="str">
            <v>Darkmask</v>
          </cell>
          <cell r="B493" t="str">
            <v>.</v>
          </cell>
          <cell r="C493">
            <v>0</v>
          </cell>
          <cell r="G493" t="str">
            <v>1st:]Darkfire (Sp)[Cast darkfire 1/day.</v>
          </cell>
          <cell r="H493" t="str">
            <v>1st:]Pass Without Trace (Sp)[Cast pass without trace 1/day.</v>
          </cell>
          <cell r="I493" t="str">
            <v>2nd:]Change Self (Sp)[Cast change self 1/day.</v>
          </cell>
          <cell r="J493" t="str">
            <v>2nd:]Skill Focus (Ex)[Apply the skill focus feat to any darkmask class skill.</v>
          </cell>
          <cell r="K493" t="str">
            <v>3rd:]Dark Embrace (Su)[Create a mask of darkness 1/day that will store a spell for up to 10 minutes.</v>
          </cell>
          <cell r="L493" t="str">
            <v>3rd:]Sneak Attack (Ex)[+1d6 sneak attack</v>
          </cell>
          <cell r="M493" t="str">
            <v>4th:]Resist Illusions (Ex)[+4 bonus on saves vs. illusions.</v>
          </cell>
          <cell r="N493" t="str">
            <v>4th:]Cloak of Shadows (Su)[Create a cloak of darkness 1/day +0 bonus to all saves</v>
          </cell>
          <cell r="O493" t="str">
            <v>][&amp; hide checks for 0 rounds.</v>
          </cell>
          <cell r="P493" t="str">
            <v>5th:]Bladebend (Su)[1/day, target's slashing &amp; piercing attacks are made against itself for 5 rounds.</v>
          </cell>
          <cell r="Q493" t="str">
            <v>][Natural weapons are not affected by this ability.</v>
          </cell>
          <cell r="AK493" t="str">
            <v/>
          </cell>
          <cell r="AL493" t="str">
            <v/>
          </cell>
          <cell r="AM493" t="str">
            <v/>
          </cell>
          <cell r="AN493" t="str">
            <v/>
          </cell>
          <cell r="AO493" t="str">
            <v/>
          </cell>
          <cell r="AP493" t="str">
            <v/>
          </cell>
          <cell r="AQ493" t="str">
            <v/>
          </cell>
          <cell r="AR493" t="str">
            <v/>
          </cell>
          <cell r="AS493" t="str">
            <v/>
          </cell>
          <cell r="AT493" t="str">
            <v/>
          </cell>
          <cell r="AU493" t="str">
            <v/>
          </cell>
          <cell r="AV493" t="str">
            <v/>
          </cell>
          <cell r="AW493" t="str">
            <v/>
          </cell>
          <cell r="AX493" t="str">
            <v/>
          </cell>
          <cell r="AY493" t="str">
            <v/>
          </cell>
          <cell r="AZ493" t="str">
            <v/>
          </cell>
          <cell r="BA493" t="str">
            <v/>
          </cell>
          <cell r="BB493" t="str">
            <v/>
          </cell>
          <cell r="BC493" t="str">
            <v/>
          </cell>
          <cell r="BD493" t="str">
            <v/>
          </cell>
          <cell r="BE493" t="str">
            <v/>
          </cell>
          <cell r="BF493" t="str">
            <v/>
          </cell>
          <cell r="BG493" t="str">
            <v/>
          </cell>
          <cell r="BH493" t="str">
            <v/>
          </cell>
          <cell r="BI493" t="str">
            <v/>
          </cell>
          <cell r="BJ493" t="str">
            <v/>
          </cell>
          <cell r="BK493" t="str">
            <v/>
          </cell>
          <cell r="BL493" t="str">
            <v/>
          </cell>
          <cell r="BM493" t="str">
            <v/>
          </cell>
          <cell r="BN493" t="str">
            <v/>
          </cell>
          <cell r="BO493" t="str">
            <v/>
          </cell>
          <cell r="BP493">
            <v>0</v>
          </cell>
        </row>
        <row r="494">
          <cell r="A494" t="str">
            <v>Darksight Slayer</v>
          </cell>
          <cell r="B494" t="str">
            <v>Dks</v>
          </cell>
          <cell r="C494">
            <v>0</v>
          </cell>
          <cell r="G494" t="str">
            <v>1st:]Uncanny Dodge (Ex)[Retain Dex bonus even while flat footed.</v>
          </cell>
          <cell r="H494" t="str">
            <v>1st:]Improved Blind-fight (Ex)[40% miss chance from total concealment.</v>
          </cell>
          <cell r="I494" t="str">
            <v>][Can move at full speed even while blind.</v>
          </cell>
          <cell r="J494" t="str">
            <v>2nd:]Sneack Attack (Ex)[+0d6</v>
          </cell>
          <cell r="K494" t="str">
            <v>3rd:]Hide From Darkvision (Su)[Can hide in plain sight from darkvision.</v>
          </cell>
          <cell r="L494" t="str">
            <v>5th:]Evasion (Ex)[No damage on successful reflex save.</v>
          </cell>
          <cell r="M494" t="str">
            <v>6th:]Improved Darksight (Su)[Can see inside of darkness spells &amp; Su darkness.</v>
          </cell>
          <cell r="N494" t="str">
            <v>7th:]Infiltration (Ex)[+3 bonus on climb, hide, move silently, open lock, &amp; tumble.</v>
          </cell>
          <cell r="O494" t="str">
            <v>8th:]Hide in Darkness (Su)[While in magical or supernatural darkness, can hide from</v>
          </cell>
          <cell r="P494" t="str">
            <v>][scent, tremorsence, blindsight, &amp; true seeing.</v>
          </cell>
          <cell r="Q494" t="str">
            <v>9th:]Infiltration (Ex)[Can always take 10 on climb, hide, move silently, open lock, &amp; tumble.</v>
          </cell>
          <cell r="R494" t="str">
            <v>10th:]Quick Kill (Su)[Full attack from hiding allows sneak attack damage on each attack.</v>
          </cell>
          <cell r="AK494" t="str">
            <v/>
          </cell>
          <cell r="AL494" t="str">
            <v/>
          </cell>
          <cell r="AM494" t="str">
            <v/>
          </cell>
          <cell r="AN494" t="str">
            <v/>
          </cell>
          <cell r="AO494" t="str">
            <v/>
          </cell>
          <cell r="AP494" t="str">
            <v/>
          </cell>
          <cell r="AQ494" t="str">
            <v/>
          </cell>
          <cell r="AR494" t="str">
            <v/>
          </cell>
          <cell r="AS494" t="str">
            <v/>
          </cell>
          <cell r="AT494" t="str">
            <v/>
          </cell>
          <cell r="AU494" t="str">
            <v/>
          </cell>
          <cell r="AV494" t="str">
            <v/>
          </cell>
          <cell r="AW494" t="str">
            <v/>
          </cell>
          <cell r="AX494" t="str">
            <v/>
          </cell>
          <cell r="AY494" t="str">
            <v/>
          </cell>
          <cell r="AZ494" t="str">
            <v/>
          </cell>
          <cell r="BA494" t="str">
            <v/>
          </cell>
          <cell r="BB494" t="str">
            <v/>
          </cell>
          <cell r="BC494" t="str">
            <v/>
          </cell>
          <cell r="BD494" t="str">
            <v/>
          </cell>
          <cell r="BE494" t="str">
            <v/>
          </cell>
          <cell r="BF494" t="str">
            <v/>
          </cell>
          <cell r="BG494" t="str">
            <v/>
          </cell>
          <cell r="BH494" t="str">
            <v/>
          </cell>
          <cell r="BI494" t="str">
            <v/>
          </cell>
          <cell r="BJ494" t="str">
            <v/>
          </cell>
          <cell r="BK494" t="str">
            <v/>
          </cell>
          <cell r="BL494" t="str">
            <v/>
          </cell>
          <cell r="BM494" t="str">
            <v/>
          </cell>
          <cell r="BN494" t="str">
            <v/>
          </cell>
          <cell r="BO494" t="str">
            <v/>
          </cell>
          <cell r="BP494">
            <v>0</v>
          </cell>
        </row>
        <row r="495">
          <cell r="A495" t="str">
            <v>Darkwood Stalker</v>
          </cell>
          <cell r="C495">
            <v>0</v>
          </cell>
          <cell r="AK495" t="str">
            <v/>
          </cell>
          <cell r="AL495" t="str">
            <v/>
          </cell>
          <cell r="AM495" t="str">
            <v/>
          </cell>
          <cell r="AN495" t="str">
            <v/>
          </cell>
          <cell r="AO495" t="str">
            <v/>
          </cell>
          <cell r="AP495" t="str">
            <v/>
          </cell>
          <cell r="AQ495" t="str">
            <v/>
          </cell>
          <cell r="AR495" t="str">
            <v/>
          </cell>
          <cell r="AS495" t="str">
            <v/>
          </cell>
          <cell r="AT495" t="str">
            <v/>
          </cell>
          <cell r="AU495" t="str">
            <v/>
          </cell>
          <cell r="AV495" t="str">
            <v/>
          </cell>
          <cell r="AW495" t="str">
            <v/>
          </cell>
          <cell r="AX495" t="str">
            <v/>
          </cell>
          <cell r="AY495" t="str">
            <v/>
          </cell>
          <cell r="AZ495" t="str">
            <v/>
          </cell>
          <cell r="BA495" t="str">
            <v/>
          </cell>
          <cell r="BB495" t="str">
            <v/>
          </cell>
          <cell r="BC495" t="str">
            <v/>
          </cell>
          <cell r="BD495" t="str">
            <v/>
          </cell>
          <cell r="BE495" t="str">
            <v/>
          </cell>
          <cell r="BF495" t="str">
            <v/>
          </cell>
          <cell r="BG495" t="str">
            <v/>
          </cell>
          <cell r="BH495" t="str">
            <v/>
          </cell>
          <cell r="BI495" t="str">
            <v/>
          </cell>
          <cell r="BJ495" t="str">
            <v/>
          </cell>
          <cell r="BK495" t="str">
            <v/>
          </cell>
          <cell r="BL495" t="str">
            <v/>
          </cell>
          <cell r="BM495" t="str">
            <v/>
          </cell>
          <cell r="BN495" t="str">
            <v/>
          </cell>
          <cell r="BO495" t="str">
            <v/>
          </cell>
          <cell r="BP495">
            <v>0</v>
          </cell>
        </row>
        <row r="496">
          <cell r="A496" t="str">
            <v>Dead-Eyes Berserker</v>
          </cell>
          <cell r="C496">
            <v>0</v>
          </cell>
          <cell r="AK496" t="str">
            <v/>
          </cell>
          <cell r="AL496" t="str">
            <v/>
          </cell>
          <cell r="AM496" t="str">
            <v/>
          </cell>
          <cell r="AN496" t="str">
            <v/>
          </cell>
          <cell r="AO496" t="str">
            <v/>
          </cell>
          <cell r="AP496" t="str">
            <v/>
          </cell>
          <cell r="AQ496" t="str">
            <v/>
          </cell>
          <cell r="AR496" t="str">
            <v/>
          </cell>
          <cell r="AS496" t="str">
            <v/>
          </cell>
          <cell r="AT496" t="str">
            <v/>
          </cell>
          <cell r="AU496" t="str">
            <v/>
          </cell>
          <cell r="AV496" t="str">
            <v/>
          </cell>
          <cell r="AW496" t="str">
            <v/>
          </cell>
          <cell r="AX496" t="str">
            <v/>
          </cell>
          <cell r="AY496" t="str">
            <v/>
          </cell>
          <cell r="AZ496" t="str">
            <v/>
          </cell>
          <cell r="BA496" t="str">
            <v/>
          </cell>
          <cell r="BB496" t="str">
            <v/>
          </cell>
          <cell r="BC496" t="str">
            <v/>
          </cell>
          <cell r="BD496" t="str">
            <v/>
          </cell>
          <cell r="BE496" t="str">
            <v/>
          </cell>
          <cell r="BF496" t="str">
            <v/>
          </cell>
          <cell r="BG496" t="str">
            <v/>
          </cell>
          <cell r="BH496" t="str">
            <v/>
          </cell>
          <cell r="BI496" t="str">
            <v/>
          </cell>
          <cell r="BJ496" t="str">
            <v/>
          </cell>
          <cell r="BK496" t="str">
            <v/>
          </cell>
          <cell r="BL496" t="str">
            <v/>
          </cell>
          <cell r="BM496" t="str">
            <v/>
          </cell>
          <cell r="BN496" t="str">
            <v/>
          </cell>
          <cell r="BO496" t="str">
            <v/>
          </cell>
          <cell r="BP496">
            <v>0</v>
          </cell>
        </row>
        <row r="497">
          <cell r="A497" t="str">
            <v>Death Knight</v>
          </cell>
          <cell r="B497" t="str">
            <v>.</v>
          </cell>
          <cell r="C497">
            <v>0</v>
          </cell>
          <cell r="D497" t="str">
            <v>]Light, Medium, Heavy Armor[</v>
          </cell>
          <cell r="E497" t="str">
            <v>]Shield Use[</v>
          </cell>
          <cell r="F497" t="str">
            <v>]Simple, Martial Weapons[</v>
          </cell>
          <cell r="G497" t="str">
            <v>1st:]Resist Poison (Ex)[+4 profane bonus to any saves vs. poison.</v>
          </cell>
          <cell r="H497" t="str">
            <v>2nd:]Unholy Aura (Sp)[1/day can spook creatures with 1 HD or less.</v>
          </cell>
          <cell r="I497" t="str">
            <v>3rd:]Immune to Disease (Su)[Immune to all diseases, both mundane &amp; magical.</v>
          </cell>
          <cell r="J497" t="str">
            <v>4th:]Bonus Feat (Ex)[0 feat(s) earned.  See p.12 for listing.</v>
          </cell>
          <cell r="K497" t="str">
            <v>4th:]Divine Spells (Sp)[Charisma determines DC, Bonus Spells</v>
          </cell>
          <cell r="L497" t="str">
            <v>5th:]Unholy Steed (Ex)[May summon a ghost horse as a steed.</v>
          </cell>
          <cell r="M497" t="str">
            <v>6th:]Cold Resistance 0 (Su)[</v>
          </cell>
          <cell r="N497" t="str">
            <v>8th:]Dark Ritual (Sp)[Dark baptism that allows a humanoid infant to become a death knight.  Move alignment toward evil.</v>
          </cell>
          <cell r="O497" t="str">
            <v>9th:]Lightning Resistance 0 (Su)[</v>
          </cell>
          <cell r="P497" t="str">
            <v>11th:]Fire Resistance 0 (Su)[</v>
          </cell>
          <cell r="Q497" t="str">
            <v>12th:]Touch of Death (Su)[Burn a spell slot for 1d8 dmg per spell level in a melee touch attack.</v>
          </cell>
          <cell r="R497" t="str">
            <v>][Can channel this energy through a metal weapon as part of a melee attack.</v>
          </cell>
          <cell r="S497" t="str">
            <v>14th:]Control Undead (Su)[Rebuke or command undead as a Cleric of 5 levels lower.</v>
          </cell>
          <cell r="T497" t="str">
            <v>15th:]Unnatural Vigor (Su)[Death does not occur until reaching -10 hps.</v>
          </cell>
          <cell r="U497" t="str">
            <v>17th:]Unhallow (Sp)[Aura that mimics the unhallow spell, centered on the death knight.</v>
          </cell>
          <cell r="V497" t="str">
            <v>18th:]Face of Death (Sp)[Projects a permanent face of death spell.</v>
          </cell>
          <cell r="W497" t="str">
            <v>20th:]Death Knight (Ex)[Gains all standard undead benefits &amp; can cast a 20 die fireball 1/day.</v>
          </cell>
          <cell r="AK497" t="str">
            <v/>
          </cell>
          <cell r="AL497" t="str">
            <v/>
          </cell>
          <cell r="AM497" t="str">
            <v/>
          </cell>
          <cell r="AN497" t="str">
            <v/>
          </cell>
          <cell r="AO497" t="str">
            <v/>
          </cell>
          <cell r="AP497" t="str">
            <v/>
          </cell>
          <cell r="AQ497" t="str">
            <v/>
          </cell>
          <cell r="AR497" t="str">
            <v/>
          </cell>
          <cell r="AS497" t="str">
            <v/>
          </cell>
          <cell r="AT497" t="str">
            <v/>
          </cell>
          <cell r="AU497" t="str">
            <v/>
          </cell>
          <cell r="AV497" t="str">
            <v/>
          </cell>
          <cell r="AW497" t="str">
            <v/>
          </cell>
          <cell r="AX497" t="str">
            <v/>
          </cell>
          <cell r="AY497" t="str">
            <v/>
          </cell>
          <cell r="AZ497" t="str">
            <v/>
          </cell>
          <cell r="BA497" t="str">
            <v/>
          </cell>
          <cell r="BB497" t="str">
            <v/>
          </cell>
          <cell r="BC497" t="str">
            <v/>
          </cell>
          <cell r="BD497" t="str">
            <v/>
          </cell>
          <cell r="BE497" t="str">
            <v/>
          </cell>
          <cell r="BF497" t="str">
            <v/>
          </cell>
          <cell r="BG497" t="str">
            <v/>
          </cell>
          <cell r="BH497" t="str">
            <v/>
          </cell>
          <cell r="BI497" t="str">
            <v/>
          </cell>
          <cell r="BJ497" t="str">
            <v/>
          </cell>
          <cell r="BK497" t="str">
            <v/>
          </cell>
          <cell r="BL497" t="str">
            <v/>
          </cell>
          <cell r="BM497" t="str">
            <v/>
          </cell>
          <cell r="BN497" t="str">
            <v/>
          </cell>
          <cell r="BO497" t="str">
            <v/>
          </cell>
          <cell r="BP497">
            <v>0</v>
          </cell>
        </row>
        <row r="498">
          <cell r="A498" t="str">
            <v>Deepsinger</v>
          </cell>
          <cell r="C498">
            <v>0</v>
          </cell>
          <cell r="AK498" t="str">
            <v/>
          </cell>
          <cell r="AL498" t="str">
            <v/>
          </cell>
          <cell r="AM498" t="str">
            <v/>
          </cell>
          <cell r="AN498" t="str">
            <v/>
          </cell>
          <cell r="AO498" t="str">
            <v/>
          </cell>
          <cell r="AP498" t="str">
            <v/>
          </cell>
          <cell r="AQ498" t="str">
            <v/>
          </cell>
          <cell r="AR498" t="str">
            <v/>
          </cell>
          <cell r="AS498" t="str">
            <v/>
          </cell>
          <cell r="AT498" t="str">
            <v/>
          </cell>
          <cell r="AU498" t="str">
            <v/>
          </cell>
          <cell r="AV498" t="str">
            <v/>
          </cell>
          <cell r="AW498" t="str">
            <v/>
          </cell>
          <cell r="AX498" t="str">
            <v/>
          </cell>
          <cell r="AY498" t="str">
            <v/>
          </cell>
          <cell r="AZ498" t="str">
            <v/>
          </cell>
          <cell r="BA498" t="str">
            <v/>
          </cell>
          <cell r="BB498" t="str">
            <v/>
          </cell>
          <cell r="BC498" t="str">
            <v/>
          </cell>
          <cell r="BD498" t="str">
            <v/>
          </cell>
          <cell r="BE498" t="str">
            <v/>
          </cell>
          <cell r="BF498" t="str">
            <v/>
          </cell>
          <cell r="BG498" t="str">
            <v/>
          </cell>
          <cell r="BH498" t="str">
            <v/>
          </cell>
          <cell r="BI498" t="str">
            <v/>
          </cell>
          <cell r="BJ498" t="str">
            <v/>
          </cell>
          <cell r="BK498" t="str">
            <v/>
          </cell>
          <cell r="BL498" t="str">
            <v/>
          </cell>
          <cell r="BM498" t="str">
            <v/>
          </cell>
          <cell r="BN498" t="str">
            <v/>
          </cell>
          <cell r="BO498" t="str">
            <v/>
          </cell>
          <cell r="BP498">
            <v>0</v>
          </cell>
        </row>
        <row r="499">
          <cell r="A499" t="str">
            <v>Deepwoods Sniper</v>
          </cell>
          <cell r="C499">
            <v>0</v>
          </cell>
          <cell r="AK499" t="str">
            <v/>
          </cell>
          <cell r="AL499" t="str">
            <v/>
          </cell>
          <cell r="AM499" t="str">
            <v/>
          </cell>
          <cell r="AN499" t="str">
            <v/>
          </cell>
          <cell r="AO499" t="str">
            <v/>
          </cell>
          <cell r="AP499" t="str">
            <v/>
          </cell>
          <cell r="AQ499" t="str">
            <v/>
          </cell>
          <cell r="AR499" t="str">
            <v/>
          </cell>
          <cell r="AS499" t="str">
            <v/>
          </cell>
          <cell r="AT499" t="str">
            <v/>
          </cell>
          <cell r="AU499" t="str">
            <v/>
          </cell>
          <cell r="AV499" t="str">
            <v/>
          </cell>
          <cell r="AW499" t="str">
            <v/>
          </cell>
          <cell r="AX499" t="str">
            <v/>
          </cell>
          <cell r="AY499" t="str">
            <v/>
          </cell>
          <cell r="AZ499" t="str">
            <v/>
          </cell>
          <cell r="BA499" t="str">
            <v/>
          </cell>
          <cell r="BB499" t="str">
            <v/>
          </cell>
          <cell r="BC499" t="str">
            <v/>
          </cell>
          <cell r="BD499" t="str">
            <v/>
          </cell>
          <cell r="BE499" t="str">
            <v/>
          </cell>
          <cell r="BF499" t="str">
            <v/>
          </cell>
          <cell r="BG499" t="str">
            <v/>
          </cell>
          <cell r="BH499" t="str">
            <v/>
          </cell>
          <cell r="BI499" t="str">
            <v/>
          </cell>
          <cell r="BJ499" t="str">
            <v/>
          </cell>
          <cell r="BK499" t="str">
            <v/>
          </cell>
          <cell r="BL499" t="str">
            <v/>
          </cell>
          <cell r="BM499" t="str">
            <v/>
          </cell>
          <cell r="BN499" t="str">
            <v/>
          </cell>
          <cell r="BO499" t="str">
            <v/>
          </cell>
          <cell r="BP499">
            <v>0</v>
          </cell>
        </row>
        <row r="500">
          <cell r="A500" t="str">
            <v>Demarch</v>
          </cell>
          <cell r="C500">
            <v>0</v>
          </cell>
          <cell r="AK500" t="str">
            <v/>
          </cell>
          <cell r="AL500" t="str">
            <v/>
          </cell>
          <cell r="AM500" t="str">
            <v/>
          </cell>
          <cell r="AN500" t="str">
            <v/>
          </cell>
          <cell r="AO500" t="str">
            <v/>
          </cell>
          <cell r="AP500" t="str">
            <v/>
          </cell>
          <cell r="AQ500" t="str">
            <v/>
          </cell>
          <cell r="AR500" t="str">
            <v/>
          </cell>
          <cell r="AS500" t="str">
            <v/>
          </cell>
          <cell r="AT500" t="str">
            <v/>
          </cell>
          <cell r="AU500" t="str">
            <v/>
          </cell>
          <cell r="AV500" t="str">
            <v/>
          </cell>
          <cell r="AW500" t="str">
            <v/>
          </cell>
          <cell r="AX500" t="str">
            <v/>
          </cell>
          <cell r="AY500" t="str">
            <v/>
          </cell>
          <cell r="AZ500" t="str">
            <v/>
          </cell>
          <cell r="BA500" t="str">
            <v/>
          </cell>
          <cell r="BB500" t="str">
            <v/>
          </cell>
          <cell r="BC500" t="str">
            <v/>
          </cell>
          <cell r="BD500" t="str">
            <v/>
          </cell>
          <cell r="BE500" t="str">
            <v/>
          </cell>
          <cell r="BF500" t="str">
            <v/>
          </cell>
          <cell r="BG500" t="str">
            <v/>
          </cell>
          <cell r="BH500" t="str">
            <v/>
          </cell>
          <cell r="BI500" t="str">
            <v/>
          </cell>
          <cell r="BJ500" t="str">
            <v/>
          </cell>
          <cell r="BK500" t="str">
            <v/>
          </cell>
          <cell r="BL500" t="str">
            <v/>
          </cell>
          <cell r="BM500" t="str">
            <v/>
          </cell>
          <cell r="BN500" t="str">
            <v/>
          </cell>
          <cell r="BO500" t="str">
            <v/>
          </cell>
          <cell r="BP500">
            <v>0</v>
          </cell>
        </row>
        <row r="501">
          <cell r="A501" t="str">
            <v>Demolitionist</v>
          </cell>
          <cell r="C501">
            <v>0</v>
          </cell>
          <cell r="AK501" t="str">
            <v/>
          </cell>
          <cell r="AL501" t="str">
            <v/>
          </cell>
          <cell r="AM501" t="str">
            <v/>
          </cell>
          <cell r="AN501" t="str">
            <v/>
          </cell>
          <cell r="AO501" t="str">
            <v/>
          </cell>
          <cell r="AP501" t="str">
            <v/>
          </cell>
          <cell r="AQ501" t="str">
            <v/>
          </cell>
          <cell r="AR501" t="str">
            <v/>
          </cell>
          <cell r="AS501" t="str">
            <v/>
          </cell>
          <cell r="AT501" t="str">
            <v/>
          </cell>
          <cell r="AU501" t="str">
            <v/>
          </cell>
          <cell r="AV501" t="str">
            <v/>
          </cell>
          <cell r="AW501" t="str">
            <v/>
          </cell>
          <cell r="AX501" t="str">
            <v/>
          </cell>
          <cell r="AY501" t="str">
            <v/>
          </cell>
          <cell r="AZ501" t="str">
            <v/>
          </cell>
          <cell r="BA501" t="str">
            <v/>
          </cell>
          <cell r="BB501" t="str">
            <v/>
          </cell>
          <cell r="BC501" t="str">
            <v/>
          </cell>
          <cell r="BD501" t="str">
            <v/>
          </cell>
          <cell r="BE501" t="str">
            <v/>
          </cell>
          <cell r="BF501" t="str">
            <v/>
          </cell>
          <cell r="BG501" t="str">
            <v/>
          </cell>
          <cell r="BH501" t="str">
            <v/>
          </cell>
          <cell r="BI501" t="str">
            <v/>
          </cell>
          <cell r="BJ501" t="str">
            <v/>
          </cell>
          <cell r="BK501" t="str">
            <v/>
          </cell>
          <cell r="BL501" t="str">
            <v/>
          </cell>
          <cell r="BM501" t="str">
            <v/>
          </cell>
          <cell r="BN501" t="str">
            <v/>
          </cell>
          <cell r="BO501" t="str">
            <v/>
          </cell>
          <cell r="BP501">
            <v>0</v>
          </cell>
        </row>
        <row r="502">
          <cell r="A502" t="str">
            <v>Devoted Defender</v>
          </cell>
          <cell r="B502" t="str">
            <v>Dvd</v>
          </cell>
          <cell r="C502">
            <v>0</v>
          </cell>
          <cell r="D502" t="str">
            <v>]Light, Medium, Heavy Armor[</v>
          </cell>
          <cell r="E502" t="str">
            <v>]Shield Use[</v>
          </cell>
          <cell r="F502" t="str">
            <v>]Simple, Martial Weapons[</v>
          </cell>
          <cell r="G502" t="str">
            <v>1st:]Harm's Way (Ex)[Within 5', switch places with charge,</v>
          </cell>
          <cell r="H502" t="str">
            <v>][taking attack in his place.</v>
          </cell>
          <cell r="I502" t="str">
            <v>1st:]AC Bonus[+1 to AC when actively protecting client.</v>
          </cell>
          <cell r="J502" t="str">
            <v>2nd:]Defensive Strike (Ex)[AoO vs. adj. opponent who attacks charge</v>
          </cell>
          <cell r="K502" t="str">
            <v>3rd:]Deflect Attack (Ex)[+1 Competence Bonus</v>
          </cell>
          <cell r="L502" t="str">
            <v xml:space="preserve">][Deflect attack vs. charge (within 5') as free action.  Opposed attack roll; </v>
          </cell>
          <cell r="M502" t="str">
            <v>][must be holding shield or melee weapon, not flat-footed)</v>
          </cell>
          <cell r="N502" t="str">
            <v>3rd:]AC Bonus[+2 to AC when actively  protecting client.</v>
          </cell>
          <cell r="O502" t="str">
            <v>4th:]Defensive Strike (Ex)[+1 bonus to hit (as 2nd lvl)</v>
          </cell>
          <cell r="P502" t="str">
            <v>5th:]Deflect Attack (Ex)[+2 Competence Bonus (as 3rd)</v>
          </cell>
          <cell r="Q502" t="str">
            <v>5th:]AC Bonus[+3 to AC when actively  protecting client.</v>
          </cell>
          <cell r="R502" t="str">
            <v>6th:]Defensive Strike (Ex)[+2 bonus to hit (as 2nd lvl)</v>
          </cell>
          <cell r="S502" t="str">
            <v>7th:]Deflect Attack (Ex)[+3 Competence Bonus (as 3rd)</v>
          </cell>
          <cell r="T502" t="str">
            <v>7th:]AC Bonus[+4 to AC when actively  protecting client.</v>
          </cell>
          <cell r="U502" t="str">
            <v>8th:]Defensive Strike (Ex)[+3 bonus to hit (as 2nd lvl)</v>
          </cell>
          <cell r="V502" t="str">
            <v>9th:]Deflect Attack (Ex)[+4 Competence Bonus (as 3rd)</v>
          </cell>
          <cell r="W502" t="str">
            <v>9th:]AC Bonus[+5 to AC when actively  protecting client.</v>
          </cell>
          <cell r="X502" t="str">
            <v>10th:]Defensive Strike (Ex)[+4 bonus to hit (as 2nd lvl)</v>
          </cell>
          <cell r="AK502" t="str">
            <v/>
          </cell>
          <cell r="AL502" t="str">
            <v/>
          </cell>
          <cell r="AM502" t="str">
            <v/>
          </cell>
          <cell r="AN502" t="str">
            <v/>
          </cell>
          <cell r="AO502" t="str">
            <v/>
          </cell>
          <cell r="AP502" t="str">
            <v/>
          </cell>
          <cell r="AQ502" t="str">
            <v/>
          </cell>
          <cell r="AR502" t="str">
            <v/>
          </cell>
          <cell r="AS502" t="str">
            <v/>
          </cell>
          <cell r="AT502" t="str">
            <v/>
          </cell>
          <cell r="AU502" t="str">
            <v/>
          </cell>
          <cell r="AV502" t="str">
            <v/>
          </cell>
          <cell r="AW502" t="str">
            <v/>
          </cell>
          <cell r="AX502" t="str">
            <v/>
          </cell>
          <cell r="AY502" t="str">
            <v/>
          </cell>
          <cell r="AZ502" t="str">
            <v/>
          </cell>
          <cell r="BA502" t="str">
            <v/>
          </cell>
          <cell r="BB502" t="str">
            <v/>
          </cell>
          <cell r="BC502" t="str">
            <v/>
          </cell>
          <cell r="BD502" t="str">
            <v/>
          </cell>
          <cell r="BE502" t="str">
            <v/>
          </cell>
          <cell r="BF502" t="str">
            <v/>
          </cell>
          <cell r="BG502" t="str">
            <v/>
          </cell>
          <cell r="BH502" t="str">
            <v/>
          </cell>
          <cell r="BI502" t="str">
            <v/>
          </cell>
          <cell r="BJ502" t="str">
            <v/>
          </cell>
          <cell r="BK502" t="str">
            <v/>
          </cell>
          <cell r="BL502" t="str">
            <v/>
          </cell>
          <cell r="BM502" t="str">
            <v/>
          </cell>
          <cell r="BN502" t="str">
            <v/>
          </cell>
          <cell r="BO502" t="str">
            <v/>
          </cell>
          <cell r="BP502">
            <v>0</v>
          </cell>
        </row>
        <row r="503">
          <cell r="A503" t="str">
            <v>Dhaeraowathila</v>
          </cell>
          <cell r="C503">
            <v>0</v>
          </cell>
          <cell r="AK503" t="str">
            <v/>
          </cell>
          <cell r="AL503" t="str">
            <v/>
          </cell>
          <cell r="AM503" t="str">
            <v/>
          </cell>
          <cell r="AN503" t="str">
            <v/>
          </cell>
          <cell r="AO503" t="str">
            <v/>
          </cell>
          <cell r="AP503" t="str">
            <v/>
          </cell>
          <cell r="AQ503" t="str">
            <v/>
          </cell>
          <cell r="AR503" t="str">
            <v/>
          </cell>
          <cell r="AS503" t="str">
            <v/>
          </cell>
          <cell r="AT503" t="str">
            <v/>
          </cell>
          <cell r="AU503" t="str">
            <v/>
          </cell>
          <cell r="AV503" t="str">
            <v/>
          </cell>
          <cell r="AW503" t="str">
            <v/>
          </cell>
          <cell r="AX503" t="str">
            <v/>
          </cell>
          <cell r="AY503" t="str">
            <v/>
          </cell>
          <cell r="AZ503" t="str">
            <v/>
          </cell>
          <cell r="BA503" t="str">
            <v/>
          </cell>
          <cell r="BB503" t="str">
            <v/>
          </cell>
          <cell r="BC503" t="str">
            <v/>
          </cell>
          <cell r="BD503" t="str">
            <v/>
          </cell>
          <cell r="BE503" t="str">
            <v/>
          </cell>
          <cell r="BF503" t="str">
            <v/>
          </cell>
          <cell r="BG503" t="str">
            <v/>
          </cell>
          <cell r="BH503" t="str">
            <v/>
          </cell>
          <cell r="BI503" t="str">
            <v/>
          </cell>
          <cell r="BJ503" t="str">
            <v/>
          </cell>
          <cell r="BK503" t="str">
            <v/>
          </cell>
          <cell r="BL503" t="str">
            <v/>
          </cell>
          <cell r="BM503" t="str">
            <v/>
          </cell>
          <cell r="BN503" t="str">
            <v/>
          </cell>
          <cell r="BO503" t="str">
            <v/>
          </cell>
          <cell r="BP503">
            <v>0</v>
          </cell>
        </row>
        <row r="504">
          <cell r="A504" t="str">
            <v>Diamond Warrior</v>
          </cell>
          <cell r="B504" t="str">
            <v>Diaw</v>
          </cell>
          <cell r="C504">
            <v>0</v>
          </cell>
          <cell r="G504" t="str">
            <v>1st:]Improved inertial armor (Ex)[ at level 1,3,6</v>
          </cell>
          <cell r="H504" t="str">
            <v>1st:]Crystal Mask (Ex)[ at level 1,5,9</v>
          </cell>
          <cell r="I504" t="str">
            <v>1st:]Unarmed BAB Bonus (Ex)[+1 at lvl 1-4, +2 at lvl 5-8, +3 at lvl 9-10</v>
          </cell>
          <cell r="J504" t="str">
            <v>1st:]Unarmed Damage (Ex)[Medium/Small 1d6/1d4 at lvl 1, 1d8/1d6 at lvl 2-3, 1d10/1d8 at lvl 4-6, 1d12/1d10 at lvl 7-10</v>
          </cell>
          <cell r="K504" t="str">
            <v>2nd:]Speed of thought feat (Ex)[at lvl 2,4,9</v>
          </cell>
          <cell r="L504" t="str">
            <v>2nd:]Uncanny Dodge (Dex bonus to AC)(Ex)[</v>
          </cell>
          <cell r="M504" t="str">
            <v>2nd:]+1 Psychic Warrior Caster Level (Sp)[    at level 2-4,6-8,10</v>
          </cell>
          <cell r="N504" t="str">
            <v>4th:]Evasion (Ex)[</v>
          </cell>
          <cell r="O504" t="str">
            <v>6th:]Diamond Body (Su)[immune to all forms of poison</v>
          </cell>
          <cell r="P504" t="str">
            <v>10th:]Diamond Soul (Su)[gains power resistance equal to 10 + his character level.</v>
          </cell>
          <cell r="Q504" t="str">
            <v>10th:]Teleport (Sp)[can manifest the teleport power for free once per day.</v>
          </cell>
          <cell r="AK504" t="str">
            <v/>
          </cell>
          <cell r="AL504" t="str">
            <v/>
          </cell>
          <cell r="AM504" t="str">
            <v/>
          </cell>
          <cell r="AN504" t="str">
            <v/>
          </cell>
          <cell r="AO504" t="str">
            <v/>
          </cell>
          <cell r="AP504" t="str">
            <v/>
          </cell>
          <cell r="AQ504" t="str">
            <v/>
          </cell>
          <cell r="AR504" t="str">
            <v/>
          </cell>
          <cell r="AS504" t="str">
            <v/>
          </cell>
          <cell r="AT504" t="str">
            <v/>
          </cell>
          <cell r="AU504" t="str">
            <v/>
          </cell>
          <cell r="AV504" t="str">
            <v/>
          </cell>
          <cell r="AW504" t="str">
            <v/>
          </cell>
          <cell r="AX504" t="str">
            <v/>
          </cell>
          <cell r="AY504" t="str">
            <v/>
          </cell>
          <cell r="AZ504" t="str">
            <v/>
          </cell>
          <cell r="BA504" t="str">
            <v/>
          </cell>
          <cell r="BB504" t="str">
            <v/>
          </cell>
          <cell r="BC504" t="str">
            <v/>
          </cell>
          <cell r="BD504" t="str">
            <v/>
          </cell>
          <cell r="BE504" t="str">
            <v/>
          </cell>
          <cell r="BF504" t="str">
            <v/>
          </cell>
          <cell r="BG504" t="str">
            <v/>
          </cell>
          <cell r="BH504" t="str">
            <v/>
          </cell>
          <cell r="BI504" t="str">
            <v/>
          </cell>
          <cell r="BJ504" t="str">
            <v/>
          </cell>
          <cell r="BK504" t="str">
            <v/>
          </cell>
          <cell r="BL504" t="str">
            <v/>
          </cell>
          <cell r="BM504" t="str">
            <v/>
          </cell>
          <cell r="BN504" t="str">
            <v/>
          </cell>
          <cell r="BO504" t="str">
            <v/>
          </cell>
          <cell r="BP504">
            <v>0</v>
          </cell>
        </row>
        <row r="505">
          <cell r="A505" t="str">
            <v>Diplomancer</v>
          </cell>
          <cell r="C505">
            <v>0</v>
          </cell>
          <cell r="AK505" t="str">
            <v/>
          </cell>
          <cell r="AL505" t="str">
            <v/>
          </cell>
          <cell r="AM505" t="str">
            <v/>
          </cell>
          <cell r="AN505" t="str">
            <v/>
          </cell>
          <cell r="AO505" t="str">
            <v/>
          </cell>
          <cell r="AP505" t="str">
            <v/>
          </cell>
          <cell r="AQ505" t="str">
            <v/>
          </cell>
          <cell r="AR505" t="str">
            <v/>
          </cell>
          <cell r="AS505" t="str">
            <v/>
          </cell>
          <cell r="AT505" t="str">
            <v/>
          </cell>
          <cell r="AU505" t="str">
            <v/>
          </cell>
          <cell r="AV505" t="str">
            <v/>
          </cell>
          <cell r="AW505" t="str">
            <v/>
          </cell>
          <cell r="AX505" t="str">
            <v/>
          </cell>
          <cell r="AY505" t="str">
            <v/>
          </cell>
          <cell r="AZ505" t="str">
            <v/>
          </cell>
          <cell r="BA505" t="str">
            <v/>
          </cell>
          <cell r="BB505" t="str">
            <v/>
          </cell>
          <cell r="BC505" t="str">
            <v/>
          </cell>
          <cell r="BD505" t="str">
            <v/>
          </cell>
          <cell r="BE505" t="str">
            <v/>
          </cell>
          <cell r="BF505" t="str">
            <v/>
          </cell>
          <cell r="BG505" t="str">
            <v/>
          </cell>
          <cell r="BH505" t="str">
            <v/>
          </cell>
          <cell r="BI505" t="str">
            <v/>
          </cell>
          <cell r="BJ505" t="str">
            <v/>
          </cell>
          <cell r="BK505" t="str">
            <v/>
          </cell>
          <cell r="BL505" t="str">
            <v/>
          </cell>
          <cell r="BM505" t="str">
            <v/>
          </cell>
          <cell r="BN505" t="str">
            <v/>
          </cell>
          <cell r="BO505" t="str">
            <v/>
          </cell>
          <cell r="BP505">
            <v>0</v>
          </cell>
        </row>
        <row r="506">
          <cell r="A506" t="str">
            <v>Divine Agent</v>
          </cell>
          <cell r="C506">
            <v>0</v>
          </cell>
          <cell r="AK506" t="str">
            <v/>
          </cell>
          <cell r="AL506" t="str">
            <v/>
          </cell>
          <cell r="AM506" t="str">
            <v/>
          </cell>
          <cell r="AN506" t="str">
            <v/>
          </cell>
          <cell r="AO506" t="str">
            <v/>
          </cell>
          <cell r="AP506" t="str">
            <v/>
          </cell>
          <cell r="AQ506" t="str">
            <v/>
          </cell>
          <cell r="AR506" t="str">
            <v/>
          </cell>
          <cell r="AS506" t="str">
            <v/>
          </cell>
          <cell r="AT506" t="str">
            <v/>
          </cell>
          <cell r="AU506" t="str">
            <v/>
          </cell>
          <cell r="AV506" t="str">
            <v/>
          </cell>
          <cell r="AW506" t="str">
            <v/>
          </cell>
          <cell r="AX506" t="str">
            <v/>
          </cell>
          <cell r="AY506" t="str">
            <v/>
          </cell>
          <cell r="AZ506" t="str">
            <v/>
          </cell>
          <cell r="BA506" t="str">
            <v/>
          </cell>
          <cell r="BB506" t="str">
            <v/>
          </cell>
          <cell r="BC506" t="str">
            <v/>
          </cell>
          <cell r="BD506" t="str">
            <v/>
          </cell>
          <cell r="BE506" t="str">
            <v/>
          </cell>
          <cell r="BF506" t="str">
            <v/>
          </cell>
          <cell r="BG506" t="str">
            <v/>
          </cell>
          <cell r="BH506" t="str">
            <v/>
          </cell>
          <cell r="BI506" t="str">
            <v/>
          </cell>
          <cell r="BJ506" t="str">
            <v/>
          </cell>
          <cell r="BK506" t="str">
            <v/>
          </cell>
          <cell r="BL506" t="str">
            <v/>
          </cell>
          <cell r="BM506" t="str">
            <v/>
          </cell>
          <cell r="BN506" t="str">
            <v/>
          </cell>
          <cell r="BO506" t="str">
            <v/>
          </cell>
          <cell r="BP506">
            <v>0</v>
          </cell>
        </row>
        <row r="507">
          <cell r="A507" t="str">
            <v>Divine Champion</v>
          </cell>
          <cell r="B507" t="str">
            <v>Chm</v>
          </cell>
          <cell r="C507">
            <v>0</v>
          </cell>
          <cell r="D507" t="str">
            <v>]Light, Medium Armor[</v>
          </cell>
          <cell r="E507" t="str">
            <v>]Shield Use[</v>
          </cell>
          <cell r="F507" t="str">
            <v>]Simple, Martial Weapons[</v>
          </cell>
          <cell r="G507" t="str">
            <v xml:space="preserve">1st:]Lay on Hands (Sp)[Heals 1 HP per Divine Champion level + </v>
          </cell>
          <cell r="H507" t="str">
            <v>][CHA Bonus to follower of same deity.</v>
          </cell>
          <cell r="I507" t="str">
            <v>2nd:]Bonus Feat[Selected from the Fighter list.</v>
          </cell>
          <cell r="J507" t="str">
            <v>2nd:]Sacred Defense +1 (Ex)[Bonus to saves vs. Divine spells,</v>
          </cell>
          <cell r="K507" t="str">
            <v>][and the supernatural abilities of outsiders.</v>
          </cell>
          <cell r="L507" t="str">
            <v>3rd:]Smite Infidel (Su)[Smite creature with different patron diety,</v>
          </cell>
          <cell r="M507" t="str">
            <v>][adds CHA bonus to attack roll, +1 damage per lvl of Divine Champion.</v>
          </cell>
          <cell r="N507" t="str">
            <v>4th:]Bonus Feat[Selected from the Fighter list.</v>
          </cell>
          <cell r="O507" t="str">
            <v>]Sacred Defense +2 (Ex)[Bonus to saves vs. Divine spells,</v>
          </cell>
          <cell r="P507" t="str">
            <v>][and the supernatural abilities of outsiders.</v>
          </cell>
          <cell r="Q507" t="str">
            <v xml:space="preserve">5th:]Divine Wrath (Su)[Free action; 1/day.  +3 bonus to attack, </v>
          </cell>
          <cell r="R507" t="str">
            <v>][damage, saves and DR 5/-- for up to CHA bonus rounds.</v>
          </cell>
          <cell r="AK507" t="str">
            <v/>
          </cell>
          <cell r="AL507" t="str">
            <v/>
          </cell>
          <cell r="AM507" t="str">
            <v/>
          </cell>
          <cell r="AN507" t="str">
            <v/>
          </cell>
          <cell r="AO507" t="str">
            <v/>
          </cell>
          <cell r="AP507" t="str">
            <v/>
          </cell>
          <cell r="AQ507" t="str">
            <v/>
          </cell>
          <cell r="AR507" t="str">
            <v/>
          </cell>
          <cell r="AS507" t="str">
            <v/>
          </cell>
          <cell r="AT507" t="str">
            <v/>
          </cell>
          <cell r="AU507" t="str">
            <v/>
          </cell>
          <cell r="AV507" t="str">
            <v/>
          </cell>
          <cell r="AW507" t="str">
            <v/>
          </cell>
          <cell r="AX507" t="str">
            <v/>
          </cell>
          <cell r="AY507" t="str">
            <v/>
          </cell>
          <cell r="AZ507" t="str">
            <v/>
          </cell>
          <cell r="BA507" t="str">
            <v/>
          </cell>
          <cell r="BB507" t="str">
            <v/>
          </cell>
          <cell r="BC507" t="str">
            <v/>
          </cell>
          <cell r="BD507" t="str">
            <v/>
          </cell>
          <cell r="BE507" t="str">
            <v/>
          </cell>
          <cell r="BF507" t="str">
            <v/>
          </cell>
          <cell r="BG507" t="str">
            <v/>
          </cell>
          <cell r="BH507" t="str">
            <v/>
          </cell>
          <cell r="BI507" t="str">
            <v/>
          </cell>
          <cell r="BJ507" t="str">
            <v/>
          </cell>
          <cell r="BK507" t="str">
            <v/>
          </cell>
          <cell r="BL507" t="str">
            <v/>
          </cell>
          <cell r="BM507" t="str">
            <v/>
          </cell>
          <cell r="BN507" t="str">
            <v/>
          </cell>
          <cell r="BO507" t="str">
            <v/>
          </cell>
          <cell r="BP507">
            <v>0</v>
          </cell>
        </row>
        <row r="508">
          <cell r="A508" t="str">
            <v>Divine Disciple</v>
          </cell>
          <cell r="B508" t="str">
            <v>Dis</v>
          </cell>
          <cell r="C508">
            <v>0</v>
          </cell>
          <cell r="G508" t="str">
            <v>1st:]Divine Emissary[Can telepathically communicate with</v>
          </cell>
          <cell r="H508" t="str">
            <v>][any outsider within 60', as long as that outsider serves the disciple's</v>
          </cell>
          <cell r="I508" t="str">
            <v>][diety or has the same alignment as the disciple.</v>
          </cell>
          <cell r="J508" t="str">
            <v>1st:]New Domain[Choose another domain from deity's avail. domains.</v>
          </cell>
          <cell r="K508" t="str">
            <v>1st:]Spells per day[+1 divine level per level of Divine Disciple.</v>
          </cell>
          <cell r="L508" t="str">
            <v>2nd:]Sacred Defense +1 (Ex)[Bonus to saves vs. Divine spells,</v>
          </cell>
          <cell r="M508" t="str">
            <v>][and the supernatural abilities of outsiders.</v>
          </cell>
          <cell r="N508" t="str">
            <v>3rd:]Imbue with Spell Ability (Sp)[Once per day.  The disciple</v>
          </cell>
          <cell r="O508" t="str">
            <v>][doesn't "hold" a 4th-level spell.  Can only transfer 1st &amp; 2nd lvl spells.</v>
          </cell>
          <cell r="P508" t="str">
            <v>4th:]Sacred Defense +2 (Ex)[Bonus to saves vs. Divine spells,</v>
          </cell>
          <cell r="Q508" t="str">
            <v>][and the supernatural abilities of outsiders.</v>
          </cell>
          <cell r="R508" t="str">
            <v>5th:]Transcendence[Becomes outsider.  As a free action,</v>
          </cell>
          <cell r="S508" t="str">
            <v>][can ward self with Protection from Chaos/Evil/Law/Good (choosen</v>
          </cell>
          <cell r="T508" t="str">
            <v xml:space="preserve">][at time of transcendence).  Followers of the same deity recognize </v>
          </cell>
          <cell r="U508" t="str">
            <v>][this; +2 bonus to all CHA based skills and ability checks with them.</v>
          </cell>
          <cell r="AK508" t="str">
            <v/>
          </cell>
          <cell r="AL508" t="str">
            <v/>
          </cell>
          <cell r="AM508" t="str">
            <v/>
          </cell>
          <cell r="AN508" t="str">
            <v/>
          </cell>
          <cell r="AO508" t="str">
            <v/>
          </cell>
          <cell r="AP508" t="str">
            <v/>
          </cell>
          <cell r="AQ508" t="str">
            <v/>
          </cell>
          <cell r="AR508" t="str">
            <v/>
          </cell>
          <cell r="AS508" t="str">
            <v/>
          </cell>
          <cell r="AT508" t="str">
            <v/>
          </cell>
          <cell r="AU508" t="str">
            <v/>
          </cell>
          <cell r="AV508" t="str">
            <v/>
          </cell>
          <cell r="AW508" t="str">
            <v/>
          </cell>
          <cell r="AX508" t="str">
            <v/>
          </cell>
          <cell r="AY508" t="str">
            <v/>
          </cell>
          <cell r="AZ508" t="str">
            <v/>
          </cell>
          <cell r="BA508" t="str">
            <v/>
          </cell>
          <cell r="BB508" t="str">
            <v/>
          </cell>
          <cell r="BC508" t="str">
            <v/>
          </cell>
          <cell r="BD508" t="str">
            <v/>
          </cell>
          <cell r="BE508" t="str">
            <v/>
          </cell>
          <cell r="BF508" t="str">
            <v/>
          </cell>
          <cell r="BG508" t="str">
            <v/>
          </cell>
          <cell r="BH508" t="str">
            <v/>
          </cell>
          <cell r="BI508" t="str">
            <v/>
          </cell>
          <cell r="BJ508" t="str">
            <v/>
          </cell>
          <cell r="BK508" t="str">
            <v/>
          </cell>
          <cell r="BL508" t="str">
            <v/>
          </cell>
          <cell r="BM508" t="str">
            <v/>
          </cell>
          <cell r="BN508" t="str">
            <v/>
          </cell>
          <cell r="BO508" t="str">
            <v/>
          </cell>
          <cell r="BP508">
            <v>0</v>
          </cell>
        </row>
        <row r="509">
          <cell r="A509" t="str">
            <v>Divine Oracle</v>
          </cell>
          <cell r="B509" t="str">
            <v>Do</v>
          </cell>
          <cell r="C509">
            <v>0</v>
          </cell>
          <cell r="F509" t="str">
            <v>]Simple Weapons[</v>
          </cell>
          <cell r="G509" t="str">
            <v>1st:]Prestige Domain[Divination</v>
          </cell>
          <cell r="H509" t="str">
            <v>1st:]Scry Bonus (Su)[+2 Sacred bonus on all Scry checks.</v>
          </cell>
          <cell r="I509" t="str">
            <v>1st:]Spells per day[+1 level per level of Divine Oracle.</v>
          </cell>
          <cell r="J509" t="str">
            <v>2nd:]Prescient Sense (Ex)[If a Reflex save allows a save</v>
          </cell>
          <cell r="K509" t="str">
            <v xml:space="preserve">][for half damage, a Divine Oracle suffers no damage.  This is </v>
          </cell>
          <cell r="L509" t="str">
            <v>][regardless of the armor worn (unlike a Monk or Rogue's Evasion)</v>
          </cell>
          <cell r="M509" t="str">
            <v xml:space="preserve">3rd:]Divination Enhancement (Ex)[A Divine Oracle adds her Divine Oracle </v>
          </cell>
          <cell r="N509" t="str">
            <v>][level to all Divination spells, for chance of success.</v>
          </cell>
          <cell r="O509" t="str">
            <v>4th:]Uncanny Dodge (Ex)[Retains Dex bonus to AC (unless immobilized).</v>
          </cell>
          <cell r="P509" t="str">
            <v>6th:]Uncanny Dodge (Ex)[Can't be flanked (except by Rogue 4 levels higher)</v>
          </cell>
          <cell r="Q509" t="str">
            <v>8th:]Uncanny Dodge (Ex)[+1 to Reflex saves and Dodge bonus AC vs. Traps.</v>
          </cell>
          <cell r="R509" t="str">
            <v>10th:]Immune to Surprise (Ex)[Never surprised; can always take</v>
          </cell>
          <cell r="S509" t="str">
            <v>][a partial action during a surprise round, unless restrained.</v>
          </cell>
          <cell r="AK509" t="str">
            <v/>
          </cell>
          <cell r="AL509" t="str">
            <v/>
          </cell>
          <cell r="AM509" t="str">
            <v/>
          </cell>
          <cell r="AN509" t="str">
            <v/>
          </cell>
          <cell r="AO509" t="str">
            <v/>
          </cell>
          <cell r="AP509" t="str">
            <v/>
          </cell>
          <cell r="AQ509" t="str">
            <v/>
          </cell>
          <cell r="AR509" t="str">
            <v/>
          </cell>
          <cell r="AS509" t="str">
            <v/>
          </cell>
          <cell r="AT509" t="str">
            <v/>
          </cell>
          <cell r="AU509" t="str">
            <v/>
          </cell>
          <cell r="AV509" t="str">
            <v/>
          </cell>
          <cell r="AW509" t="str">
            <v/>
          </cell>
          <cell r="AX509" t="str">
            <v/>
          </cell>
          <cell r="AY509" t="str">
            <v/>
          </cell>
          <cell r="AZ509" t="str">
            <v/>
          </cell>
          <cell r="BA509" t="str">
            <v/>
          </cell>
          <cell r="BB509" t="str">
            <v/>
          </cell>
          <cell r="BC509" t="str">
            <v/>
          </cell>
          <cell r="BD509" t="str">
            <v/>
          </cell>
          <cell r="BE509" t="str">
            <v/>
          </cell>
          <cell r="BF509" t="str">
            <v/>
          </cell>
          <cell r="BG509" t="str">
            <v/>
          </cell>
          <cell r="BH509" t="str">
            <v/>
          </cell>
          <cell r="BI509" t="str">
            <v/>
          </cell>
          <cell r="BJ509" t="str">
            <v/>
          </cell>
          <cell r="BK509" t="str">
            <v/>
          </cell>
          <cell r="BL509" t="str">
            <v/>
          </cell>
          <cell r="BM509" t="str">
            <v/>
          </cell>
          <cell r="BN509" t="str">
            <v/>
          </cell>
          <cell r="BO509" t="str">
            <v/>
          </cell>
          <cell r="BP509">
            <v>0</v>
          </cell>
        </row>
        <row r="510">
          <cell r="A510" t="str">
            <v>Divine Seeker</v>
          </cell>
          <cell r="B510" t="str">
            <v>Skr</v>
          </cell>
          <cell r="C510">
            <v>0</v>
          </cell>
          <cell r="G510" t="str">
            <v>1st:]Sanctuary (Sp)[Once per day, as spell.</v>
          </cell>
          <cell r="H510" t="str">
            <v>1st:]Thwart Glyph[+4 bonus on Search, Disable Device</v>
          </cell>
          <cell r="I510" t="str">
            <v>][to locate, disable, or bypass magical glyphs, runes, and symbols.</v>
          </cell>
          <cell r="J510" t="str">
            <v>2nd:]Sacred Defense +1 (Ex)[Bonus to saves vs. Divine spells,</v>
          </cell>
          <cell r="K510" t="str">
            <v>][and the supernatural abilities of outsiders.</v>
          </cell>
          <cell r="L510" t="str">
            <v>2nd:]Sneak Attack[+1d6.  Additional +d6 every odd Divine Diciple level.</v>
          </cell>
          <cell r="M510" t="str">
            <v>3rd:]Locate Object (Sp)[Once per day, as spell.</v>
          </cell>
          <cell r="N510" t="str">
            <v>3rd:]Obscure Object (Sp)[Once per day, as spell.</v>
          </cell>
          <cell r="O510" t="str">
            <v>4th:]Sacred Defense +2 (Ex)[Bonus to saves vs. Divine spells,</v>
          </cell>
          <cell r="P510" t="str">
            <v>][and the supernatural abilities of outsiders.</v>
          </cell>
          <cell r="Q510" t="str">
            <v>5th:]Locate Creature (Sp)[Once per day, as spell.</v>
          </cell>
          <cell r="R510" t="str">
            <v>5th:]Divine Perseverance[Once per day, if the Divine Seeker</v>
          </cell>
          <cell r="S510" t="str">
            <v>][is brought to -1 or lower hit points, they automatically are cured</v>
          </cell>
          <cell r="T510" t="str">
            <v>][of 1d8+5 points of damage.</v>
          </cell>
          <cell r="AK510" t="str">
            <v/>
          </cell>
          <cell r="AL510" t="str">
            <v/>
          </cell>
          <cell r="AM510" t="str">
            <v/>
          </cell>
          <cell r="AN510" t="str">
            <v/>
          </cell>
          <cell r="AO510" t="str">
            <v/>
          </cell>
          <cell r="AP510" t="str">
            <v/>
          </cell>
          <cell r="AQ510" t="str">
            <v/>
          </cell>
          <cell r="AR510" t="str">
            <v/>
          </cell>
          <cell r="AS510" t="str">
            <v/>
          </cell>
          <cell r="AT510" t="str">
            <v/>
          </cell>
          <cell r="AU510" t="str">
            <v/>
          </cell>
          <cell r="AV510" t="str">
            <v/>
          </cell>
          <cell r="AW510" t="str">
            <v/>
          </cell>
          <cell r="AX510" t="str">
            <v/>
          </cell>
          <cell r="AY510" t="str">
            <v/>
          </cell>
          <cell r="AZ510" t="str">
            <v/>
          </cell>
          <cell r="BA510" t="str">
            <v/>
          </cell>
          <cell r="BB510" t="str">
            <v/>
          </cell>
          <cell r="BC510" t="str">
            <v/>
          </cell>
          <cell r="BD510" t="str">
            <v/>
          </cell>
          <cell r="BE510" t="str">
            <v/>
          </cell>
          <cell r="BF510" t="str">
            <v/>
          </cell>
          <cell r="BG510" t="str">
            <v/>
          </cell>
          <cell r="BH510" t="str">
            <v/>
          </cell>
          <cell r="BI510" t="str">
            <v/>
          </cell>
          <cell r="BJ510" t="str">
            <v/>
          </cell>
          <cell r="BK510" t="str">
            <v/>
          </cell>
          <cell r="BL510" t="str">
            <v/>
          </cell>
          <cell r="BM510" t="str">
            <v/>
          </cell>
          <cell r="BN510" t="str">
            <v/>
          </cell>
          <cell r="BO510" t="str">
            <v/>
          </cell>
          <cell r="BP510">
            <v>0</v>
          </cell>
        </row>
        <row r="511">
          <cell r="A511" t="str">
            <v>Diviner</v>
          </cell>
          <cell r="B511" t="str">
            <v>.</v>
          </cell>
          <cell r="C511">
            <v>0</v>
          </cell>
          <cell r="F511" t="str">
            <v>]Wizardly Weapons[Club, dagger, heavy &amp; light crossbow, quarterstaff</v>
          </cell>
          <cell r="G511" t="str">
            <v>]Bonus Language[May take Draconic as a bonus language.</v>
          </cell>
          <cell r="H511" t="str">
            <v>1st:]Arcane Spells (Sp)[Intelligence determines DC, Bonus Spells.</v>
          </cell>
          <cell r="I511" t="str">
            <v>1st:]Familiar (Ex)[</v>
          </cell>
          <cell r="J511" t="str">
            <v>1st:]Scribe Scroll (Ex)[Per the feat.</v>
          </cell>
          <cell r="K511" t="str">
            <v xml:space="preserve">1st:]Spellbook (Ex)[Starts with all 0 level spells and any three 1st level spells, </v>
          </cell>
          <cell r="L511" t="str">
            <v>][plus one spell per point of Intelligence bonus.  Add 2 spells per class level.</v>
          </cell>
          <cell r="M511" t="str">
            <v>1st:]Spell Mastery (Sp)[Read Magic</v>
          </cell>
          <cell r="N511" t="str">
            <v>1st:]Bonus Metamagic Feat (Ex)[1 feat(s) earned.</v>
          </cell>
          <cell r="O511" t="str">
            <v>1st:]School Specialization (Ex)[</v>
          </cell>
          <cell r="AK511" t="str">
            <v/>
          </cell>
          <cell r="AL511" t="str">
            <v/>
          </cell>
          <cell r="AM511" t="str">
            <v/>
          </cell>
          <cell r="AN511" t="str">
            <v/>
          </cell>
          <cell r="AO511" t="str">
            <v/>
          </cell>
          <cell r="AP511" t="str">
            <v/>
          </cell>
          <cell r="AQ511" t="str">
            <v/>
          </cell>
          <cell r="AR511" t="str">
            <v/>
          </cell>
          <cell r="AS511" t="str">
            <v/>
          </cell>
          <cell r="AT511" t="str">
            <v/>
          </cell>
          <cell r="AU511" t="str">
            <v/>
          </cell>
          <cell r="AV511" t="str">
            <v/>
          </cell>
          <cell r="AW511" t="str">
            <v/>
          </cell>
          <cell r="AX511" t="str">
            <v/>
          </cell>
          <cell r="AY511" t="str">
            <v/>
          </cell>
          <cell r="AZ511" t="str">
            <v/>
          </cell>
          <cell r="BA511" t="str">
            <v/>
          </cell>
          <cell r="BB511" t="str">
            <v/>
          </cell>
          <cell r="BC511" t="str">
            <v/>
          </cell>
          <cell r="BD511" t="str">
            <v/>
          </cell>
          <cell r="BE511" t="str">
            <v/>
          </cell>
          <cell r="BF511" t="str">
            <v/>
          </cell>
          <cell r="BG511" t="str">
            <v/>
          </cell>
          <cell r="BH511" t="str">
            <v/>
          </cell>
          <cell r="BI511" t="str">
            <v/>
          </cell>
          <cell r="BJ511" t="str">
            <v/>
          </cell>
          <cell r="BK511" t="str">
            <v/>
          </cell>
          <cell r="BL511" t="str">
            <v/>
          </cell>
          <cell r="BM511" t="str">
            <v/>
          </cell>
          <cell r="BN511" t="str">
            <v/>
          </cell>
          <cell r="BO511" t="str">
            <v/>
          </cell>
          <cell r="BP511">
            <v>0</v>
          </cell>
        </row>
        <row r="512">
          <cell r="A512" t="str">
            <v>Doji Elite Guard</v>
          </cell>
          <cell r="C512">
            <v>0</v>
          </cell>
          <cell r="AK512" t="str">
            <v/>
          </cell>
          <cell r="AL512" t="str">
            <v/>
          </cell>
          <cell r="AM512" t="str">
            <v/>
          </cell>
          <cell r="AN512" t="str">
            <v/>
          </cell>
          <cell r="AO512" t="str">
            <v/>
          </cell>
          <cell r="AP512" t="str">
            <v/>
          </cell>
          <cell r="AQ512" t="str">
            <v/>
          </cell>
          <cell r="AR512" t="str">
            <v/>
          </cell>
          <cell r="AS512" t="str">
            <v/>
          </cell>
          <cell r="AT512" t="str">
            <v/>
          </cell>
          <cell r="AU512" t="str">
            <v/>
          </cell>
          <cell r="AV512" t="str">
            <v/>
          </cell>
          <cell r="AW512" t="str">
            <v/>
          </cell>
          <cell r="AX512" t="str">
            <v/>
          </cell>
          <cell r="AY512" t="str">
            <v/>
          </cell>
          <cell r="AZ512" t="str">
            <v/>
          </cell>
          <cell r="BA512" t="str">
            <v/>
          </cell>
          <cell r="BB512" t="str">
            <v/>
          </cell>
          <cell r="BC512" t="str">
            <v/>
          </cell>
          <cell r="BD512" t="str">
            <v/>
          </cell>
          <cell r="BE512" t="str">
            <v/>
          </cell>
          <cell r="BF512" t="str">
            <v/>
          </cell>
          <cell r="BG512" t="str">
            <v/>
          </cell>
          <cell r="BH512" t="str">
            <v/>
          </cell>
          <cell r="BI512" t="str">
            <v/>
          </cell>
          <cell r="BJ512" t="str">
            <v/>
          </cell>
          <cell r="BK512" t="str">
            <v/>
          </cell>
          <cell r="BL512" t="str">
            <v/>
          </cell>
          <cell r="BM512" t="str">
            <v/>
          </cell>
          <cell r="BN512" t="str">
            <v/>
          </cell>
          <cell r="BO512" t="str">
            <v/>
          </cell>
          <cell r="BP512">
            <v>0</v>
          </cell>
        </row>
        <row r="513">
          <cell r="A513" t="str">
            <v>Dominant</v>
          </cell>
          <cell r="C513">
            <v>0</v>
          </cell>
          <cell r="AK513" t="str">
            <v/>
          </cell>
          <cell r="AL513" t="str">
            <v/>
          </cell>
          <cell r="AM513" t="str">
            <v/>
          </cell>
          <cell r="AN513" t="str">
            <v/>
          </cell>
          <cell r="AO513" t="str">
            <v/>
          </cell>
          <cell r="AP513" t="str">
            <v/>
          </cell>
          <cell r="AQ513" t="str">
            <v/>
          </cell>
          <cell r="AR513" t="str">
            <v/>
          </cell>
          <cell r="AS513" t="str">
            <v/>
          </cell>
          <cell r="AT513" t="str">
            <v/>
          </cell>
          <cell r="AU513" t="str">
            <v/>
          </cell>
          <cell r="AV513" t="str">
            <v/>
          </cell>
          <cell r="AW513" t="str">
            <v/>
          </cell>
          <cell r="AX513" t="str">
            <v/>
          </cell>
          <cell r="AY513" t="str">
            <v/>
          </cell>
          <cell r="AZ513" t="str">
            <v/>
          </cell>
          <cell r="BA513" t="str">
            <v/>
          </cell>
          <cell r="BB513" t="str">
            <v/>
          </cell>
          <cell r="BC513" t="str">
            <v/>
          </cell>
          <cell r="BD513" t="str">
            <v/>
          </cell>
          <cell r="BE513" t="str">
            <v/>
          </cell>
          <cell r="BF513" t="str">
            <v/>
          </cell>
          <cell r="BG513" t="str">
            <v/>
          </cell>
          <cell r="BH513" t="str">
            <v/>
          </cell>
          <cell r="BI513" t="str">
            <v/>
          </cell>
          <cell r="BJ513" t="str">
            <v/>
          </cell>
          <cell r="BK513" t="str">
            <v/>
          </cell>
          <cell r="BL513" t="str">
            <v/>
          </cell>
          <cell r="BM513" t="str">
            <v/>
          </cell>
          <cell r="BN513" t="str">
            <v/>
          </cell>
          <cell r="BO513" t="str">
            <v/>
          </cell>
          <cell r="BP513">
            <v>0</v>
          </cell>
        </row>
        <row r="514">
          <cell r="A514" t="str">
            <v>Doomguide</v>
          </cell>
          <cell r="C514">
            <v>0</v>
          </cell>
          <cell r="AK514" t="str">
            <v/>
          </cell>
          <cell r="AL514" t="str">
            <v/>
          </cell>
          <cell r="AM514" t="str">
            <v/>
          </cell>
          <cell r="AN514" t="str">
            <v/>
          </cell>
          <cell r="AO514" t="str">
            <v/>
          </cell>
          <cell r="AP514" t="str">
            <v/>
          </cell>
          <cell r="AQ514" t="str">
            <v/>
          </cell>
          <cell r="AR514" t="str">
            <v/>
          </cell>
          <cell r="AS514" t="str">
            <v/>
          </cell>
          <cell r="AT514" t="str">
            <v/>
          </cell>
          <cell r="AU514" t="str">
            <v/>
          </cell>
          <cell r="AV514" t="str">
            <v/>
          </cell>
          <cell r="AW514" t="str">
            <v/>
          </cell>
          <cell r="AX514" t="str">
            <v/>
          </cell>
          <cell r="AY514" t="str">
            <v/>
          </cell>
          <cell r="AZ514" t="str">
            <v/>
          </cell>
          <cell r="BA514" t="str">
            <v/>
          </cell>
          <cell r="BB514" t="str">
            <v/>
          </cell>
          <cell r="BC514" t="str">
            <v/>
          </cell>
          <cell r="BD514" t="str">
            <v/>
          </cell>
          <cell r="BE514" t="str">
            <v/>
          </cell>
          <cell r="BF514" t="str">
            <v/>
          </cell>
          <cell r="BG514" t="str">
            <v/>
          </cell>
          <cell r="BH514" t="str">
            <v/>
          </cell>
          <cell r="BI514" t="str">
            <v/>
          </cell>
          <cell r="BJ514" t="str">
            <v/>
          </cell>
          <cell r="BK514" t="str">
            <v/>
          </cell>
          <cell r="BL514" t="str">
            <v/>
          </cell>
          <cell r="BM514" t="str">
            <v/>
          </cell>
          <cell r="BN514" t="str">
            <v/>
          </cell>
          <cell r="BO514" t="str">
            <v/>
          </cell>
          <cell r="BP514">
            <v>0</v>
          </cell>
        </row>
        <row r="515">
          <cell r="A515" t="str">
            <v>Dragon Disciple</v>
          </cell>
          <cell r="B515" t="str">
            <v>Dgn</v>
          </cell>
          <cell r="C515">
            <v>0</v>
          </cell>
          <cell r="G515" t="str">
            <v xml:space="preserve">1st:]Bonus Spells (Sp)[One bonus spell each level, except </v>
          </cell>
          <cell r="H515" t="str">
            <v>][3rd, 7th, and 10th.</v>
          </cell>
          <cell r="I515" t="str">
            <v>1st:]Hit Die Increase[Roll a D6 for prestige class HP.</v>
          </cell>
          <cell r="J515" t="str">
            <v>1st:]Natural Armor[+1 Natural Armor</v>
          </cell>
          <cell r="K515" t="str">
            <v>2nd:]Claw and Bite[Gain the ability to claw and bite.</v>
          </cell>
          <cell r="L515" t="str">
            <v>][Bite Damage: Small d4, Medium d6, Large d8</v>
          </cell>
          <cell r="M515" t="str">
            <v>][Claw Damage: Small d3, Medium d4, Large d6</v>
          </cell>
          <cell r="N515" t="str">
            <v>2nd:]Ability Boost[Strength +2</v>
          </cell>
          <cell r="O515" t="str">
            <v>3rd:]Breath Weapon (Su)[Once per day; at 1/3rd strength</v>
          </cell>
          <cell r="P515" t="str">
            <v>4th:]Hit Die Increase[Roll a D8 for prestige class HP.</v>
          </cell>
          <cell r="Q515" t="str">
            <v>4th:]Ability Boost[Strength +2 (+4 total)</v>
          </cell>
          <cell r="R515" t="str">
            <v>5th:]Enlargement[Size increases.  Small becomes Medium,</v>
          </cell>
          <cell r="S515" t="str">
            <v>][Medium becomes Large.  (Large stays large).</v>
          </cell>
          <cell r="T515" t="str">
            <v>5th:]Natural Armor[+2 Natural Armor</v>
          </cell>
          <cell r="U515" t="str">
            <v>6th:]Hit Die Increase[Roll a D10 for prestige class HP.</v>
          </cell>
          <cell r="V515" t="str">
            <v>7th:]Breath Weapon (Su)[Once per day; at 2/3rd strength</v>
          </cell>
          <cell r="W515" t="str">
            <v>7th:]Ability Boost[Constitution +2</v>
          </cell>
          <cell r="X515" t="str">
            <v>8th:]Natural Armor[+3 Natural Armor</v>
          </cell>
          <cell r="Y515" t="str">
            <v>9th:]Wings[Large Dragon Disciples grow wings, and can fly</v>
          </cell>
          <cell r="Z515" t="str">
            <v>][at full movement (average) if carrying a light load.</v>
          </cell>
          <cell r="AA515" t="str">
            <v>9th:]Ability Boost[Intelligence +2</v>
          </cell>
          <cell r="AB515" t="str">
            <v>10th:]Dragon Apotheosis[Dragon Disciple takes on the half-dragon template.</v>
          </cell>
          <cell r="AC515" t="str">
            <v>][Add'l +4 Str, +2 Cha.  Natural Armor +4.  Low-Light / Darkvision 60'.</v>
          </cell>
          <cell r="AD515" t="str">
            <v>][Immune to Sleep / Paralysis, add'l immunity based on dragon type.</v>
          </cell>
          <cell r="AK515" t="str">
            <v/>
          </cell>
          <cell r="AL515" t="str">
            <v/>
          </cell>
          <cell r="AM515" t="str">
            <v/>
          </cell>
          <cell r="AN515" t="str">
            <v/>
          </cell>
          <cell r="AO515" t="str">
            <v/>
          </cell>
          <cell r="AP515" t="str">
            <v/>
          </cell>
          <cell r="AQ515" t="str">
            <v/>
          </cell>
          <cell r="AR515" t="str">
            <v/>
          </cell>
          <cell r="AS515" t="str">
            <v/>
          </cell>
          <cell r="AT515" t="str">
            <v/>
          </cell>
          <cell r="AU515" t="str">
            <v/>
          </cell>
          <cell r="AV515" t="str">
            <v/>
          </cell>
          <cell r="AW515" t="str">
            <v/>
          </cell>
          <cell r="AX515" t="str">
            <v/>
          </cell>
          <cell r="AY515" t="str">
            <v/>
          </cell>
          <cell r="AZ515" t="str">
            <v/>
          </cell>
          <cell r="BA515" t="str">
            <v/>
          </cell>
          <cell r="BB515" t="str">
            <v/>
          </cell>
          <cell r="BC515" t="str">
            <v/>
          </cell>
          <cell r="BD515" t="str">
            <v/>
          </cell>
          <cell r="BE515" t="str">
            <v/>
          </cell>
          <cell r="BF515" t="str">
            <v/>
          </cell>
          <cell r="BG515" t="str">
            <v/>
          </cell>
          <cell r="BH515" t="str">
            <v/>
          </cell>
          <cell r="BI515" t="str">
            <v/>
          </cell>
          <cell r="BJ515" t="str">
            <v/>
          </cell>
          <cell r="BK515" t="str">
            <v/>
          </cell>
          <cell r="BL515" t="str">
            <v/>
          </cell>
          <cell r="BM515" t="str">
            <v/>
          </cell>
          <cell r="BN515" t="str">
            <v/>
          </cell>
          <cell r="BO515" t="str">
            <v/>
          </cell>
          <cell r="BP515">
            <v>0</v>
          </cell>
        </row>
        <row r="516">
          <cell r="A516" t="str">
            <v>Dragon Slayer</v>
          </cell>
          <cell r="B516" t="str">
            <v>.</v>
          </cell>
          <cell r="C516">
            <v>0</v>
          </cell>
          <cell r="D516" t="str">
            <v>]Light, Medium, Heavy Armor[</v>
          </cell>
          <cell r="E516" t="str">
            <v>]Shield Use[</v>
          </cell>
          <cell r="F516" t="str">
            <v>]Simple, Martial Weapons[</v>
          </cell>
          <cell r="G516" t="str">
            <v>1st:]Improved Power Attack (Ex)[Double damage bonus from Power Attack.</v>
          </cell>
          <cell r="H516" t="str">
            <v>2nd:]Latch Attack (Ex)[vs. huge or larger natural attack, can ready an action to touch attack.</v>
          </cell>
          <cell r="I516" t="str">
            <v>][If successful, finds a foothold on the creature.  +4 to hit, looses Dex bonus to AC.</v>
          </cell>
          <cell r="J516" t="str">
            <v>][Creature can spend a full round action &amp; an opposed Str check to shake off.</v>
          </cell>
          <cell r="K516" t="str">
            <v>3rd:]Fearless (Su)[+4 to saves vs. fear.</v>
          </cell>
          <cell r="L516" t="str">
            <v>4th:]Penetrating Blow (Ex)[When max damage is rolled, roll that die again &amp; add it to the total.</v>
          </cell>
          <cell r="M516" t="str">
            <v>5th:]Improved Critical vs. Dragons (Ex)[As per the feat, but only against dragons.</v>
          </cell>
          <cell r="N516" t="str">
            <v>6th:]Aura of Invincibility (Su)[Free action inspiring allies to gain +1 bonus to attack &amp; save, +2 against dragons.</v>
          </cell>
          <cell r="O516" t="str">
            <v>7th:]Relentless Attack (Su)[When below 0 hps, can Fort save (DC 25) to remain fighting.</v>
          </cell>
          <cell r="P516" t="str">
            <v>][DC increases by 2 each round.</v>
          </cell>
          <cell r="Q516" t="str">
            <v>9th:]Spot Vulnerability (Ex)1/rnd can Spot (DC 20) a gap in a dragon's scales.  -4 to hit, dragon looses natural AC.</v>
          </cell>
          <cell r="R516" t="str">
            <v>10th:]Improved Penetrating Blow (Ex)[When max damage is rolled, roll that die again &amp; add it to the total.</v>
          </cell>
          <cell r="S516" t="str">
            <v>][If max is rolled again, add &amp; roll another die.</v>
          </cell>
          <cell r="AK516" t="str">
            <v/>
          </cell>
          <cell r="AL516" t="str">
            <v/>
          </cell>
          <cell r="AM516" t="str">
            <v/>
          </cell>
          <cell r="AN516" t="str">
            <v/>
          </cell>
          <cell r="AO516" t="str">
            <v/>
          </cell>
          <cell r="AP516" t="str">
            <v/>
          </cell>
          <cell r="AQ516" t="str">
            <v/>
          </cell>
          <cell r="AR516" t="str">
            <v/>
          </cell>
          <cell r="AS516" t="str">
            <v/>
          </cell>
          <cell r="AT516" t="str">
            <v/>
          </cell>
          <cell r="AU516" t="str">
            <v/>
          </cell>
          <cell r="AV516" t="str">
            <v/>
          </cell>
          <cell r="AW516" t="str">
            <v/>
          </cell>
          <cell r="AX516" t="str">
            <v/>
          </cell>
          <cell r="AY516" t="str">
            <v/>
          </cell>
          <cell r="AZ516" t="str">
            <v/>
          </cell>
          <cell r="BA516" t="str">
            <v/>
          </cell>
          <cell r="BB516" t="str">
            <v/>
          </cell>
          <cell r="BC516" t="str">
            <v/>
          </cell>
          <cell r="BD516" t="str">
            <v/>
          </cell>
          <cell r="BE516" t="str">
            <v/>
          </cell>
          <cell r="BF516" t="str">
            <v/>
          </cell>
          <cell r="BG516" t="str">
            <v/>
          </cell>
          <cell r="BH516" t="str">
            <v/>
          </cell>
          <cell r="BI516" t="str">
            <v/>
          </cell>
          <cell r="BJ516" t="str">
            <v/>
          </cell>
          <cell r="BK516" t="str">
            <v/>
          </cell>
          <cell r="BL516" t="str">
            <v/>
          </cell>
          <cell r="BM516" t="str">
            <v/>
          </cell>
          <cell r="BN516" t="str">
            <v/>
          </cell>
          <cell r="BO516" t="str">
            <v/>
          </cell>
          <cell r="BP516">
            <v>0</v>
          </cell>
        </row>
        <row r="517">
          <cell r="A517" t="str">
            <v>Dragon Swordmaster</v>
          </cell>
          <cell r="C517">
            <v>0</v>
          </cell>
          <cell r="AK517" t="str">
            <v/>
          </cell>
          <cell r="AL517" t="str">
            <v/>
          </cell>
          <cell r="AM517" t="str">
            <v/>
          </cell>
          <cell r="AN517" t="str">
            <v/>
          </cell>
          <cell r="AO517" t="str">
            <v/>
          </cell>
          <cell r="AP517" t="str">
            <v/>
          </cell>
          <cell r="AQ517" t="str">
            <v/>
          </cell>
          <cell r="AR517" t="str">
            <v/>
          </cell>
          <cell r="AS517" t="str">
            <v/>
          </cell>
          <cell r="AT517" t="str">
            <v/>
          </cell>
          <cell r="AU517" t="str">
            <v/>
          </cell>
          <cell r="AV517" t="str">
            <v/>
          </cell>
          <cell r="AW517" t="str">
            <v/>
          </cell>
          <cell r="AX517" t="str">
            <v/>
          </cell>
          <cell r="AY517" t="str">
            <v/>
          </cell>
          <cell r="AZ517" t="str">
            <v/>
          </cell>
          <cell r="BA517" t="str">
            <v/>
          </cell>
          <cell r="BB517" t="str">
            <v/>
          </cell>
          <cell r="BC517" t="str">
            <v/>
          </cell>
          <cell r="BD517" t="str">
            <v/>
          </cell>
          <cell r="BE517" t="str">
            <v/>
          </cell>
          <cell r="BF517" t="str">
            <v/>
          </cell>
          <cell r="BG517" t="str">
            <v/>
          </cell>
          <cell r="BH517" t="str">
            <v/>
          </cell>
          <cell r="BI517" t="str">
            <v/>
          </cell>
          <cell r="BJ517" t="str">
            <v/>
          </cell>
          <cell r="BK517" t="str">
            <v/>
          </cell>
          <cell r="BL517" t="str">
            <v/>
          </cell>
          <cell r="BM517" t="str">
            <v/>
          </cell>
          <cell r="BN517" t="str">
            <v/>
          </cell>
          <cell r="BO517" t="str">
            <v/>
          </cell>
          <cell r="BP517">
            <v>0</v>
          </cell>
        </row>
        <row r="518">
          <cell r="A518" t="str">
            <v>Dragonkith</v>
          </cell>
          <cell r="C518">
            <v>0</v>
          </cell>
          <cell r="AK518" t="str">
            <v/>
          </cell>
          <cell r="AL518" t="str">
            <v/>
          </cell>
          <cell r="AM518" t="str">
            <v/>
          </cell>
          <cell r="AN518" t="str">
            <v/>
          </cell>
          <cell r="AO518" t="str">
            <v/>
          </cell>
          <cell r="AP518" t="str">
            <v/>
          </cell>
          <cell r="AQ518" t="str">
            <v/>
          </cell>
          <cell r="AR518" t="str">
            <v/>
          </cell>
          <cell r="AS518" t="str">
            <v/>
          </cell>
          <cell r="AT518" t="str">
            <v/>
          </cell>
          <cell r="AU518" t="str">
            <v/>
          </cell>
          <cell r="AV518" t="str">
            <v/>
          </cell>
          <cell r="AW518" t="str">
            <v/>
          </cell>
          <cell r="AX518" t="str">
            <v/>
          </cell>
          <cell r="AY518" t="str">
            <v/>
          </cell>
          <cell r="AZ518" t="str">
            <v/>
          </cell>
          <cell r="BA518" t="str">
            <v/>
          </cell>
          <cell r="BB518" t="str">
            <v/>
          </cell>
          <cell r="BC518" t="str">
            <v/>
          </cell>
          <cell r="BD518" t="str">
            <v/>
          </cell>
          <cell r="BE518" t="str">
            <v/>
          </cell>
          <cell r="BF518" t="str">
            <v/>
          </cell>
          <cell r="BG518" t="str">
            <v/>
          </cell>
          <cell r="BH518" t="str">
            <v/>
          </cell>
          <cell r="BI518" t="str">
            <v/>
          </cell>
          <cell r="BJ518" t="str">
            <v/>
          </cell>
          <cell r="BK518" t="str">
            <v/>
          </cell>
          <cell r="BL518" t="str">
            <v/>
          </cell>
          <cell r="BM518" t="str">
            <v/>
          </cell>
          <cell r="BN518" t="str">
            <v/>
          </cell>
          <cell r="BO518" t="str">
            <v/>
          </cell>
          <cell r="BP518">
            <v>0</v>
          </cell>
        </row>
        <row r="519">
          <cell r="A519" t="str">
            <v>Dread Pirate</v>
          </cell>
          <cell r="C519">
            <v>0</v>
          </cell>
          <cell r="AK519" t="str">
            <v/>
          </cell>
          <cell r="AL519" t="str">
            <v/>
          </cell>
          <cell r="AM519" t="str">
            <v/>
          </cell>
          <cell r="AN519" t="str">
            <v/>
          </cell>
          <cell r="AO519" t="str">
            <v/>
          </cell>
          <cell r="AP519" t="str">
            <v/>
          </cell>
          <cell r="AQ519" t="str">
            <v/>
          </cell>
          <cell r="AR519" t="str">
            <v/>
          </cell>
          <cell r="AS519" t="str">
            <v/>
          </cell>
          <cell r="AT519" t="str">
            <v/>
          </cell>
          <cell r="AU519" t="str">
            <v/>
          </cell>
          <cell r="AV519" t="str">
            <v/>
          </cell>
          <cell r="AW519" t="str">
            <v/>
          </cell>
          <cell r="AX519" t="str">
            <v/>
          </cell>
          <cell r="AY519" t="str">
            <v/>
          </cell>
          <cell r="AZ519" t="str">
            <v/>
          </cell>
          <cell r="BA519" t="str">
            <v/>
          </cell>
          <cell r="BB519" t="str">
            <v/>
          </cell>
          <cell r="BC519" t="str">
            <v/>
          </cell>
          <cell r="BD519" t="str">
            <v/>
          </cell>
          <cell r="BE519" t="str">
            <v/>
          </cell>
          <cell r="BF519" t="str">
            <v/>
          </cell>
          <cell r="BG519" t="str">
            <v/>
          </cell>
          <cell r="BH519" t="str">
            <v/>
          </cell>
          <cell r="BI519" t="str">
            <v/>
          </cell>
          <cell r="BJ519" t="str">
            <v/>
          </cell>
          <cell r="BK519" t="str">
            <v/>
          </cell>
          <cell r="BL519" t="str">
            <v/>
          </cell>
          <cell r="BM519" t="str">
            <v/>
          </cell>
          <cell r="BN519" t="str">
            <v/>
          </cell>
          <cell r="BO519" t="str">
            <v/>
          </cell>
          <cell r="BP519">
            <v>0</v>
          </cell>
        </row>
        <row r="520">
          <cell r="A520" t="str">
            <v>Dreadmaster (Dragon Mag)</v>
          </cell>
          <cell r="B520" t="str">
            <v>.</v>
          </cell>
          <cell r="C520">
            <v>0</v>
          </cell>
          <cell r="D520" t="str">
            <v>]Light, Medium, Heavy Armor[</v>
          </cell>
          <cell r="E520" t="str">
            <v>]Shield Use[</v>
          </cell>
          <cell r="F520" t="str">
            <v>]Simple Weapons[</v>
          </cell>
          <cell r="G520" t="str">
            <v>1st:]Dominating Aura (Su)[Immunity to fear. Enemies in the area of affect suffer a -4 morale penalty to saves</v>
          </cell>
          <cell r="H520" t="str">
            <v>][against fear. 1st level 20'. 3rd level 30'. 5th level 40'. 7th level 50'. 9th level 60'.</v>
          </cell>
          <cell r="I520" t="str">
            <v>2nd:]Insidious Insight (Ex)[+2 circumstance bonus to Sense Motive &amp; Gather Info.</v>
          </cell>
          <cell r="J520" t="str">
            <v>4th:]Rodcraft[When crafting a rod, the DCs for its saving throws are 2 higher than normal.</v>
          </cell>
          <cell r="K520" t="str">
            <v>5th:]Favored Enemy[Bonus to damage, Bluff, Listen, Sense Motive, Spot, Wild. Lore</v>
          </cell>
          <cell r="L520" t="str">
            <v>][Can choose a type of creature or an organization.</v>
          </cell>
          <cell r="M520" t="str">
            <v>]Favored Enemy:[</v>
          </cell>
          <cell r="N520" t="str">
            <v>6th:]Enhanced Leadership (Ex)[+2 bonus to leadership score. +4 at 8th level. +6 at 10th level.</v>
          </cell>
          <cell r="O520" t="str">
            <v>][Suffers no leadership score penalty for cohort death or cruelty.</v>
          </cell>
          <cell r="P520" t="str">
            <v>8th:]Fanatical Loyalty (Su)[Followers won't balk at any orders, even fatal ones.</v>
          </cell>
          <cell r="Q520" t="str">
            <v>9th:]Special Cohort[Gain a cohort from the table on p82. The second cohort gained must have a</v>
          </cell>
          <cell r="R520" t="str">
            <v>][similar type &amp; alignment to the 1st.</v>
          </cell>
          <cell r="S520" t="str">
            <v>]1st Cohort:[</v>
          </cell>
          <cell r="T520" t="str">
            <v>]2nd Cohort:[</v>
          </cell>
          <cell r="AK520" t="str">
            <v/>
          </cell>
          <cell r="AL520" t="str">
            <v/>
          </cell>
          <cell r="AM520" t="str">
            <v/>
          </cell>
          <cell r="AN520" t="str">
            <v/>
          </cell>
          <cell r="AO520" t="str">
            <v/>
          </cell>
          <cell r="AP520" t="str">
            <v/>
          </cell>
          <cell r="AQ520" t="str">
            <v/>
          </cell>
          <cell r="AR520" t="str">
            <v/>
          </cell>
          <cell r="AS520" t="str">
            <v/>
          </cell>
          <cell r="AT520" t="str">
            <v/>
          </cell>
          <cell r="AU520" t="str">
            <v/>
          </cell>
          <cell r="AV520" t="str">
            <v/>
          </cell>
          <cell r="AW520" t="str">
            <v/>
          </cell>
          <cell r="AX520" t="str">
            <v/>
          </cell>
          <cell r="AY520" t="str">
            <v/>
          </cell>
          <cell r="AZ520" t="str">
            <v/>
          </cell>
          <cell r="BA520" t="str">
            <v/>
          </cell>
          <cell r="BB520" t="str">
            <v/>
          </cell>
          <cell r="BC520" t="str">
            <v/>
          </cell>
          <cell r="BD520" t="str">
            <v/>
          </cell>
          <cell r="BE520" t="str">
            <v/>
          </cell>
          <cell r="BF520" t="str">
            <v/>
          </cell>
          <cell r="BG520" t="str">
            <v/>
          </cell>
          <cell r="BH520" t="str">
            <v/>
          </cell>
          <cell r="BI520" t="str">
            <v/>
          </cell>
          <cell r="BJ520" t="str">
            <v/>
          </cell>
          <cell r="BK520" t="str">
            <v/>
          </cell>
          <cell r="BL520" t="str">
            <v/>
          </cell>
          <cell r="BM520" t="str">
            <v/>
          </cell>
          <cell r="BN520" t="str">
            <v/>
          </cell>
          <cell r="BO520" t="str">
            <v/>
          </cell>
          <cell r="BP520">
            <v>0</v>
          </cell>
        </row>
        <row r="521">
          <cell r="A521" t="str">
            <v>Dreadmaster (FnP)</v>
          </cell>
          <cell r="C521">
            <v>0</v>
          </cell>
          <cell r="AK521" t="str">
            <v/>
          </cell>
          <cell r="AL521" t="str">
            <v/>
          </cell>
          <cell r="AM521" t="str">
            <v/>
          </cell>
          <cell r="AN521" t="str">
            <v/>
          </cell>
          <cell r="AO521" t="str">
            <v/>
          </cell>
          <cell r="AP521" t="str">
            <v/>
          </cell>
          <cell r="AQ521" t="str">
            <v/>
          </cell>
          <cell r="AR521" t="str">
            <v/>
          </cell>
          <cell r="AS521" t="str">
            <v/>
          </cell>
          <cell r="AT521" t="str">
            <v/>
          </cell>
          <cell r="AU521" t="str">
            <v/>
          </cell>
          <cell r="AV521" t="str">
            <v/>
          </cell>
          <cell r="AW521" t="str">
            <v/>
          </cell>
          <cell r="AX521" t="str">
            <v/>
          </cell>
          <cell r="AY521" t="str">
            <v/>
          </cell>
          <cell r="AZ521" t="str">
            <v/>
          </cell>
          <cell r="BA521" t="str">
            <v/>
          </cell>
          <cell r="BB521" t="str">
            <v/>
          </cell>
          <cell r="BC521" t="str">
            <v/>
          </cell>
          <cell r="BD521" t="str">
            <v/>
          </cell>
          <cell r="BE521" t="str">
            <v/>
          </cell>
          <cell r="BF521" t="str">
            <v/>
          </cell>
          <cell r="BG521" t="str">
            <v/>
          </cell>
          <cell r="BH521" t="str">
            <v/>
          </cell>
          <cell r="BI521" t="str">
            <v/>
          </cell>
          <cell r="BJ521" t="str">
            <v/>
          </cell>
          <cell r="BK521" t="str">
            <v/>
          </cell>
          <cell r="BL521" t="str">
            <v/>
          </cell>
          <cell r="BM521" t="str">
            <v/>
          </cell>
          <cell r="BN521" t="str">
            <v/>
          </cell>
          <cell r="BO521" t="str">
            <v/>
          </cell>
          <cell r="BP521">
            <v>0</v>
          </cell>
        </row>
        <row r="522">
          <cell r="A522" t="str">
            <v>Druid</v>
          </cell>
          <cell r="B522" t="str">
            <v>Drd</v>
          </cell>
          <cell r="C522">
            <v>0</v>
          </cell>
          <cell r="D522" t="str">
            <v>]Light, Medium Armors[Natural materials only</v>
          </cell>
          <cell r="E522" t="str">
            <v>]Shield Use[Wooden only</v>
          </cell>
          <cell r="F522" t="str">
            <v>]Druidic Weapons[</v>
          </cell>
          <cell r="G522" t="str">
            <v>]Nature Sense[</v>
          </cell>
          <cell r="H522" t="str">
            <v>]Automatic Language: Druidic[</v>
          </cell>
          <cell r="I522" t="str">
            <v>]Bonus Language: Sylvan instead of racial bonus lang.[</v>
          </cell>
          <cell r="J522" t="str">
            <v>1st:]Animal Companion[</v>
          </cell>
          <cell r="K522" t="str">
            <v>1st:]Divine Spells (Sp)[Wisdom determines bonus spells &amp; DCs</v>
          </cell>
          <cell r="L522" t="str">
            <v>2nd:]Woodland Stride[</v>
          </cell>
          <cell r="M522" t="str">
            <v>3rd:]Trackless Step[</v>
          </cell>
          <cell r="N522" t="str">
            <v>4th:]Resist Nature's Lure[</v>
          </cell>
          <cell r="O522" t="str">
            <v>5th:]Wild Shape (Sp)[1/day Small or Mediumanimal form.</v>
          </cell>
          <cell r="P522" t="str">
            <v>9th:]Venom Immunity[</v>
          </cell>
          <cell r="Q522" t="str">
            <v>13th:]A Thousand Faces[</v>
          </cell>
          <cell r="R522" t="str">
            <v>15th:]Timeless Body[</v>
          </cell>
          <cell r="S522" t="str">
            <v>16th:]Wild Shape (Sp)[1/day Elemental</v>
          </cell>
          <cell r="AK522" t="str">
            <v/>
          </cell>
          <cell r="AL522" t="str">
            <v/>
          </cell>
          <cell r="AM522" t="str">
            <v/>
          </cell>
          <cell r="AN522" t="str">
            <v/>
          </cell>
          <cell r="AO522" t="str">
            <v/>
          </cell>
          <cell r="AP522" t="str">
            <v/>
          </cell>
          <cell r="AQ522" t="str">
            <v/>
          </cell>
          <cell r="AR522" t="str">
            <v/>
          </cell>
          <cell r="AS522" t="str">
            <v/>
          </cell>
          <cell r="AT522" t="str">
            <v/>
          </cell>
          <cell r="AU522" t="str">
            <v/>
          </cell>
          <cell r="AV522" t="str">
            <v/>
          </cell>
          <cell r="AW522" t="str">
            <v/>
          </cell>
          <cell r="AX522" t="str">
            <v/>
          </cell>
          <cell r="AY522" t="str">
            <v/>
          </cell>
          <cell r="AZ522" t="str">
            <v/>
          </cell>
          <cell r="BA522" t="str">
            <v/>
          </cell>
          <cell r="BB522" t="str">
            <v/>
          </cell>
          <cell r="BC522" t="str">
            <v/>
          </cell>
          <cell r="BD522" t="str">
            <v/>
          </cell>
          <cell r="BE522" t="str">
            <v/>
          </cell>
          <cell r="BF522" t="str">
            <v/>
          </cell>
          <cell r="BG522" t="str">
            <v/>
          </cell>
          <cell r="BH522" t="str">
            <v/>
          </cell>
          <cell r="BI522" t="str">
            <v/>
          </cell>
          <cell r="BJ522" t="str">
            <v/>
          </cell>
          <cell r="BK522" t="str">
            <v/>
          </cell>
          <cell r="BL522" t="str">
            <v/>
          </cell>
          <cell r="BM522" t="str">
            <v/>
          </cell>
          <cell r="BN522" t="str">
            <v/>
          </cell>
          <cell r="BO522" t="str">
            <v/>
          </cell>
          <cell r="BP522">
            <v>0</v>
          </cell>
        </row>
        <row r="523">
          <cell r="A523" t="str">
            <v>Drunken Master</v>
          </cell>
          <cell r="B523" t="str">
            <v>Drm</v>
          </cell>
          <cell r="C523">
            <v>0</v>
          </cell>
          <cell r="G523" t="str">
            <v>1st:]Base Speed[50'</v>
          </cell>
          <cell r="H523" t="str">
            <v>1st:]Bottle Proficiency[Use bottles and tankards as weapons</v>
          </cell>
          <cell r="I523" t="str">
            <v>1st:]Drink Like A Demon (Ex)[Per drink: +1 STR or CON; -1 DEX, WIS, CHR</v>
          </cell>
          <cell r="J523" t="str">
            <v>1st:]Unarmed Damage[1d8</v>
          </cell>
          <cell r="K523" t="str">
            <v>2nd:]Stagger[Charge attack (non-straight), Tumble DC 15 for no AoO</v>
          </cell>
          <cell r="L523" t="str">
            <v>3rd:]Base Speed[60'</v>
          </cell>
          <cell r="M523" t="str">
            <v>3rd:]Swaying Waist[+2 AC vs. one opponent (supercedes Dodge Feat)</v>
          </cell>
          <cell r="N523" t="str">
            <v>4th:]AC Bonus[+1</v>
          </cell>
          <cell r="O523" t="str">
            <v>4th:]Improvised Weapons[Use furniture, farm implements, etc. as weapons</v>
          </cell>
          <cell r="P523" t="str">
            <v>5th:]Drunken Rage (Ex)[+4 Str, +4 Con, +2 Will, -2 AC for up to CON mod +drinks</v>
          </cell>
          <cell r="Q523" t="str">
            <v>][(Supercedes Drink Like a Demon)</v>
          </cell>
          <cell r="R523" t="str">
            <v>5th:]Unarmed Damage[1d10</v>
          </cell>
          <cell r="S523" t="str">
            <v>6th:]Base Speed[70'</v>
          </cell>
          <cell r="T523" t="str">
            <v>6th:]Lurch[One Bluff as Move-equiv; +4 to check</v>
          </cell>
          <cell r="U523" t="str">
            <v>7th:]Drunken Embrace (Ex)[Grapple without AoO; +4 Competence bonus</v>
          </cell>
          <cell r="V523" t="str">
            <v>8th:]For Medicinal Purposes (Sp) (3/day)[Drink becomes Cure Moderate Wounds</v>
          </cell>
          <cell r="W523" t="str">
            <v>9th:]AC Bonus[+2</v>
          </cell>
          <cell r="X523" t="str">
            <v>9th:]Base Speed[80'</v>
          </cell>
          <cell r="Y523" t="str">
            <v>9th:]Corkscrew Rush[Bull-Rush without AoO;</v>
          </cell>
          <cell r="Z523" t="str">
            <v>][foe stunned (Will DC 17 + Drunken Master's Wis Mod)</v>
          </cell>
          <cell r="AA523" t="str">
            <v>9th:]Unarmed Damage[1d12</v>
          </cell>
          <cell r="AB523" t="str">
            <v>10th:]Breath of Flame (Sp)[3d12 Fire, 20' Cone, Reflex DC 18 for Half</v>
          </cell>
          <cell r="AK523" t="str">
            <v/>
          </cell>
          <cell r="AL523" t="str">
            <v/>
          </cell>
          <cell r="AM523" t="str">
            <v/>
          </cell>
          <cell r="AN523" t="str">
            <v/>
          </cell>
          <cell r="AO523" t="str">
            <v/>
          </cell>
          <cell r="AP523" t="str">
            <v/>
          </cell>
          <cell r="AQ523" t="str">
            <v/>
          </cell>
          <cell r="AR523" t="str">
            <v/>
          </cell>
          <cell r="AS523" t="str">
            <v/>
          </cell>
          <cell r="AT523" t="str">
            <v/>
          </cell>
          <cell r="AU523" t="str">
            <v/>
          </cell>
          <cell r="AV523" t="str">
            <v/>
          </cell>
          <cell r="AW523" t="str">
            <v/>
          </cell>
          <cell r="AX523" t="str">
            <v/>
          </cell>
          <cell r="AY523" t="str">
            <v/>
          </cell>
          <cell r="AZ523" t="str">
            <v/>
          </cell>
          <cell r="BA523" t="str">
            <v/>
          </cell>
          <cell r="BB523" t="str">
            <v/>
          </cell>
          <cell r="BC523" t="str">
            <v/>
          </cell>
          <cell r="BD523" t="str">
            <v/>
          </cell>
          <cell r="BE523" t="str">
            <v/>
          </cell>
          <cell r="BF523" t="str">
            <v/>
          </cell>
          <cell r="BG523" t="str">
            <v/>
          </cell>
          <cell r="BH523" t="str">
            <v/>
          </cell>
          <cell r="BI523" t="str">
            <v/>
          </cell>
          <cell r="BJ523" t="str">
            <v/>
          </cell>
          <cell r="BK523" t="str">
            <v/>
          </cell>
          <cell r="BL523" t="str">
            <v/>
          </cell>
          <cell r="BM523" t="str">
            <v/>
          </cell>
          <cell r="BN523" t="str">
            <v/>
          </cell>
          <cell r="BO523" t="str">
            <v/>
          </cell>
          <cell r="BP523">
            <v>0</v>
          </cell>
        </row>
        <row r="524">
          <cell r="A524" t="str">
            <v>Duelist (Dragon Mag)</v>
          </cell>
          <cell r="B524" t="str">
            <v>Dul</v>
          </cell>
          <cell r="C524">
            <v>0</v>
          </cell>
          <cell r="E524" t="str">
            <v>]Shield Use[Buckler only</v>
          </cell>
          <cell r="F524" t="str">
            <v>]Simple, Martial Weapons[</v>
          </cell>
          <cell r="G524" t="str">
            <v>1st:]Canny Defense[Armor: INT mod to AC (if positive) if unarmored.</v>
          </cell>
          <cell r="H524" t="str">
            <v>2nd:]Precise Strike (Ex)[bonus damage w/ 1-handed piercing weapon</v>
          </cell>
          <cell r="I524" t="str">
            <v>3rd:]Enhanced Mobility[Unarmored, +4 AC vs. AoOs caused when moving.</v>
          </cell>
          <cell r="J524" t="str">
            <v>4th:]Grace[+2 to Reflex saves if unarmored.</v>
          </cell>
          <cell r="K524" t="str">
            <v>5th:]Acrobatic Attack (Ex)[If jumps at least 5', +2 to attack and damage.</v>
          </cell>
          <cell r="L524" t="str">
            <v>7th:]Elaborate Parry (Ex)[Fighting defensively, +1 Dodge AC for every Duelist lvl</v>
          </cell>
          <cell r="M524" t="str">
            <v>8th:]Improved Reaction[+2 bonus to Initiative</v>
          </cell>
          <cell r="N524" t="str">
            <v xml:space="preserve">9th:]Deflect Arrows[Deflect arrows (Reflex DC 20) when </v>
          </cell>
          <cell r="O524" t="str">
            <v>][using one-handed piercing weapon</v>
          </cell>
          <cell r="AK524" t="str">
            <v/>
          </cell>
          <cell r="AL524" t="str">
            <v/>
          </cell>
          <cell r="AM524" t="str">
            <v/>
          </cell>
          <cell r="AN524" t="str">
            <v/>
          </cell>
          <cell r="AO524" t="str">
            <v/>
          </cell>
          <cell r="AP524" t="str">
            <v/>
          </cell>
          <cell r="AQ524" t="str">
            <v/>
          </cell>
          <cell r="AR524" t="str">
            <v/>
          </cell>
          <cell r="AS524" t="str">
            <v/>
          </cell>
          <cell r="AT524" t="str">
            <v/>
          </cell>
          <cell r="AU524" t="str">
            <v/>
          </cell>
          <cell r="AV524" t="str">
            <v/>
          </cell>
          <cell r="AW524" t="str">
            <v/>
          </cell>
          <cell r="AX524" t="str">
            <v/>
          </cell>
          <cell r="AY524" t="str">
            <v/>
          </cell>
          <cell r="AZ524" t="str">
            <v/>
          </cell>
          <cell r="BA524" t="str">
            <v/>
          </cell>
          <cell r="BB524" t="str">
            <v/>
          </cell>
          <cell r="BC524" t="str">
            <v/>
          </cell>
          <cell r="BD524" t="str">
            <v/>
          </cell>
          <cell r="BE524" t="str">
            <v/>
          </cell>
          <cell r="BF524" t="str">
            <v/>
          </cell>
          <cell r="BG524" t="str">
            <v/>
          </cell>
          <cell r="BH524" t="str">
            <v/>
          </cell>
          <cell r="BI524" t="str">
            <v/>
          </cell>
          <cell r="BJ524" t="str">
            <v/>
          </cell>
          <cell r="BK524" t="str">
            <v/>
          </cell>
          <cell r="BL524" t="str">
            <v/>
          </cell>
          <cell r="BM524" t="str">
            <v/>
          </cell>
          <cell r="BN524" t="str">
            <v/>
          </cell>
          <cell r="BO524" t="str">
            <v/>
          </cell>
          <cell r="BP524">
            <v>0</v>
          </cell>
        </row>
        <row r="525">
          <cell r="A525" t="str">
            <v>Duelist (SnF)</v>
          </cell>
          <cell r="B525" t="str">
            <v>Dul</v>
          </cell>
          <cell r="C525">
            <v>0</v>
          </cell>
          <cell r="E525" t="str">
            <v>]Shield Use[Buckler only</v>
          </cell>
          <cell r="F525" t="str">
            <v>]Simple, Martial Weapons[</v>
          </cell>
          <cell r="G525" t="str">
            <v>1st:]Canny Defense[Armor: INT mod to AC (if positive) if unarmored.</v>
          </cell>
          <cell r="H525" t="str">
            <v>2nd:]Precise Strike (Ex)[bonus damage w/ 1-handed piercing weapon</v>
          </cell>
          <cell r="I525" t="str">
            <v>3rd:]Enhanced Mobility[Unarmored, +4 AC vs. AoOs caused when moving.</v>
          </cell>
          <cell r="J525" t="str">
            <v>4th:]Grace[+2 to Reflex saves if unarmored.</v>
          </cell>
          <cell r="K525" t="str">
            <v>5th:]Acrobatic Attack (Ex)[If jumps at least 5', +2 to attack and damage.</v>
          </cell>
          <cell r="L525" t="str">
            <v>7th:]Elaborate Parry (Ex)[Fighting defensively, +1 Dodge AC for every Duelist lvl</v>
          </cell>
          <cell r="M525" t="str">
            <v>8th:]Improved Reaction[+2 bonus to Initiative</v>
          </cell>
          <cell r="N525" t="str">
            <v xml:space="preserve">9th:]Deflect Arrows[Deflect arrows (Reflex DC 20) when </v>
          </cell>
          <cell r="O525" t="str">
            <v>][using one-handed piercing weapon</v>
          </cell>
          <cell r="AK525" t="str">
            <v/>
          </cell>
          <cell r="AL525" t="str">
            <v/>
          </cell>
          <cell r="AM525" t="str">
            <v/>
          </cell>
          <cell r="AN525" t="str">
            <v/>
          </cell>
          <cell r="AO525" t="str">
            <v/>
          </cell>
          <cell r="AP525" t="str">
            <v/>
          </cell>
          <cell r="AQ525" t="str">
            <v/>
          </cell>
          <cell r="AR525" t="str">
            <v/>
          </cell>
          <cell r="AS525" t="str">
            <v/>
          </cell>
          <cell r="AT525" t="str">
            <v/>
          </cell>
          <cell r="AU525" t="str">
            <v/>
          </cell>
          <cell r="AV525" t="str">
            <v/>
          </cell>
          <cell r="AW525" t="str">
            <v/>
          </cell>
          <cell r="AX525" t="str">
            <v/>
          </cell>
          <cell r="AY525" t="str">
            <v/>
          </cell>
          <cell r="AZ525" t="str">
            <v/>
          </cell>
          <cell r="BA525" t="str">
            <v/>
          </cell>
          <cell r="BB525" t="str">
            <v/>
          </cell>
          <cell r="BC525" t="str">
            <v/>
          </cell>
          <cell r="BD525" t="str">
            <v/>
          </cell>
          <cell r="BE525" t="str">
            <v/>
          </cell>
          <cell r="BF525" t="str">
            <v/>
          </cell>
          <cell r="BG525" t="str">
            <v/>
          </cell>
          <cell r="BH525" t="str">
            <v/>
          </cell>
          <cell r="BI525" t="str">
            <v/>
          </cell>
          <cell r="BJ525" t="str">
            <v/>
          </cell>
          <cell r="BK525" t="str">
            <v/>
          </cell>
          <cell r="BL525" t="str">
            <v/>
          </cell>
          <cell r="BM525" t="str">
            <v/>
          </cell>
          <cell r="BN525" t="str">
            <v/>
          </cell>
          <cell r="BO525" t="str">
            <v/>
          </cell>
          <cell r="BP525">
            <v>0</v>
          </cell>
        </row>
        <row r="526">
          <cell r="A526" t="str">
            <v>Dungeon Delver</v>
          </cell>
          <cell r="C526">
            <v>0</v>
          </cell>
          <cell r="AK526" t="str">
            <v/>
          </cell>
          <cell r="AL526" t="str">
            <v/>
          </cell>
          <cell r="AM526" t="str">
            <v/>
          </cell>
          <cell r="AN526" t="str">
            <v/>
          </cell>
          <cell r="AO526" t="str">
            <v/>
          </cell>
          <cell r="AP526" t="str">
            <v/>
          </cell>
          <cell r="AQ526" t="str">
            <v/>
          </cell>
          <cell r="AR526" t="str">
            <v/>
          </cell>
          <cell r="AS526" t="str">
            <v/>
          </cell>
          <cell r="AT526" t="str">
            <v/>
          </cell>
          <cell r="AU526" t="str">
            <v/>
          </cell>
          <cell r="AV526" t="str">
            <v/>
          </cell>
          <cell r="AW526" t="str">
            <v/>
          </cell>
          <cell r="AX526" t="str">
            <v/>
          </cell>
          <cell r="AY526" t="str">
            <v/>
          </cell>
          <cell r="AZ526" t="str">
            <v/>
          </cell>
          <cell r="BA526" t="str">
            <v/>
          </cell>
          <cell r="BB526" t="str">
            <v/>
          </cell>
          <cell r="BC526" t="str">
            <v/>
          </cell>
          <cell r="BD526" t="str">
            <v/>
          </cell>
          <cell r="BE526" t="str">
            <v/>
          </cell>
          <cell r="BF526" t="str">
            <v/>
          </cell>
          <cell r="BG526" t="str">
            <v/>
          </cell>
          <cell r="BH526" t="str">
            <v/>
          </cell>
          <cell r="BI526" t="str">
            <v/>
          </cell>
          <cell r="BJ526" t="str">
            <v/>
          </cell>
          <cell r="BK526" t="str">
            <v/>
          </cell>
          <cell r="BL526" t="str">
            <v/>
          </cell>
          <cell r="BM526" t="str">
            <v/>
          </cell>
          <cell r="BN526" t="str">
            <v/>
          </cell>
          <cell r="BO526" t="str">
            <v/>
          </cell>
          <cell r="BP526">
            <v>0</v>
          </cell>
        </row>
        <row r="527">
          <cell r="A527" t="str">
            <v>Dwarven Defender</v>
          </cell>
          <cell r="C527">
            <v>0</v>
          </cell>
          <cell r="AK527" t="str">
            <v/>
          </cell>
          <cell r="AL527" t="str">
            <v/>
          </cell>
          <cell r="AM527" t="str">
            <v/>
          </cell>
          <cell r="AN527" t="str">
            <v/>
          </cell>
          <cell r="AO527" t="str">
            <v/>
          </cell>
          <cell r="AP527" t="str">
            <v/>
          </cell>
          <cell r="AQ527" t="str">
            <v/>
          </cell>
          <cell r="AR527" t="str">
            <v/>
          </cell>
          <cell r="AS527" t="str">
            <v/>
          </cell>
          <cell r="AT527" t="str">
            <v/>
          </cell>
          <cell r="AU527" t="str">
            <v/>
          </cell>
          <cell r="AV527" t="str">
            <v/>
          </cell>
          <cell r="AW527" t="str">
            <v/>
          </cell>
          <cell r="AX527" t="str">
            <v/>
          </cell>
          <cell r="AY527" t="str">
            <v/>
          </cell>
          <cell r="AZ527" t="str">
            <v/>
          </cell>
          <cell r="BA527" t="str">
            <v/>
          </cell>
          <cell r="BB527" t="str">
            <v/>
          </cell>
          <cell r="BC527" t="str">
            <v/>
          </cell>
          <cell r="BD527" t="str">
            <v/>
          </cell>
          <cell r="BE527" t="str">
            <v/>
          </cell>
          <cell r="BF527" t="str">
            <v/>
          </cell>
          <cell r="BG527" t="str">
            <v/>
          </cell>
          <cell r="BH527" t="str">
            <v/>
          </cell>
          <cell r="BI527" t="str">
            <v/>
          </cell>
          <cell r="BJ527" t="str">
            <v/>
          </cell>
          <cell r="BK527" t="str">
            <v/>
          </cell>
          <cell r="BL527" t="str">
            <v/>
          </cell>
          <cell r="BM527" t="str">
            <v/>
          </cell>
          <cell r="BN527" t="str">
            <v/>
          </cell>
          <cell r="BO527" t="str">
            <v/>
          </cell>
          <cell r="BP527">
            <v>0</v>
          </cell>
        </row>
        <row r="528">
          <cell r="A528" t="str">
            <v>Dweomer Defender</v>
          </cell>
          <cell r="C528">
            <v>0</v>
          </cell>
          <cell r="AK528" t="str">
            <v/>
          </cell>
          <cell r="AL528" t="str">
            <v/>
          </cell>
          <cell r="AM528" t="str">
            <v/>
          </cell>
          <cell r="AN528" t="str">
            <v/>
          </cell>
          <cell r="AO528" t="str">
            <v/>
          </cell>
          <cell r="AP528" t="str">
            <v/>
          </cell>
          <cell r="AQ528" t="str">
            <v/>
          </cell>
          <cell r="AR528" t="str">
            <v/>
          </cell>
          <cell r="AS528" t="str">
            <v/>
          </cell>
          <cell r="AT528" t="str">
            <v/>
          </cell>
          <cell r="AU528" t="str">
            <v/>
          </cell>
          <cell r="AV528" t="str">
            <v/>
          </cell>
          <cell r="AW528" t="str">
            <v/>
          </cell>
          <cell r="AX528" t="str">
            <v/>
          </cell>
          <cell r="AY528" t="str">
            <v/>
          </cell>
          <cell r="AZ528" t="str">
            <v/>
          </cell>
          <cell r="BA528" t="str">
            <v/>
          </cell>
          <cell r="BB528" t="str">
            <v/>
          </cell>
          <cell r="BC528" t="str">
            <v/>
          </cell>
          <cell r="BD528" t="str">
            <v/>
          </cell>
          <cell r="BE528" t="str">
            <v/>
          </cell>
          <cell r="BF528" t="str">
            <v/>
          </cell>
          <cell r="BG528" t="str">
            <v/>
          </cell>
          <cell r="BH528" t="str">
            <v/>
          </cell>
          <cell r="BI528" t="str">
            <v/>
          </cell>
          <cell r="BJ528" t="str">
            <v/>
          </cell>
          <cell r="BK528" t="str">
            <v/>
          </cell>
          <cell r="BL528" t="str">
            <v/>
          </cell>
          <cell r="BM528" t="str">
            <v/>
          </cell>
          <cell r="BN528" t="str">
            <v/>
          </cell>
          <cell r="BO528" t="str">
            <v/>
          </cell>
          <cell r="BP528">
            <v>0</v>
          </cell>
        </row>
        <row r="529">
          <cell r="A529" t="str">
            <v>Dweomerkeeper (FnP)</v>
          </cell>
          <cell r="C529">
            <v>0</v>
          </cell>
          <cell r="AK529" t="str">
            <v/>
          </cell>
          <cell r="AL529" t="str">
            <v/>
          </cell>
          <cell r="AM529" t="str">
            <v/>
          </cell>
          <cell r="AN529" t="str">
            <v/>
          </cell>
          <cell r="AO529" t="str">
            <v/>
          </cell>
          <cell r="AP529" t="str">
            <v/>
          </cell>
          <cell r="AQ529" t="str">
            <v/>
          </cell>
          <cell r="AR529" t="str">
            <v/>
          </cell>
          <cell r="AS529" t="str">
            <v/>
          </cell>
          <cell r="AT529" t="str">
            <v/>
          </cell>
          <cell r="AU529" t="str">
            <v/>
          </cell>
          <cell r="AV529" t="str">
            <v/>
          </cell>
          <cell r="AW529" t="str">
            <v/>
          </cell>
          <cell r="AX529" t="str">
            <v/>
          </cell>
          <cell r="AY529" t="str">
            <v/>
          </cell>
          <cell r="AZ529" t="str">
            <v/>
          </cell>
          <cell r="BA529" t="str">
            <v/>
          </cell>
          <cell r="BB529" t="str">
            <v/>
          </cell>
          <cell r="BC529" t="str">
            <v/>
          </cell>
          <cell r="BD529" t="str">
            <v/>
          </cell>
          <cell r="BE529" t="str">
            <v/>
          </cell>
          <cell r="BF529" t="str">
            <v/>
          </cell>
          <cell r="BG529" t="str">
            <v/>
          </cell>
          <cell r="BH529" t="str">
            <v/>
          </cell>
          <cell r="BI529" t="str">
            <v/>
          </cell>
          <cell r="BJ529" t="str">
            <v/>
          </cell>
          <cell r="BK529" t="str">
            <v/>
          </cell>
          <cell r="BL529" t="str">
            <v/>
          </cell>
          <cell r="BM529" t="str">
            <v/>
          </cell>
          <cell r="BN529" t="str">
            <v/>
          </cell>
          <cell r="BO529" t="str">
            <v/>
          </cell>
          <cell r="BP529">
            <v>0</v>
          </cell>
        </row>
        <row r="530">
          <cell r="A530" t="str">
            <v>Dweomerkeeper (Josh)</v>
          </cell>
          <cell r="C530">
            <v>0</v>
          </cell>
          <cell r="AK530" t="str">
            <v/>
          </cell>
          <cell r="AL530" t="str">
            <v/>
          </cell>
          <cell r="AM530" t="str">
            <v/>
          </cell>
          <cell r="AN530" t="str">
            <v/>
          </cell>
          <cell r="AO530" t="str">
            <v/>
          </cell>
          <cell r="AP530" t="str">
            <v/>
          </cell>
          <cell r="AQ530" t="str">
            <v/>
          </cell>
          <cell r="AR530" t="str">
            <v/>
          </cell>
          <cell r="AS530" t="str">
            <v/>
          </cell>
          <cell r="AT530" t="str">
            <v/>
          </cell>
          <cell r="AU530" t="str">
            <v/>
          </cell>
          <cell r="AV530" t="str">
            <v/>
          </cell>
          <cell r="AW530" t="str">
            <v/>
          </cell>
          <cell r="AX530" t="str">
            <v/>
          </cell>
          <cell r="AY530" t="str">
            <v/>
          </cell>
          <cell r="AZ530" t="str">
            <v/>
          </cell>
          <cell r="BA530" t="str">
            <v/>
          </cell>
          <cell r="BB530" t="str">
            <v/>
          </cell>
          <cell r="BC530" t="str">
            <v/>
          </cell>
          <cell r="BD530" t="str">
            <v/>
          </cell>
          <cell r="BE530" t="str">
            <v/>
          </cell>
          <cell r="BF530" t="str">
            <v/>
          </cell>
          <cell r="BG530" t="str">
            <v/>
          </cell>
          <cell r="BH530" t="str">
            <v/>
          </cell>
          <cell r="BI530" t="str">
            <v/>
          </cell>
          <cell r="BJ530" t="str">
            <v/>
          </cell>
          <cell r="BK530" t="str">
            <v/>
          </cell>
          <cell r="BL530" t="str">
            <v/>
          </cell>
          <cell r="BM530" t="str">
            <v/>
          </cell>
          <cell r="BN530" t="str">
            <v/>
          </cell>
          <cell r="BO530" t="str">
            <v/>
          </cell>
          <cell r="BP530">
            <v>0</v>
          </cell>
        </row>
        <row r="531">
          <cell r="A531" t="str">
            <v>Dying</v>
          </cell>
          <cell r="C531">
            <v>0</v>
          </cell>
          <cell r="AK531" t="str">
            <v/>
          </cell>
          <cell r="AL531" t="str">
            <v/>
          </cell>
          <cell r="AM531" t="str">
            <v/>
          </cell>
          <cell r="AN531" t="str">
            <v/>
          </cell>
          <cell r="AO531" t="str">
            <v/>
          </cell>
          <cell r="AP531" t="str">
            <v/>
          </cell>
          <cell r="AQ531" t="str">
            <v/>
          </cell>
          <cell r="AR531" t="str">
            <v/>
          </cell>
          <cell r="AS531" t="str">
            <v/>
          </cell>
          <cell r="AT531" t="str">
            <v/>
          </cell>
          <cell r="AU531" t="str">
            <v/>
          </cell>
          <cell r="AV531" t="str">
            <v/>
          </cell>
          <cell r="AW531" t="str">
            <v/>
          </cell>
          <cell r="AX531" t="str">
            <v/>
          </cell>
          <cell r="AY531" t="str">
            <v/>
          </cell>
          <cell r="AZ531" t="str">
            <v/>
          </cell>
          <cell r="BA531" t="str">
            <v/>
          </cell>
          <cell r="BB531" t="str">
            <v/>
          </cell>
          <cell r="BC531" t="str">
            <v/>
          </cell>
          <cell r="BD531" t="str">
            <v/>
          </cell>
          <cell r="BE531" t="str">
            <v/>
          </cell>
          <cell r="BF531" t="str">
            <v/>
          </cell>
          <cell r="BG531" t="str">
            <v/>
          </cell>
          <cell r="BH531" t="str">
            <v/>
          </cell>
          <cell r="BI531" t="str">
            <v/>
          </cell>
          <cell r="BJ531" t="str">
            <v/>
          </cell>
          <cell r="BK531" t="str">
            <v/>
          </cell>
          <cell r="BL531" t="str">
            <v/>
          </cell>
          <cell r="BM531" t="str">
            <v/>
          </cell>
          <cell r="BN531" t="str">
            <v/>
          </cell>
          <cell r="BO531" t="str">
            <v/>
          </cell>
          <cell r="BP531">
            <v>0</v>
          </cell>
        </row>
        <row r="532">
          <cell r="A532" t="str">
            <v>Earthwalker</v>
          </cell>
          <cell r="C532">
            <v>0</v>
          </cell>
          <cell r="AK532" t="str">
            <v/>
          </cell>
          <cell r="AL532" t="str">
            <v/>
          </cell>
          <cell r="AM532" t="str">
            <v/>
          </cell>
          <cell r="AN532" t="str">
            <v/>
          </cell>
          <cell r="AO532" t="str">
            <v/>
          </cell>
          <cell r="AP532" t="str">
            <v/>
          </cell>
          <cell r="AQ532" t="str">
            <v/>
          </cell>
          <cell r="AR532" t="str">
            <v/>
          </cell>
          <cell r="AS532" t="str">
            <v/>
          </cell>
          <cell r="AT532" t="str">
            <v/>
          </cell>
          <cell r="AU532" t="str">
            <v/>
          </cell>
          <cell r="AV532" t="str">
            <v/>
          </cell>
          <cell r="AW532" t="str">
            <v/>
          </cell>
          <cell r="AX532" t="str">
            <v/>
          </cell>
          <cell r="AY532" t="str">
            <v/>
          </cell>
          <cell r="AZ532" t="str">
            <v/>
          </cell>
          <cell r="BA532" t="str">
            <v/>
          </cell>
          <cell r="BB532" t="str">
            <v/>
          </cell>
          <cell r="BC532" t="str">
            <v/>
          </cell>
          <cell r="BD532" t="str">
            <v/>
          </cell>
          <cell r="BE532" t="str">
            <v/>
          </cell>
          <cell r="BF532" t="str">
            <v/>
          </cell>
          <cell r="BG532" t="str">
            <v/>
          </cell>
          <cell r="BH532" t="str">
            <v/>
          </cell>
          <cell r="BI532" t="str">
            <v/>
          </cell>
          <cell r="BJ532" t="str">
            <v/>
          </cell>
          <cell r="BK532" t="str">
            <v/>
          </cell>
          <cell r="BL532" t="str">
            <v/>
          </cell>
          <cell r="BM532" t="str">
            <v/>
          </cell>
          <cell r="BN532" t="str">
            <v/>
          </cell>
          <cell r="BO532" t="str">
            <v/>
          </cell>
          <cell r="BP532">
            <v>0</v>
          </cell>
        </row>
        <row r="533">
          <cell r="A533" t="str">
            <v>Elder Druid</v>
          </cell>
          <cell r="C533">
            <v>0</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t="str">
            <v/>
          </cell>
          <cell r="AY533" t="str">
            <v/>
          </cell>
          <cell r="AZ533" t="str">
            <v/>
          </cell>
          <cell r="BA533" t="str">
            <v/>
          </cell>
          <cell r="BB533" t="str">
            <v/>
          </cell>
          <cell r="BC533" t="str">
            <v/>
          </cell>
          <cell r="BD533" t="str">
            <v/>
          </cell>
          <cell r="BE533" t="str">
            <v/>
          </cell>
          <cell r="BF533" t="str">
            <v/>
          </cell>
          <cell r="BG533" t="str">
            <v/>
          </cell>
          <cell r="BH533" t="str">
            <v/>
          </cell>
          <cell r="BI533" t="str">
            <v/>
          </cell>
          <cell r="BJ533" t="str">
            <v/>
          </cell>
          <cell r="BK533" t="str">
            <v/>
          </cell>
          <cell r="BL533" t="str">
            <v/>
          </cell>
          <cell r="BM533" t="str">
            <v/>
          </cell>
          <cell r="BN533" t="str">
            <v/>
          </cell>
          <cell r="BO533" t="str">
            <v/>
          </cell>
          <cell r="BP533">
            <v>0</v>
          </cell>
        </row>
        <row r="534">
          <cell r="A534" t="str">
            <v>Eldritch Master</v>
          </cell>
          <cell r="C534">
            <v>0</v>
          </cell>
          <cell r="AK534" t="str">
            <v/>
          </cell>
          <cell r="AL534" t="str">
            <v/>
          </cell>
          <cell r="AM534" t="str">
            <v/>
          </cell>
          <cell r="AN534" t="str">
            <v/>
          </cell>
          <cell r="AO534" t="str">
            <v/>
          </cell>
          <cell r="AP534" t="str">
            <v/>
          </cell>
          <cell r="AQ534" t="str">
            <v/>
          </cell>
          <cell r="AR534" t="str">
            <v/>
          </cell>
          <cell r="AS534" t="str">
            <v/>
          </cell>
          <cell r="AT534" t="str">
            <v/>
          </cell>
          <cell r="AU534" t="str">
            <v/>
          </cell>
          <cell r="AV534" t="str">
            <v/>
          </cell>
          <cell r="AW534" t="str">
            <v/>
          </cell>
          <cell r="AX534" t="str">
            <v/>
          </cell>
          <cell r="AY534" t="str">
            <v/>
          </cell>
          <cell r="AZ534" t="str">
            <v/>
          </cell>
          <cell r="BA534" t="str">
            <v/>
          </cell>
          <cell r="BB534" t="str">
            <v/>
          </cell>
          <cell r="BC534" t="str">
            <v/>
          </cell>
          <cell r="BD534" t="str">
            <v/>
          </cell>
          <cell r="BE534" t="str">
            <v/>
          </cell>
          <cell r="BF534" t="str">
            <v/>
          </cell>
          <cell r="BG534" t="str">
            <v/>
          </cell>
          <cell r="BH534" t="str">
            <v/>
          </cell>
          <cell r="BI534" t="str">
            <v/>
          </cell>
          <cell r="BJ534" t="str">
            <v/>
          </cell>
          <cell r="BK534" t="str">
            <v/>
          </cell>
          <cell r="BL534" t="str">
            <v/>
          </cell>
          <cell r="BM534" t="str">
            <v/>
          </cell>
          <cell r="BN534" t="str">
            <v/>
          </cell>
          <cell r="BO534" t="str">
            <v/>
          </cell>
          <cell r="BP534">
            <v>0</v>
          </cell>
        </row>
        <row r="535">
          <cell r="A535" t="str">
            <v>Eldritch Warrior</v>
          </cell>
          <cell r="C535">
            <v>0</v>
          </cell>
          <cell r="AK535" t="str">
            <v/>
          </cell>
          <cell r="AL535" t="str">
            <v/>
          </cell>
          <cell r="AM535" t="str">
            <v/>
          </cell>
          <cell r="AN535" t="str">
            <v/>
          </cell>
          <cell r="AO535" t="str">
            <v/>
          </cell>
          <cell r="AP535" t="str">
            <v/>
          </cell>
          <cell r="AQ535" t="str">
            <v/>
          </cell>
          <cell r="AR535" t="str">
            <v/>
          </cell>
          <cell r="AS535" t="str">
            <v/>
          </cell>
          <cell r="AT535" t="str">
            <v/>
          </cell>
          <cell r="AU535" t="str">
            <v/>
          </cell>
          <cell r="AV535" t="str">
            <v/>
          </cell>
          <cell r="AW535" t="str">
            <v/>
          </cell>
          <cell r="AX535" t="str">
            <v/>
          </cell>
          <cell r="AY535" t="str">
            <v/>
          </cell>
          <cell r="AZ535" t="str">
            <v/>
          </cell>
          <cell r="BA535" t="str">
            <v/>
          </cell>
          <cell r="BB535" t="str">
            <v/>
          </cell>
          <cell r="BC535" t="str">
            <v/>
          </cell>
          <cell r="BD535" t="str">
            <v/>
          </cell>
          <cell r="BE535" t="str">
            <v/>
          </cell>
          <cell r="BF535" t="str">
            <v/>
          </cell>
          <cell r="BG535" t="str">
            <v/>
          </cell>
          <cell r="BH535" t="str">
            <v/>
          </cell>
          <cell r="BI535" t="str">
            <v/>
          </cell>
          <cell r="BJ535" t="str">
            <v/>
          </cell>
          <cell r="BK535" t="str">
            <v/>
          </cell>
          <cell r="BL535" t="str">
            <v/>
          </cell>
          <cell r="BM535" t="str">
            <v/>
          </cell>
          <cell r="BN535" t="str">
            <v/>
          </cell>
          <cell r="BO535" t="str">
            <v/>
          </cell>
          <cell r="BP535">
            <v>0</v>
          </cell>
        </row>
        <row r="536">
          <cell r="A536" t="str">
            <v>Elemental Archon</v>
          </cell>
          <cell r="C536">
            <v>0</v>
          </cell>
          <cell r="AK536" t="str">
            <v/>
          </cell>
          <cell r="AL536" t="str">
            <v/>
          </cell>
          <cell r="AM536" t="str">
            <v/>
          </cell>
          <cell r="AN536" t="str">
            <v/>
          </cell>
          <cell r="AO536" t="str">
            <v/>
          </cell>
          <cell r="AP536" t="str">
            <v/>
          </cell>
          <cell r="AQ536" t="str">
            <v/>
          </cell>
          <cell r="AR536" t="str">
            <v/>
          </cell>
          <cell r="AS536" t="str">
            <v/>
          </cell>
          <cell r="AT536" t="str">
            <v/>
          </cell>
          <cell r="AU536" t="str">
            <v/>
          </cell>
          <cell r="AV536" t="str">
            <v/>
          </cell>
          <cell r="AW536" t="str">
            <v/>
          </cell>
          <cell r="AX536" t="str">
            <v/>
          </cell>
          <cell r="AY536" t="str">
            <v/>
          </cell>
          <cell r="AZ536" t="str">
            <v/>
          </cell>
          <cell r="BA536" t="str">
            <v/>
          </cell>
          <cell r="BB536" t="str">
            <v/>
          </cell>
          <cell r="BC536" t="str">
            <v/>
          </cell>
          <cell r="BD536" t="str">
            <v/>
          </cell>
          <cell r="BE536" t="str">
            <v/>
          </cell>
          <cell r="BF536" t="str">
            <v/>
          </cell>
          <cell r="BG536" t="str">
            <v/>
          </cell>
          <cell r="BH536" t="str">
            <v/>
          </cell>
          <cell r="BI536" t="str">
            <v/>
          </cell>
          <cell r="BJ536" t="str">
            <v/>
          </cell>
          <cell r="BK536" t="str">
            <v/>
          </cell>
          <cell r="BL536" t="str">
            <v/>
          </cell>
          <cell r="BM536" t="str">
            <v/>
          </cell>
          <cell r="BN536" t="str">
            <v/>
          </cell>
          <cell r="BO536" t="str">
            <v/>
          </cell>
          <cell r="BP536">
            <v>0</v>
          </cell>
        </row>
        <row r="537">
          <cell r="A537" t="str">
            <v>Elemental Guardsman</v>
          </cell>
          <cell r="C537">
            <v>0</v>
          </cell>
          <cell r="AK537" t="str">
            <v/>
          </cell>
          <cell r="AL537" t="str">
            <v/>
          </cell>
          <cell r="AM537" t="str">
            <v/>
          </cell>
          <cell r="AN537" t="str">
            <v/>
          </cell>
          <cell r="AO537" t="str">
            <v/>
          </cell>
          <cell r="AP537" t="str">
            <v/>
          </cell>
          <cell r="AQ537" t="str">
            <v/>
          </cell>
          <cell r="AR537" t="str">
            <v/>
          </cell>
          <cell r="AS537" t="str">
            <v/>
          </cell>
          <cell r="AT537" t="str">
            <v/>
          </cell>
          <cell r="AU537" t="str">
            <v/>
          </cell>
          <cell r="AV537" t="str">
            <v/>
          </cell>
          <cell r="AW537" t="str">
            <v/>
          </cell>
          <cell r="AX537" t="str">
            <v/>
          </cell>
          <cell r="AY537" t="str">
            <v/>
          </cell>
          <cell r="AZ537" t="str">
            <v/>
          </cell>
          <cell r="BA537" t="str">
            <v/>
          </cell>
          <cell r="BB537" t="str">
            <v/>
          </cell>
          <cell r="BC537" t="str">
            <v/>
          </cell>
          <cell r="BD537" t="str">
            <v/>
          </cell>
          <cell r="BE537" t="str">
            <v/>
          </cell>
          <cell r="BF537" t="str">
            <v/>
          </cell>
          <cell r="BG537" t="str">
            <v/>
          </cell>
          <cell r="BH537" t="str">
            <v/>
          </cell>
          <cell r="BI537" t="str">
            <v/>
          </cell>
          <cell r="BJ537" t="str">
            <v/>
          </cell>
          <cell r="BK537" t="str">
            <v/>
          </cell>
          <cell r="BL537" t="str">
            <v/>
          </cell>
          <cell r="BM537" t="str">
            <v/>
          </cell>
          <cell r="BN537" t="str">
            <v/>
          </cell>
          <cell r="BO537" t="str">
            <v/>
          </cell>
          <cell r="BP537">
            <v>0</v>
          </cell>
        </row>
        <row r="538">
          <cell r="A538" t="str">
            <v>Elemental Savant (Air)</v>
          </cell>
          <cell r="B538" t="str">
            <v>Ele</v>
          </cell>
          <cell r="C538">
            <v>0</v>
          </cell>
          <cell r="G538" t="str">
            <v>1st:]Elemental Transition[Starts path toward becoming an Air Elemental.</v>
          </cell>
          <cell r="H538" t="str">
            <v>][Immune to Sleep effects.</v>
          </cell>
          <cell r="I538" t="str">
            <v>][Cannot use Energy Substitution to get Acid or Earth dmg.</v>
          </cell>
          <cell r="J538" t="str">
            <v>1st:]Resistance (Ex)[Lightning Resistance: 5</v>
          </cell>
          <cell r="K538" t="str">
            <v>1st:]Spells per day[+1 level per Elemental Savant level (except 10th)</v>
          </cell>
          <cell r="L538" t="str">
            <v>2nd:]Elemental Focus (Ex)[+0 save DC bonus for Lightning spells.</v>
          </cell>
          <cell r="M538" t="str">
            <v>3rd:]Elemental Penetration (Ex) +1[Competence bonus to caster</v>
          </cell>
          <cell r="N538" t="str">
            <v>][level for Lightning spells.</v>
          </cell>
          <cell r="O538" t="str">
            <v>4th:]Elemental Transition[Darkvision 60', immune: Paralysis</v>
          </cell>
          <cell r="P538" t="str">
            <v>4th:]Resistance (Ex)[Lightning Resistance: 10</v>
          </cell>
          <cell r="Q538" t="str">
            <v>6th:]Elemental Penetration (Ex) +2[Competence bonus to caster</v>
          </cell>
          <cell r="R538" t="str">
            <v>][level for Lightning spells.</v>
          </cell>
          <cell r="S538" t="str">
            <v>7th:]Elemental Transition[Immune to Stunning attacks.</v>
          </cell>
          <cell r="T538" t="str">
            <v>7th:]Resistance (Ex)[Lightning Resistance: 15</v>
          </cell>
          <cell r="U538" t="str">
            <v>9th:]Elemental Penetration (Ex) +3[Competence bonus to caster</v>
          </cell>
          <cell r="V538" t="str">
            <v>][level for Lightning spells.</v>
          </cell>
          <cell r="W538" t="str">
            <v>10th:]Immunity (Ex)[Immune to Lightning.</v>
          </cell>
          <cell r="X538" t="str">
            <v>10th:]Elemental Perfection[Becomes an Air Elemental.</v>
          </cell>
          <cell r="Y538" t="str">
            <v>][Immune to Poison, Sleep, Paralysis, Stunning, Critical Hits, Flanking</v>
          </cell>
          <cell r="Z538" t="str">
            <v>][Gains speed, movement modes, special attacks and qualities of</v>
          </cell>
          <cell r="AA538" t="str">
            <v>][Medium-sized Air Elemental.  (Save DC for special attacks is 20 +</v>
          </cell>
          <cell r="AB538" t="str">
            <v>][CON modifier).  +2 CHA-based skill and ability checks to creatures of</v>
          </cell>
          <cell r="AC538" t="str">
            <v>][the Air type and other Elemental Savants who have chosen Air.</v>
          </cell>
          <cell r="AD538" t="str">
            <v>][Double damage from Acid and Earth spells (if saves, no damage).</v>
          </cell>
          <cell r="AK538" t="str">
            <v/>
          </cell>
          <cell r="AL538" t="str">
            <v/>
          </cell>
          <cell r="AM538" t="str">
            <v/>
          </cell>
          <cell r="AN538" t="str">
            <v/>
          </cell>
          <cell r="AO538" t="str">
            <v/>
          </cell>
          <cell r="AP538" t="str">
            <v/>
          </cell>
          <cell r="AQ538" t="str">
            <v/>
          </cell>
          <cell r="AR538" t="str">
            <v/>
          </cell>
          <cell r="AS538" t="str">
            <v/>
          </cell>
          <cell r="AT538" t="str">
            <v/>
          </cell>
          <cell r="AU538" t="str">
            <v/>
          </cell>
          <cell r="AV538" t="str">
            <v/>
          </cell>
          <cell r="AW538" t="str">
            <v/>
          </cell>
          <cell r="AX538" t="str">
            <v/>
          </cell>
          <cell r="AY538" t="str">
            <v/>
          </cell>
          <cell r="AZ538" t="str">
            <v/>
          </cell>
          <cell r="BA538" t="str">
            <v/>
          </cell>
          <cell r="BB538" t="str">
            <v/>
          </cell>
          <cell r="BC538" t="str">
            <v/>
          </cell>
          <cell r="BD538" t="str">
            <v/>
          </cell>
          <cell r="BE538" t="str">
            <v/>
          </cell>
          <cell r="BF538" t="str">
            <v/>
          </cell>
          <cell r="BG538" t="str">
            <v/>
          </cell>
          <cell r="BH538" t="str">
            <v/>
          </cell>
          <cell r="BI538" t="str">
            <v/>
          </cell>
          <cell r="BJ538" t="str">
            <v/>
          </cell>
          <cell r="BK538" t="str">
            <v/>
          </cell>
          <cell r="BL538" t="str">
            <v/>
          </cell>
          <cell r="BM538" t="str">
            <v/>
          </cell>
          <cell r="BN538" t="str">
            <v/>
          </cell>
          <cell r="BO538" t="str">
            <v/>
          </cell>
          <cell r="BP538">
            <v>0</v>
          </cell>
        </row>
        <row r="539">
          <cell r="A539" t="str">
            <v>Elemental Savant (Earth)</v>
          </cell>
          <cell r="B539" t="str">
            <v>Ele</v>
          </cell>
          <cell r="C539">
            <v>0</v>
          </cell>
          <cell r="G539" t="str">
            <v>1st:]Elemental Transition[Starts path toward becoming an Earth Elemental.</v>
          </cell>
          <cell r="H539" t="str">
            <v>][Immune to Sleep effects.</v>
          </cell>
          <cell r="I539" t="str">
            <v>][Cannot use Energy Substitution to get Air or Electricity dmg.</v>
          </cell>
          <cell r="J539" t="str">
            <v>1st:]Resistance (Ex)[Acid Resistance: 5</v>
          </cell>
          <cell r="K539" t="str">
            <v>1st:]Spells per day[+1 level per Elemental Savant level (except 10th)</v>
          </cell>
          <cell r="L539" t="str">
            <v>2nd:]Elemental Focus (Ex)[+0 save DC bonus for Acid spells.</v>
          </cell>
          <cell r="M539" t="str">
            <v>3rd:]Elemental Penetration (Ex) +1[Competence bonus to caster</v>
          </cell>
          <cell r="N539" t="str">
            <v>][level for Acid spells.</v>
          </cell>
          <cell r="O539" t="str">
            <v>4th:]Elemental Transition[Darkvision 60', immune: Paralysis</v>
          </cell>
          <cell r="P539" t="str">
            <v>4th:]Resistance (Ex)[Acid Resistance: 10</v>
          </cell>
          <cell r="Q539" t="str">
            <v>6th:]Elemental Penetration (Ex) +2[Competence bonus to caster</v>
          </cell>
          <cell r="R539" t="str">
            <v>][level for Acid spells.</v>
          </cell>
          <cell r="S539" t="str">
            <v>7th:]Elemental Transition[Immune to Stunning attacks.</v>
          </cell>
          <cell r="T539" t="str">
            <v>7th:]Resistance (Ex)[Acid Resistance: 15</v>
          </cell>
          <cell r="U539" t="str">
            <v>9th:]Elemental Penetration (Ex) +3[Competence bonus to caster</v>
          </cell>
          <cell r="V539" t="str">
            <v>][level for Acid spells.</v>
          </cell>
          <cell r="W539" t="str">
            <v>10th:]Immunity (Ex)[Immune to Acid.</v>
          </cell>
          <cell r="X539" t="str">
            <v>10th:]Elemental Perfection[Becomes an Acid Elemental.</v>
          </cell>
          <cell r="Y539" t="str">
            <v>][Immune to Poison, Sleep, Paralysis, Stunning, Critical Hits, Flanking</v>
          </cell>
          <cell r="Z539" t="str">
            <v>][Gains speed, movement modes, special attacks and qualities of</v>
          </cell>
          <cell r="AA539" t="str">
            <v>][Medium-sized Acid Elemental.  (Save DC for special attacks is 20 +</v>
          </cell>
          <cell r="AB539" t="str">
            <v>][CON modifier).  +2 CHA-based skill and ability checks to creatures of</v>
          </cell>
          <cell r="AC539" t="str">
            <v>][the Acid type and other Elemental Savants who have chosen Acid.</v>
          </cell>
          <cell r="AD539" t="str">
            <v>][Double damage from Air and Electricity spells (if saves, no damage).</v>
          </cell>
          <cell r="AK539" t="str">
            <v/>
          </cell>
          <cell r="AL539" t="str">
            <v/>
          </cell>
          <cell r="AM539" t="str">
            <v/>
          </cell>
          <cell r="AN539" t="str">
            <v/>
          </cell>
          <cell r="AO539" t="str">
            <v/>
          </cell>
          <cell r="AP539" t="str">
            <v/>
          </cell>
          <cell r="AQ539" t="str">
            <v/>
          </cell>
          <cell r="AR539" t="str">
            <v/>
          </cell>
          <cell r="AS539" t="str">
            <v/>
          </cell>
          <cell r="AT539" t="str">
            <v/>
          </cell>
          <cell r="AU539" t="str">
            <v/>
          </cell>
          <cell r="AV539" t="str">
            <v/>
          </cell>
          <cell r="AW539" t="str">
            <v/>
          </cell>
          <cell r="AX539" t="str">
            <v/>
          </cell>
          <cell r="AY539" t="str">
            <v/>
          </cell>
          <cell r="AZ539" t="str">
            <v/>
          </cell>
          <cell r="BA539" t="str">
            <v/>
          </cell>
          <cell r="BB539" t="str">
            <v/>
          </cell>
          <cell r="BC539" t="str">
            <v/>
          </cell>
          <cell r="BD539" t="str">
            <v/>
          </cell>
          <cell r="BE539" t="str">
            <v/>
          </cell>
          <cell r="BF539" t="str">
            <v/>
          </cell>
          <cell r="BG539" t="str">
            <v/>
          </cell>
          <cell r="BH539" t="str">
            <v/>
          </cell>
          <cell r="BI539" t="str">
            <v/>
          </cell>
          <cell r="BJ539" t="str">
            <v/>
          </cell>
          <cell r="BK539" t="str">
            <v/>
          </cell>
          <cell r="BL539" t="str">
            <v/>
          </cell>
          <cell r="BM539" t="str">
            <v/>
          </cell>
          <cell r="BN539" t="str">
            <v/>
          </cell>
          <cell r="BO539" t="str">
            <v/>
          </cell>
          <cell r="BP539">
            <v>0</v>
          </cell>
        </row>
        <row r="540">
          <cell r="A540" t="str">
            <v>Elemental Savant (Fire)</v>
          </cell>
          <cell r="B540" t="str">
            <v>Ele</v>
          </cell>
          <cell r="C540">
            <v>0</v>
          </cell>
          <cell r="G540" t="str">
            <v>1st:]Elemental Transition[Starts path toward becoming an Fire Elemental.</v>
          </cell>
          <cell r="H540" t="str">
            <v>][Immune to Sleep effects.</v>
          </cell>
          <cell r="I540" t="str">
            <v>][Cannot use Energy Substitution to get Cold or Water dmg.</v>
          </cell>
          <cell r="J540" t="str">
            <v>1st:]Resistance (Ex)[Fire Resistance: 5</v>
          </cell>
          <cell r="K540" t="str">
            <v>1st:]Spells per day[+1 level per Elemental Savant level (except 10th)</v>
          </cell>
          <cell r="L540" t="str">
            <v>2nd:]Elemental Focus (Ex)[+0 save DC bonus for Fire spells.</v>
          </cell>
          <cell r="M540" t="str">
            <v>3rd:]Elemental Penetration (Ex) +1[Competence bonus to caster</v>
          </cell>
          <cell r="N540" t="str">
            <v>][level for Fire spells.</v>
          </cell>
          <cell r="O540" t="str">
            <v>4th:]Elemental Transition[Darkvision 60', immune: Paralysis</v>
          </cell>
          <cell r="P540" t="str">
            <v>4th:]Resistance (Ex)[Fire Resistance: 10</v>
          </cell>
          <cell r="Q540" t="str">
            <v>6th:]Elemental Penetration (Ex) +2[Competence bonus to caster</v>
          </cell>
          <cell r="R540" t="str">
            <v>][level for Fire spells.</v>
          </cell>
          <cell r="S540" t="str">
            <v>7th:]Elemental Transition[Immune to Stunning attacks.</v>
          </cell>
          <cell r="T540" t="str">
            <v>7th:]Resistance (Ex)[Fire Resistance: 15</v>
          </cell>
          <cell r="U540" t="str">
            <v>9th:]Elemental Penetration (Ex) +3[Competence bonus to caster</v>
          </cell>
          <cell r="V540" t="str">
            <v>][level for Fire spells.</v>
          </cell>
          <cell r="W540" t="str">
            <v>10th:]Immunity (Ex)[Immune to Fire.</v>
          </cell>
          <cell r="X540" t="str">
            <v>10th:]Elemental Perfection[Becomes an Fire Elemental.</v>
          </cell>
          <cell r="Y540" t="str">
            <v>][Immune to Poison, Sleep, Paralysis, Stunning, Critical Hits, Flanking</v>
          </cell>
          <cell r="Z540" t="str">
            <v>][Gains speed, movement modes, special attacks and qualities of</v>
          </cell>
          <cell r="AA540" t="str">
            <v>][Medium-sized Fire Elemental.  (Save DC for special attacks is 20 +</v>
          </cell>
          <cell r="AB540" t="str">
            <v>][CON modifier).  +2 CHA-based skill and ability checks to creatures of</v>
          </cell>
          <cell r="AC540" t="str">
            <v>][the Fire type and other Elemental Savants who have chosen Fire.</v>
          </cell>
          <cell r="AD540" t="str">
            <v>][Double damage from Cold and Water spells (if saves, no damage).</v>
          </cell>
          <cell r="AK540" t="str">
            <v/>
          </cell>
          <cell r="AL540" t="str">
            <v/>
          </cell>
          <cell r="AM540" t="str">
            <v/>
          </cell>
          <cell r="AN540" t="str">
            <v/>
          </cell>
          <cell r="AO540" t="str">
            <v/>
          </cell>
          <cell r="AP540" t="str">
            <v/>
          </cell>
          <cell r="AQ540" t="str">
            <v/>
          </cell>
          <cell r="AR540" t="str">
            <v/>
          </cell>
          <cell r="AS540" t="str">
            <v/>
          </cell>
          <cell r="AT540" t="str">
            <v/>
          </cell>
          <cell r="AU540" t="str">
            <v/>
          </cell>
          <cell r="AV540" t="str">
            <v/>
          </cell>
          <cell r="AW540" t="str">
            <v/>
          </cell>
          <cell r="AX540" t="str">
            <v/>
          </cell>
          <cell r="AY540" t="str">
            <v/>
          </cell>
          <cell r="AZ540" t="str">
            <v/>
          </cell>
          <cell r="BA540" t="str">
            <v/>
          </cell>
          <cell r="BB540" t="str">
            <v/>
          </cell>
          <cell r="BC540" t="str">
            <v/>
          </cell>
          <cell r="BD540" t="str">
            <v/>
          </cell>
          <cell r="BE540" t="str">
            <v/>
          </cell>
          <cell r="BF540" t="str">
            <v/>
          </cell>
          <cell r="BG540" t="str">
            <v/>
          </cell>
          <cell r="BH540" t="str">
            <v/>
          </cell>
          <cell r="BI540" t="str">
            <v/>
          </cell>
          <cell r="BJ540" t="str">
            <v/>
          </cell>
          <cell r="BK540" t="str">
            <v/>
          </cell>
          <cell r="BL540" t="str">
            <v/>
          </cell>
          <cell r="BM540" t="str">
            <v/>
          </cell>
          <cell r="BN540" t="str">
            <v/>
          </cell>
          <cell r="BO540" t="str">
            <v/>
          </cell>
          <cell r="BP540">
            <v>0</v>
          </cell>
        </row>
        <row r="541">
          <cell r="A541" t="str">
            <v>Elemental Savant (Water)</v>
          </cell>
          <cell r="B541" t="str">
            <v>Ele</v>
          </cell>
          <cell r="C541">
            <v>0</v>
          </cell>
          <cell r="G541" t="str">
            <v>1st:]Elemental Transition[Starts path toward becoming an Water Elemental.</v>
          </cell>
          <cell r="H541" t="str">
            <v>][Immune to Sleep effects.</v>
          </cell>
          <cell r="I541" t="str">
            <v>][Cannot use Energy Substitution to get Fire dmg.</v>
          </cell>
          <cell r="J541" t="str">
            <v>1st:]Resistance (Ex)[Cold Resistance: 5</v>
          </cell>
          <cell r="K541" t="str">
            <v>1st:]Spells per day[+1 level per Elemental Savant level (except 10th)</v>
          </cell>
          <cell r="L541" t="str">
            <v>2nd:]Elemental Focus (Ex)[+0 save DC bonus for Cold spells.</v>
          </cell>
          <cell r="M541" t="str">
            <v>3rd:]Elemental Penetration (Ex) +1[Competence bonus to caster</v>
          </cell>
          <cell r="N541" t="str">
            <v>][level for Cold spells.</v>
          </cell>
          <cell r="O541" t="str">
            <v>4th:]Elemental Transition[Darkvision 60', immune: Paralysis</v>
          </cell>
          <cell r="P541" t="str">
            <v>4th:]Resistance (Ex)[Cold Resistance: 10</v>
          </cell>
          <cell r="Q541" t="str">
            <v>6th:]Elemental Penetration (Ex) +2[Competence bonus to caster</v>
          </cell>
          <cell r="R541" t="str">
            <v>][level for Cold spells.</v>
          </cell>
          <cell r="S541" t="str">
            <v>7th:]Elemental Transition[Immune to Stunning attacks.</v>
          </cell>
          <cell r="T541" t="str">
            <v>7th:]Resistance (Ex)[Cold Resistance: 15</v>
          </cell>
          <cell r="U541" t="str">
            <v>9th:]Elemental Penetration (Ex) +3[Competence bonus to caster</v>
          </cell>
          <cell r="V541" t="str">
            <v>][level for Cold spells.</v>
          </cell>
          <cell r="W541" t="str">
            <v>10th:]Immunity (Ex)[Immune to Cold.</v>
          </cell>
          <cell r="X541" t="str">
            <v>10th:]Elemental Perfection[Becomes a Water Elemental.</v>
          </cell>
          <cell r="Y541" t="str">
            <v>][Immune to Poison, Sleep, Paralysis, Stunning, Critical Hits, Flanking</v>
          </cell>
          <cell r="Z541" t="str">
            <v>][Gains speed, movement modes, special attacks and qualities of</v>
          </cell>
          <cell r="AA541" t="str">
            <v>][Medium-sized Water Elemental.  (Save DC for special attacks is 20 +</v>
          </cell>
          <cell r="AB541" t="str">
            <v>][CON modifier).  +2 CHA-based skill and ability checks to creatures of</v>
          </cell>
          <cell r="AC541" t="str">
            <v>][the Water type and other Elemental Savants who have chosen Water.</v>
          </cell>
          <cell r="AD541" t="str">
            <v>][Double damage from Fire spells (if saves, no damage).</v>
          </cell>
          <cell r="AK541" t="str">
            <v/>
          </cell>
          <cell r="AL541" t="str">
            <v/>
          </cell>
          <cell r="AM541" t="str">
            <v/>
          </cell>
          <cell r="AN541" t="str">
            <v/>
          </cell>
          <cell r="AO541" t="str">
            <v/>
          </cell>
          <cell r="AP541" t="str">
            <v/>
          </cell>
          <cell r="AQ541" t="str">
            <v/>
          </cell>
          <cell r="AR541" t="str">
            <v/>
          </cell>
          <cell r="AS541" t="str">
            <v/>
          </cell>
          <cell r="AT541" t="str">
            <v/>
          </cell>
          <cell r="AU541" t="str">
            <v/>
          </cell>
          <cell r="AV541" t="str">
            <v/>
          </cell>
          <cell r="AW541" t="str">
            <v/>
          </cell>
          <cell r="AX541" t="str">
            <v/>
          </cell>
          <cell r="AY541" t="str">
            <v/>
          </cell>
          <cell r="AZ541" t="str">
            <v/>
          </cell>
          <cell r="BA541" t="str">
            <v/>
          </cell>
          <cell r="BB541" t="str">
            <v/>
          </cell>
          <cell r="BC541" t="str">
            <v/>
          </cell>
          <cell r="BD541" t="str">
            <v/>
          </cell>
          <cell r="BE541" t="str">
            <v/>
          </cell>
          <cell r="BF541" t="str">
            <v/>
          </cell>
          <cell r="BG541" t="str">
            <v/>
          </cell>
          <cell r="BH541" t="str">
            <v/>
          </cell>
          <cell r="BI541" t="str">
            <v/>
          </cell>
          <cell r="BJ541" t="str">
            <v/>
          </cell>
          <cell r="BK541" t="str">
            <v/>
          </cell>
          <cell r="BL541" t="str">
            <v/>
          </cell>
          <cell r="BM541" t="str">
            <v/>
          </cell>
          <cell r="BN541" t="str">
            <v/>
          </cell>
          <cell r="BO541" t="str">
            <v/>
          </cell>
          <cell r="BP541">
            <v>0</v>
          </cell>
        </row>
        <row r="542">
          <cell r="A542" t="str">
            <v>Elf Treerunner</v>
          </cell>
          <cell r="B542" t="str">
            <v>.</v>
          </cell>
          <cell r="C542">
            <v>0</v>
          </cell>
          <cell r="D542" t="str">
            <v>]Light Armor[</v>
          </cell>
          <cell r="F542" t="str">
            <v>]Simple, Martial Weapons[</v>
          </cell>
          <cell r="G542" t="str">
            <v>1st:]Treewalking (Ex)[Climb trees with 100% success at normal move.  Doesn't loose Dex bonus.</v>
          </cell>
          <cell r="H542" t="str">
            <v>2nd:]Trackless Step (Ex)[Cannot be tracked through forests.</v>
          </cell>
          <cell r="I542" t="str">
            <v>2nd:]Weapons of the Order (Ex)[Gains the Weapon Focus (Longbow) feat.</v>
          </cell>
          <cell r="J542" t="str">
            <v>3rd:]Tree Running (Su)[Can stand on branches of any thickness as if they were a solid surface.</v>
          </cell>
          <cell r="K542" t="str">
            <v>][Can jump from any part of a tree to another w/o penalty as long as a jump check is made.</v>
          </cell>
          <cell r="L542" t="str">
            <v>4th:]Speak with Plants (Sp)[4/day can cast Speak with Plants as a level 0 druid.</v>
          </cell>
          <cell r="M542" t="str">
            <v>5th:]Arboreal Ally (Su)[Standard action to call foliage forth for an aid another action.</v>
          </cell>
          <cell r="N542" t="str">
            <v>6th:]Arboreal Ambush (Su)[May hide (+15 circumstance bonus) for up to 12 hours/day inside a tree.</v>
          </cell>
          <cell r="O542" t="str">
            <v>7th:]Darkvision (Ex)[60' or +30' if already has.</v>
          </cell>
          <cell r="P542" t="str">
            <v>8th:]Arboreal Gate (Su)[4/day can enter a tree, travel to another, &amp; then exit that tree.</v>
          </cell>
          <cell r="Q542" t="str">
            <v>][Entering &amp; exiting are both full round actions.  Exit tree must be visible from entrance tree. Travel takes 1d6 rounds.</v>
          </cell>
          <cell r="AK542" t="str">
            <v/>
          </cell>
          <cell r="AL542" t="str">
            <v/>
          </cell>
          <cell r="AM542" t="str">
            <v/>
          </cell>
          <cell r="AN542" t="str">
            <v/>
          </cell>
          <cell r="AO542" t="str">
            <v/>
          </cell>
          <cell r="AP542" t="str">
            <v/>
          </cell>
          <cell r="AQ542" t="str">
            <v/>
          </cell>
          <cell r="AR542" t="str">
            <v/>
          </cell>
          <cell r="AS542" t="str">
            <v/>
          </cell>
          <cell r="AT542" t="str">
            <v/>
          </cell>
          <cell r="AU542" t="str">
            <v/>
          </cell>
          <cell r="AV542" t="str">
            <v/>
          </cell>
          <cell r="AW542" t="str">
            <v/>
          </cell>
          <cell r="AX542" t="str">
            <v/>
          </cell>
          <cell r="AY542" t="str">
            <v/>
          </cell>
          <cell r="AZ542" t="str">
            <v/>
          </cell>
          <cell r="BA542" t="str">
            <v/>
          </cell>
          <cell r="BB542" t="str">
            <v/>
          </cell>
          <cell r="BC542" t="str">
            <v/>
          </cell>
          <cell r="BD542" t="str">
            <v/>
          </cell>
          <cell r="BE542" t="str">
            <v/>
          </cell>
          <cell r="BF542" t="str">
            <v/>
          </cell>
          <cell r="BG542" t="str">
            <v/>
          </cell>
          <cell r="BH542" t="str">
            <v/>
          </cell>
          <cell r="BI542" t="str">
            <v/>
          </cell>
          <cell r="BJ542" t="str">
            <v/>
          </cell>
          <cell r="BK542" t="str">
            <v/>
          </cell>
          <cell r="BL542" t="str">
            <v/>
          </cell>
          <cell r="BM542" t="str">
            <v/>
          </cell>
          <cell r="BN542" t="str">
            <v/>
          </cell>
          <cell r="BO542" t="str">
            <v/>
          </cell>
          <cell r="BP542">
            <v>0</v>
          </cell>
        </row>
        <row r="543">
          <cell r="A543" t="str">
            <v>Embermage</v>
          </cell>
          <cell r="B543" t="str">
            <v>.</v>
          </cell>
          <cell r="C543">
            <v>0</v>
          </cell>
          <cell r="G543" t="str">
            <v>1st:] Spells per day[+1 spellcasting level per 2 Embermage levels.</v>
          </cell>
          <cell r="H543" t="str">
            <v>1st:] Burning Touch[Free action to burn foe with touch for 1d4+1 (max +5)</v>
          </cell>
          <cell r="I543" t="str">
            <v>][The character takes 1 point of damage per use of this ability.</v>
          </cell>
          <cell r="J543" t="str">
            <v>2nd:] Burning Blood[By inflicting 1 to 5 dmg on himself, he inflicts 1d6 to 5d6 on foes.</v>
          </cell>
          <cell r="K543" t="str">
            <v>4th:] Fingers of Fire[Can create up to 5 spurts of flame up to 30' away.</v>
          </cell>
          <cell r="L543" t="str">
            <v>][Each spurt requires a ranged touch attack &amp; does 2d6 dmg.</v>
          </cell>
          <cell r="M543" t="str">
            <v>][The embermage takes 2 dmg per spurt.</v>
          </cell>
          <cell r="N543" t="str">
            <v>6th:] Burning Blood Backlash[Any P or S damage to the embermage results</v>
          </cell>
          <cell r="O543" t="str">
            <v>][in everyone within 5' taking 1d6 dmg.</v>
          </cell>
          <cell r="P543" t="str">
            <v>8th:] Tounge of Fire[1/day can spit to make a flaming shield (+3 AC) &amp; a flame blade</v>
          </cell>
          <cell r="Q543" t="str">
            <v>9th:] Eyes of Fire[Spits fire for up to 10d6 damage. Targets get only 1/2 normal resistance.</v>
          </cell>
          <cell r="R543" t="str">
            <v>10th:] Internal Explosion[As implosion, but with fire.</v>
          </cell>
          <cell r="AK543" t="str">
            <v/>
          </cell>
          <cell r="AL543" t="str">
            <v/>
          </cell>
          <cell r="AM543" t="str">
            <v/>
          </cell>
          <cell r="AN543" t="str">
            <v/>
          </cell>
          <cell r="AO543" t="str">
            <v/>
          </cell>
          <cell r="AP543" t="str">
            <v/>
          </cell>
          <cell r="AQ543" t="str">
            <v/>
          </cell>
          <cell r="AR543" t="str">
            <v/>
          </cell>
          <cell r="AS543" t="str">
            <v/>
          </cell>
          <cell r="AT543" t="str">
            <v/>
          </cell>
          <cell r="AU543" t="str">
            <v/>
          </cell>
          <cell r="AV543" t="str">
            <v/>
          </cell>
          <cell r="AW543" t="str">
            <v/>
          </cell>
          <cell r="AX543" t="str">
            <v/>
          </cell>
          <cell r="AY543" t="str">
            <v/>
          </cell>
          <cell r="AZ543" t="str">
            <v/>
          </cell>
          <cell r="BA543" t="str">
            <v/>
          </cell>
          <cell r="BB543" t="str">
            <v/>
          </cell>
          <cell r="BC543" t="str">
            <v/>
          </cell>
          <cell r="BD543" t="str">
            <v/>
          </cell>
          <cell r="BE543" t="str">
            <v/>
          </cell>
          <cell r="BF543" t="str">
            <v/>
          </cell>
          <cell r="BG543" t="str">
            <v/>
          </cell>
          <cell r="BH543" t="str">
            <v/>
          </cell>
          <cell r="BI543" t="str">
            <v/>
          </cell>
          <cell r="BJ543" t="str">
            <v/>
          </cell>
          <cell r="BK543" t="str">
            <v/>
          </cell>
          <cell r="BL543" t="str">
            <v/>
          </cell>
          <cell r="BM543" t="str">
            <v/>
          </cell>
          <cell r="BN543" t="str">
            <v/>
          </cell>
          <cell r="BO543" t="str">
            <v/>
          </cell>
          <cell r="BP543">
            <v>0</v>
          </cell>
        </row>
        <row r="544">
          <cell r="A544" t="str">
            <v>Emerald Magistrate</v>
          </cell>
          <cell r="C544">
            <v>0</v>
          </cell>
          <cell r="AK544" t="str">
            <v/>
          </cell>
          <cell r="AL544" t="str">
            <v/>
          </cell>
          <cell r="AM544" t="str">
            <v/>
          </cell>
          <cell r="AN544" t="str">
            <v/>
          </cell>
          <cell r="AO544" t="str">
            <v/>
          </cell>
          <cell r="AP544" t="str">
            <v/>
          </cell>
          <cell r="AQ544" t="str">
            <v/>
          </cell>
          <cell r="AR544" t="str">
            <v/>
          </cell>
          <cell r="AS544" t="str">
            <v/>
          </cell>
          <cell r="AT544" t="str">
            <v/>
          </cell>
          <cell r="AU544" t="str">
            <v/>
          </cell>
          <cell r="AV544" t="str">
            <v/>
          </cell>
          <cell r="AW544" t="str">
            <v/>
          </cell>
          <cell r="AX544" t="str">
            <v/>
          </cell>
          <cell r="AY544" t="str">
            <v/>
          </cell>
          <cell r="AZ544" t="str">
            <v/>
          </cell>
          <cell r="BA544" t="str">
            <v/>
          </cell>
          <cell r="BB544" t="str">
            <v/>
          </cell>
          <cell r="BC544" t="str">
            <v/>
          </cell>
          <cell r="BD544" t="str">
            <v/>
          </cell>
          <cell r="BE544" t="str">
            <v/>
          </cell>
          <cell r="BF544" t="str">
            <v/>
          </cell>
          <cell r="BG544" t="str">
            <v/>
          </cell>
          <cell r="BH544" t="str">
            <v/>
          </cell>
          <cell r="BI544" t="str">
            <v/>
          </cell>
          <cell r="BJ544" t="str">
            <v/>
          </cell>
          <cell r="BK544" t="str">
            <v/>
          </cell>
          <cell r="BL544" t="str">
            <v/>
          </cell>
          <cell r="BM544" t="str">
            <v/>
          </cell>
          <cell r="BN544" t="str">
            <v/>
          </cell>
          <cell r="BO544" t="str">
            <v/>
          </cell>
          <cell r="BP544">
            <v>0</v>
          </cell>
        </row>
        <row r="545">
          <cell r="A545" t="str">
            <v>Enchanter</v>
          </cell>
          <cell r="B545" t="str">
            <v>.</v>
          </cell>
          <cell r="C545">
            <v>0</v>
          </cell>
          <cell r="F545" t="str">
            <v>]Wizardly Weapons[Club, dagger, heavy &amp; light crossbow, quarterstaff</v>
          </cell>
          <cell r="G545" t="str">
            <v>]Bonus Language[May take Draconic as a bonus language.</v>
          </cell>
          <cell r="H545" t="str">
            <v>1st:]Arcane Spells (Sp)[Intelligence determines DC, Bonus Spells.</v>
          </cell>
          <cell r="I545" t="str">
            <v>1st:]Familiar (Ex)[</v>
          </cell>
          <cell r="J545" t="str">
            <v>1st:]Scribe Scroll (Ex)[Per the feat.</v>
          </cell>
          <cell r="K545" t="str">
            <v xml:space="preserve">1st:]Spellbook (Ex)[Starts with all 0 level spells and any three 1st level spells, </v>
          </cell>
          <cell r="L545" t="str">
            <v>][plus one spell per point of Intelligence bonus.  Add 2 spells per class level.</v>
          </cell>
          <cell r="M545" t="str">
            <v>1st:]Spell Mastery (Sp)[Read Magic</v>
          </cell>
          <cell r="N545" t="str">
            <v>1st:]Bonus Metamagic Feat (Ex)[1 feat(s) earned.</v>
          </cell>
          <cell r="O545" t="str">
            <v>1st:]School Specialization (Ex)[</v>
          </cell>
          <cell r="AK545" t="str">
            <v/>
          </cell>
          <cell r="AL545" t="str">
            <v/>
          </cell>
          <cell r="AM545" t="str">
            <v/>
          </cell>
          <cell r="AN545" t="str">
            <v/>
          </cell>
          <cell r="AO545" t="str">
            <v/>
          </cell>
          <cell r="AP545" t="str">
            <v/>
          </cell>
          <cell r="AQ545" t="str">
            <v/>
          </cell>
          <cell r="AR545" t="str">
            <v/>
          </cell>
          <cell r="AS545" t="str">
            <v/>
          </cell>
          <cell r="AT545" t="str">
            <v/>
          </cell>
          <cell r="AU545" t="str">
            <v/>
          </cell>
          <cell r="AV545" t="str">
            <v/>
          </cell>
          <cell r="AW545" t="str">
            <v/>
          </cell>
          <cell r="AX545" t="str">
            <v/>
          </cell>
          <cell r="AY545" t="str">
            <v/>
          </cell>
          <cell r="AZ545" t="str">
            <v/>
          </cell>
          <cell r="BA545" t="str">
            <v/>
          </cell>
          <cell r="BB545" t="str">
            <v/>
          </cell>
          <cell r="BC545" t="str">
            <v/>
          </cell>
          <cell r="BD545" t="str">
            <v/>
          </cell>
          <cell r="BE545" t="str">
            <v/>
          </cell>
          <cell r="BF545" t="str">
            <v/>
          </cell>
          <cell r="BG545" t="str">
            <v/>
          </cell>
          <cell r="BH545" t="str">
            <v/>
          </cell>
          <cell r="BI545" t="str">
            <v/>
          </cell>
          <cell r="BJ545" t="str">
            <v/>
          </cell>
          <cell r="BK545" t="str">
            <v/>
          </cell>
          <cell r="BL545" t="str">
            <v/>
          </cell>
          <cell r="BM545" t="str">
            <v/>
          </cell>
          <cell r="BN545" t="str">
            <v/>
          </cell>
          <cell r="BO545" t="str">
            <v/>
          </cell>
          <cell r="BP545">
            <v>0</v>
          </cell>
        </row>
        <row r="546">
          <cell r="A546" t="str">
            <v>Epic Athlete</v>
          </cell>
          <cell r="B546" t="str">
            <v>.</v>
          </cell>
          <cell r="C546">
            <v>0</v>
          </cell>
          <cell r="F546" t="str">
            <v>]Simple, Martial Weapons[</v>
          </cell>
          <cell r="G546" t="str">
            <v>1st:]Brawler (Ex)[Deals normal damage with unarmed attacks.  (1d2 damage)</v>
          </cell>
          <cell r="H546" t="str">
            <v>1st:]Fame (Ex)[+2  bonus to Charisma based skill &amp; ability checks.</v>
          </cell>
          <cell r="I546" t="str">
            <v>2nd:]Improved Speed (Ex)[+10' base speed.</v>
          </cell>
          <cell r="J546" t="str">
            <v>3rd:]Far Throw (Ex)[Double the range increment for any thrown weapons.</v>
          </cell>
          <cell r="K546" t="str">
            <v>][If the Far Shot feat is taken, triple it.</v>
          </cell>
          <cell r="L546" t="str">
            <v>4th:]Grappler (Ex)[Doesn't provoke an AoO for grapple initiation, +2  bonus to grapple checks, &amp;</v>
          </cell>
          <cell r="M546" t="str">
            <v>][uses improved unarmed damage (standard or subdual) when choosing to during a grapple.</v>
          </cell>
          <cell r="N546" t="str">
            <v>5th:]The Epic (Ex)[Rerolls 1's &amp; 2's for this and every level afterwards for any class.</v>
          </cell>
          <cell r="P546" t="str">
            <v>6th:]Prodigious Leap (Ex)[Jumping distance no longer limited by height, +4  bonus to jump checks.</v>
          </cell>
          <cell r="Q546" t="str">
            <v>7th:]Giant Killer (Ex)[Treated as one size larger for grappling attacks.</v>
          </cell>
          <cell r="R546" t="str">
            <v>][When grappling humanoid 3+ sizes larger, can flip opponent prone or reduce speed by 1/2.</v>
          </cell>
          <cell r="S546" t="str">
            <v>8th:]Bear Hug (Ex)[If a 2nd round of grapple is maintained, can crush opponent for 2x damage.</v>
          </cell>
          <cell r="T546" t="str">
            <v>][Opponent can only take free actions while in the hug, maintaining the hug is a full round action.</v>
          </cell>
          <cell r="U546" t="str">
            <v>][Can only hug opponents within one size category.</v>
          </cell>
          <cell r="V546" t="str">
            <v>9th:]Hearty Constitution (Ex)[+4  bonus to all non-magical saves.</v>
          </cell>
          <cell r="W546" t="str">
            <v>10th:]Epic Heath (Ex)[Immunity to disease &amp; poison.  Regenerates 1 hps/hour.</v>
          </cell>
          <cell r="AK546" t="str">
            <v/>
          </cell>
          <cell r="AL546" t="str">
            <v/>
          </cell>
          <cell r="AM546" t="str">
            <v/>
          </cell>
          <cell r="AN546" t="str">
            <v/>
          </cell>
          <cell r="AO546" t="str">
            <v/>
          </cell>
          <cell r="AP546" t="str">
            <v/>
          </cell>
          <cell r="AQ546" t="str">
            <v/>
          </cell>
          <cell r="AR546" t="str">
            <v/>
          </cell>
          <cell r="AS546" t="str">
            <v/>
          </cell>
          <cell r="AT546" t="str">
            <v/>
          </cell>
          <cell r="AU546" t="str">
            <v/>
          </cell>
          <cell r="AV546" t="str">
            <v/>
          </cell>
          <cell r="AW546" t="str">
            <v/>
          </cell>
          <cell r="AX546" t="str">
            <v/>
          </cell>
          <cell r="AY546" t="str">
            <v/>
          </cell>
          <cell r="AZ546" t="str">
            <v/>
          </cell>
          <cell r="BA546" t="str">
            <v/>
          </cell>
          <cell r="BB546" t="str">
            <v/>
          </cell>
          <cell r="BC546" t="str">
            <v/>
          </cell>
          <cell r="BD546" t="str">
            <v/>
          </cell>
          <cell r="BE546" t="str">
            <v/>
          </cell>
          <cell r="BF546" t="str">
            <v/>
          </cell>
          <cell r="BG546" t="str">
            <v/>
          </cell>
          <cell r="BH546" t="str">
            <v/>
          </cell>
          <cell r="BI546" t="str">
            <v/>
          </cell>
          <cell r="BJ546" t="str">
            <v/>
          </cell>
          <cell r="BK546" t="str">
            <v/>
          </cell>
          <cell r="BL546" t="str">
            <v/>
          </cell>
          <cell r="BM546" t="str">
            <v/>
          </cell>
          <cell r="BN546" t="str">
            <v/>
          </cell>
          <cell r="BO546" t="str">
            <v/>
          </cell>
          <cell r="BP546">
            <v>0</v>
          </cell>
        </row>
        <row r="547">
          <cell r="A547" t="str">
            <v>Eunich Warlock</v>
          </cell>
          <cell r="C547">
            <v>0</v>
          </cell>
          <cell r="AK547" t="str">
            <v/>
          </cell>
          <cell r="AL547" t="str">
            <v/>
          </cell>
          <cell r="AM547" t="str">
            <v/>
          </cell>
          <cell r="AN547" t="str">
            <v/>
          </cell>
          <cell r="AO547" t="str">
            <v/>
          </cell>
          <cell r="AP547" t="str">
            <v/>
          </cell>
          <cell r="AQ547" t="str">
            <v/>
          </cell>
          <cell r="AR547" t="str">
            <v/>
          </cell>
          <cell r="AS547" t="str">
            <v/>
          </cell>
          <cell r="AT547" t="str">
            <v/>
          </cell>
          <cell r="AU547" t="str">
            <v/>
          </cell>
          <cell r="AV547" t="str">
            <v/>
          </cell>
          <cell r="AW547" t="str">
            <v/>
          </cell>
          <cell r="AX547" t="str">
            <v/>
          </cell>
          <cell r="AY547" t="str">
            <v/>
          </cell>
          <cell r="AZ547" t="str">
            <v/>
          </cell>
          <cell r="BA547" t="str">
            <v/>
          </cell>
          <cell r="BB547" t="str">
            <v/>
          </cell>
          <cell r="BC547" t="str">
            <v/>
          </cell>
          <cell r="BD547" t="str">
            <v/>
          </cell>
          <cell r="BE547" t="str">
            <v/>
          </cell>
          <cell r="BF547" t="str">
            <v/>
          </cell>
          <cell r="BG547" t="str">
            <v/>
          </cell>
          <cell r="BH547" t="str">
            <v/>
          </cell>
          <cell r="BI547" t="str">
            <v/>
          </cell>
          <cell r="BJ547" t="str">
            <v/>
          </cell>
          <cell r="BK547" t="str">
            <v/>
          </cell>
          <cell r="BL547" t="str">
            <v/>
          </cell>
          <cell r="BM547" t="str">
            <v/>
          </cell>
          <cell r="BN547" t="str">
            <v/>
          </cell>
          <cell r="BO547" t="str">
            <v/>
          </cell>
          <cell r="BP547">
            <v>0</v>
          </cell>
        </row>
        <row r="548">
          <cell r="A548" t="str">
            <v>Evoker</v>
          </cell>
          <cell r="B548" t="str">
            <v>.</v>
          </cell>
          <cell r="C548">
            <v>0</v>
          </cell>
          <cell r="F548" t="str">
            <v>]Wizardly Weapons[Club, dagger, heavy &amp; light crossbow, quarterstaff</v>
          </cell>
          <cell r="G548" t="str">
            <v>]Bonus Language[May take Draconic as a bonus language.</v>
          </cell>
          <cell r="H548" t="str">
            <v>1st:]Arcane Spells (Sp)[Intelligence determines DC, Bonus Spells.</v>
          </cell>
          <cell r="I548" t="str">
            <v>1st:]Familiar (Ex)[</v>
          </cell>
          <cell r="J548" t="str">
            <v>1st:]Scribe Scroll (Ex)[Per the feat.</v>
          </cell>
          <cell r="K548" t="str">
            <v xml:space="preserve">1st:]Spellbook (Ex)[Starts with all 0 level spells and any three 1st level spells, </v>
          </cell>
          <cell r="L548" t="str">
            <v>][plus one spell per point of Intelligence bonus.  Add 2 spells per class level.</v>
          </cell>
          <cell r="M548" t="str">
            <v>1st:]Spell Mastery (Sp)[Read Magic</v>
          </cell>
          <cell r="N548" t="str">
            <v>1st:]Bonus Metamagic Feat (Ex)[1 feat(s) earned.</v>
          </cell>
          <cell r="O548" t="str">
            <v>1st:]School Specialization (Ex)[</v>
          </cell>
          <cell r="AK548" t="str">
            <v/>
          </cell>
          <cell r="AL548" t="str">
            <v/>
          </cell>
          <cell r="AM548" t="str">
            <v/>
          </cell>
          <cell r="AN548" t="str">
            <v/>
          </cell>
          <cell r="AO548" t="str">
            <v/>
          </cell>
          <cell r="AP548" t="str">
            <v/>
          </cell>
          <cell r="AQ548" t="str">
            <v/>
          </cell>
          <cell r="AR548" t="str">
            <v/>
          </cell>
          <cell r="AS548" t="str">
            <v/>
          </cell>
          <cell r="AT548" t="str">
            <v/>
          </cell>
          <cell r="AU548" t="str">
            <v/>
          </cell>
          <cell r="AV548" t="str">
            <v/>
          </cell>
          <cell r="AW548" t="str">
            <v/>
          </cell>
          <cell r="AX548" t="str">
            <v/>
          </cell>
          <cell r="AY548" t="str">
            <v/>
          </cell>
          <cell r="AZ548" t="str">
            <v/>
          </cell>
          <cell r="BA548" t="str">
            <v/>
          </cell>
          <cell r="BB548" t="str">
            <v/>
          </cell>
          <cell r="BC548" t="str">
            <v/>
          </cell>
          <cell r="BD548" t="str">
            <v/>
          </cell>
          <cell r="BE548" t="str">
            <v/>
          </cell>
          <cell r="BF548" t="str">
            <v/>
          </cell>
          <cell r="BG548" t="str">
            <v/>
          </cell>
          <cell r="BH548" t="str">
            <v/>
          </cell>
          <cell r="BI548" t="str">
            <v/>
          </cell>
          <cell r="BJ548" t="str">
            <v/>
          </cell>
          <cell r="BK548" t="str">
            <v/>
          </cell>
          <cell r="BL548" t="str">
            <v/>
          </cell>
          <cell r="BM548" t="str">
            <v/>
          </cell>
          <cell r="BN548" t="str">
            <v/>
          </cell>
          <cell r="BO548" t="str">
            <v/>
          </cell>
          <cell r="BP548">
            <v>0</v>
          </cell>
        </row>
        <row r="549">
          <cell r="A549" t="str">
            <v>Exorcist</v>
          </cell>
          <cell r="C549">
            <v>0</v>
          </cell>
          <cell r="AK549" t="str">
            <v/>
          </cell>
          <cell r="AL549" t="str">
            <v/>
          </cell>
          <cell r="AM549" t="str">
            <v/>
          </cell>
          <cell r="AN549" t="str">
            <v/>
          </cell>
          <cell r="AO549" t="str">
            <v/>
          </cell>
          <cell r="AP549" t="str">
            <v/>
          </cell>
          <cell r="AQ549" t="str">
            <v/>
          </cell>
          <cell r="AR549" t="str">
            <v/>
          </cell>
          <cell r="AS549" t="str">
            <v/>
          </cell>
          <cell r="AT549" t="str">
            <v/>
          </cell>
          <cell r="AU549" t="str">
            <v/>
          </cell>
          <cell r="AV549" t="str">
            <v/>
          </cell>
          <cell r="AW549" t="str">
            <v/>
          </cell>
          <cell r="AX549" t="str">
            <v/>
          </cell>
          <cell r="AY549" t="str">
            <v/>
          </cell>
          <cell r="AZ549" t="str">
            <v/>
          </cell>
          <cell r="BA549" t="str">
            <v/>
          </cell>
          <cell r="BB549" t="str">
            <v/>
          </cell>
          <cell r="BC549" t="str">
            <v/>
          </cell>
          <cell r="BD549" t="str">
            <v/>
          </cell>
          <cell r="BE549" t="str">
            <v/>
          </cell>
          <cell r="BF549" t="str">
            <v/>
          </cell>
          <cell r="BG549" t="str">
            <v/>
          </cell>
          <cell r="BH549" t="str">
            <v/>
          </cell>
          <cell r="BI549" t="str">
            <v/>
          </cell>
          <cell r="BJ549" t="str">
            <v/>
          </cell>
          <cell r="BK549" t="str">
            <v/>
          </cell>
          <cell r="BL549" t="str">
            <v/>
          </cell>
          <cell r="BM549" t="str">
            <v/>
          </cell>
          <cell r="BN549" t="str">
            <v/>
          </cell>
          <cell r="BO549" t="str">
            <v/>
          </cell>
          <cell r="BP549">
            <v>0</v>
          </cell>
        </row>
        <row r="550">
          <cell r="A550" t="str">
            <v>Expert</v>
          </cell>
          <cell r="B550" t="str">
            <v>.</v>
          </cell>
          <cell r="C550">
            <v>0</v>
          </cell>
          <cell r="D550" t="str">
            <v>]Light Armor[</v>
          </cell>
          <cell r="F550" t="str">
            <v>]Simple Weapons[</v>
          </cell>
          <cell r="G550" t="str">
            <v>]Skills[Can choose any 10 skills to be class skills.</v>
          </cell>
          <cell r="AK550" t="str">
            <v/>
          </cell>
          <cell r="AL550" t="str">
            <v/>
          </cell>
          <cell r="AM550" t="str">
            <v/>
          </cell>
          <cell r="AN550" t="str">
            <v/>
          </cell>
          <cell r="AO550" t="str">
            <v/>
          </cell>
          <cell r="AP550" t="str">
            <v/>
          </cell>
          <cell r="AQ550" t="str">
            <v/>
          </cell>
          <cell r="AR550" t="str">
            <v/>
          </cell>
          <cell r="AS550" t="str">
            <v/>
          </cell>
          <cell r="AT550" t="str">
            <v/>
          </cell>
          <cell r="AU550" t="str">
            <v/>
          </cell>
          <cell r="AV550" t="str">
            <v/>
          </cell>
          <cell r="AW550" t="str">
            <v/>
          </cell>
          <cell r="AX550" t="str">
            <v/>
          </cell>
          <cell r="AY550" t="str">
            <v/>
          </cell>
          <cell r="AZ550" t="str">
            <v/>
          </cell>
          <cell r="BA550" t="str">
            <v/>
          </cell>
          <cell r="BB550" t="str">
            <v/>
          </cell>
          <cell r="BC550" t="str">
            <v/>
          </cell>
          <cell r="BD550" t="str">
            <v/>
          </cell>
          <cell r="BE550" t="str">
            <v/>
          </cell>
          <cell r="BF550" t="str">
            <v/>
          </cell>
          <cell r="BG550" t="str">
            <v/>
          </cell>
          <cell r="BH550" t="str">
            <v/>
          </cell>
          <cell r="BI550" t="str">
            <v/>
          </cell>
          <cell r="BJ550" t="str">
            <v/>
          </cell>
          <cell r="BK550" t="str">
            <v/>
          </cell>
          <cell r="BL550" t="str">
            <v/>
          </cell>
          <cell r="BM550" t="str">
            <v/>
          </cell>
          <cell r="BN550" t="str">
            <v/>
          </cell>
          <cell r="BO550" t="str">
            <v/>
          </cell>
          <cell r="BP550">
            <v>0</v>
          </cell>
        </row>
        <row r="551">
          <cell r="A551" t="str">
            <v>Faith Hunter</v>
          </cell>
          <cell r="C551">
            <v>0</v>
          </cell>
          <cell r="AK551" t="str">
            <v/>
          </cell>
          <cell r="AL551" t="str">
            <v/>
          </cell>
          <cell r="AM551" t="str">
            <v/>
          </cell>
          <cell r="AN551" t="str">
            <v/>
          </cell>
          <cell r="AO551" t="str">
            <v/>
          </cell>
          <cell r="AP551" t="str">
            <v/>
          </cell>
          <cell r="AQ551" t="str">
            <v/>
          </cell>
          <cell r="AR551" t="str">
            <v/>
          </cell>
          <cell r="AS551" t="str">
            <v/>
          </cell>
          <cell r="AT551" t="str">
            <v/>
          </cell>
          <cell r="AU551" t="str">
            <v/>
          </cell>
          <cell r="AV551" t="str">
            <v/>
          </cell>
          <cell r="AW551" t="str">
            <v/>
          </cell>
          <cell r="AX551" t="str">
            <v/>
          </cell>
          <cell r="AY551" t="str">
            <v/>
          </cell>
          <cell r="AZ551" t="str">
            <v/>
          </cell>
          <cell r="BA551" t="str">
            <v/>
          </cell>
          <cell r="BB551" t="str">
            <v/>
          </cell>
          <cell r="BC551" t="str">
            <v/>
          </cell>
          <cell r="BD551" t="str">
            <v/>
          </cell>
          <cell r="BE551" t="str">
            <v/>
          </cell>
          <cell r="BF551" t="str">
            <v/>
          </cell>
          <cell r="BG551" t="str">
            <v/>
          </cell>
          <cell r="BH551" t="str">
            <v/>
          </cell>
          <cell r="BI551" t="str">
            <v/>
          </cell>
          <cell r="BJ551" t="str">
            <v/>
          </cell>
          <cell r="BK551" t="str">
            <v/>
          </cell>
          <cell r="BL551" t="str">
            <v/>
          </cell>
          <cell r="BM551" t="str">
            <v/>
          </cell>
          <cell r="BN551" t="str">
            <v/>
          </cell>
          <cell r="BO551" t="str">
            <v/>
          </cell>
          <cell r="BP551">
            <v>0</v>
          </cell>
        </row>
        <row r="552">
          <cell r="A552" t="str">
            <v>Fang of Lolth</v>
          </cell>
          <cell r="C552">
            <v>0</v>
          </cell>
          <cell r="AK552" t="str">
            <v/>
          </cell>
          <cell r="AL552" t="str">
            <v/>
          </cell>
          <cell r="AM552" t="str">
            <v/>
          </cell>
          <cell r="AN552" t="str">
            <v/>
          </cell>
          <cell r="AO552" t="str">
            <v/>
          </cell>
          <cell r="AP552" t="str">
            <v/>
          </cell>
          <cell r="AQ552" t="str">
            <v/>
          </cell>
          <cell r="AR552" t="str">
            <v/>
          </cell>
          <cell r="AS552" t="str">
            <v/>
          </cell>
          <cell r="AT552" t="str">
            <v/>
          </cell>
          <cell r="AU552" t="str">
            <v/>
          </cell>
          <cell r="AV552" t="str">
            <v/>
          </cell>
          <cell r="AW552" t="str">
            <v/>
          </cell>
          <cell r="AX552" t="str">
            <v/>
          </cell>
          <cell r="AY552" t="str">
            <v/>
          </cell>
          <cell r="AZ552" t="str">
            <v/>
          </cell>
          <cell r="BA552" t="str">
            <v/>
          </cell>
          <cell r="BB552" t="str">
            <v/>
          </cell>
          <cell r="BC552" t="str">
            <v/>
          </cell>
          <cell r="BD552" t="str">
            <v/>
          </cell>
          <cell r="BE552" t="str">
            <v/>
          </cell>
          <cell r="BF552" t="str">
            <v/>
          </cell>
          <cell r="BG552" t="str">
            <v/>
          </cell>
          <cell r="BH552" t="str">
            <v/>
          </cell>
          <cell r="BI552" t="str">
            <v/>
          </cell>
          <cell r="BJ552" t="str">
            <v/>
          </cell>
          <cell r="BK552" t="str">
            <v/>
          </cell>
          <cell r="BL552" t="str">
            <v/>
          </cell>
          <cell r="BM552" t="str">
            <v/>
          </cell>
          <cell r="BN552" t="str">
            <v/>
          </cell>
          <cell r="BO552" t="str">
            <v/>
          </cell>
          <cell r="BP552">
            <v>0</v>
          </cell>
        </row>
        <row r="553">
          <cell r="A553" t="str">
            <v>Fate Weaver</v>
          </cell>
          <cell r="C553">
            <v>0</v>
          </cell>
          <cell r="AK553" t="str">
            <v/>
          </cell>
          <cell r="AL553" t="str">
            <v/>
          </cell>
          <cell r="AM553" t="str">
            <v/>
          </cell>
          <cell r="AN553" t="str">
            <v/>
          </cell>
          <cell r="AO553" t="str">
            <v/>
          </cell>
          <cell r="AP553" t="str">
            <v/>
          </cell>
          <cell r="AQ553" t="str">
            <v/>
          </cell>
          <cell r="AR553" t="str">
            <v/>
          </cell>
          <cell r="AS553" t="str">
            <v/>
          </cell>
          <cell r="AT553" t="str">
            <v/>
          </cell>
          <cell r="AU553" t="str">
            <v/>
          </cell>
          <cell r="AV553" t="str">
            <v/>
          </cell>
          <cell r="AW553" t="str">
            <v/>
          </cell>
          <cell r="AX553" t="str">
            <v/>
          </cell>
          <cell r="AY553" t="str">
            <v/>
          </cell>
          <cell r="AZ553" t="str">
            <v/>
          </cell>
          <cell r="BA553" t="str">
            <v/>
          </cell>
          <cell r="BB553" t="str">
            <v/>
          </cell>
          <cell r="BC553" t="str">
            <v/>
          </cell>
          <cell r="BD553" t="str">
            <v/>
          </cell>
          <cell r="BE553" t="str">
            <v/>
          </cell>
          <cell r="BF553" t="str">
            <v/>
          </cell>
          <cell r="BG553" t="str">
            <v/>
          </cell>
          <cell r="BH553" t="str">
            <v/>
          </cell>
          <cell r="BI553" t="str">
            <v/>
          </cell>
          <cell r="BJ553" t="str">
            <v/>
          </cell>
          <cell r="BK553" t="str">
            <v/>
          </cell>
          <cell r="BL553" t="str">
            <v/>
          </cell>
          <cell r="BM553" t="str">
            <v/>
          </cell>
          <cell r="BN553" t="str">
            <v/>
          </cell>
          <cell r="BO553" t="str">
            <v/>
          </cell>
          <cell r="BP553">
            <v>0</v>
          </cell>
        </row>
        <row r="554">
          <cell r="A554" t="str">
            <v>Fatespinner</v>
          </cell>
          <cell r="B554" t="str">
            <v>Fate</v>
          </cell>
          <cell r="C554">
            <v>0</v>
          </cell>
          <cell r="G554" t="str">
            <v>1st:]Spin (Ex)[Subtract 2 from a spell's DC; store up to</v>
          </cell>
          <cell r="H554" t="str">
            <v>][(spellcasting levels) worth of "spin".  Use "spin" to increase one</v>
          </cell>
          <cell r="I554" t="str">
            <v>][spell up to +3 DC.</v>
          </cell>
          <cell r="J554" t="str">
            <v>1st:]Spells per day[+1 level per even Fatespinner level (and 7th)</v>
          </cell>
          <cell r="K554" t="str">
            <v>2nd:]Resist (Ex) (1/day)[Reroll any roll, using new result.</v>
          </cell>
          <cell r="L554" t="str">
            <v xml:space="preserve">3rd:]Fickle Finger of (Ex)[Reroll any one roll of friend </v>
          </cell>
          <cell r="M554" t="str">
            <v>][or foe, using new result.</v>
          </cell>
          <cell r="N554" t="str">
            <v>4th:]As Would Have It[Bonus Metamagic Feat.</v>
          </cell>
          <cell r="O554" t="str">
            <v>5th:]Spin Destiny (Ex)[Use "spin" to increase any skill check,</v>
          </cell>
          <cell r="P554" t="str">
            <v>][attack roll, or saving throw.  (Cannot accumulate "spin" this way).</v>
          </cell>
          <cell r="Q554" t="str">
            <v>6th:]Deny (Ex) (2/day)[Reroll any roll, using new result.</v>
          </cell>
          <cell r="R554" t="str">
            <v>7th:]Luck to the Wind (ex)[Can randomize spell DC; new DC is</v>
          </cell>
          <cell r="S554" t="str">
            <v>][1d20 + Spell Level + CHA or INT mod (whichever is higher).</v>
          </cell>
          <cell r="T554" t="str">
            <v>][Can subtract 2, or add up to 3 to final DC (as per Spin Fate).</v>
          </cell>
          <cell r="U554" t="str">
            <v>8th:]As Would Have It[Bonus Metamagic Feat.</v>
          </cell>
          <cell r="V554" t="str">
            <v>9th:]Seal (Sp)[Size large or smaller within 100'; Fort DC 20</v>
          </cell>
          <cell r="W554" t="str">
            <v>][or creature dies / takes 3d6+13 damage.  Spin can adjust DC.</v>
          </cell>
          <cell r="X554" t="str">
            <v>10th:]Favored One[Fatespinner becomes Outsider; can</v>
          </cell>
          <cell r="Y554" t="str">
            <v>][store up to 2x caster level in "spin".</v>
          </cell>
          <cell r="AK554" t="str">
            <v/>
          </cell>
          <cell r="AL554" t="str">
            <v/>
          </cell>
          <cell r="AM554" t="str">
            <v/>
          </cell>
          <cell r="AN554" t="str">
            <v/>
          </cell>
          <cell r="AO554" t="str">
            <v/>
          </cell>
          <cell r="AP554" t="str">
            <v/>
          </cell>
          <cell r="AQ554" t="str">
            <v/>
          </cell>
          <cell r="AR554" t="str">
            <v/>
          </cell>
          <cell r="AS554" t="str">
            <v/>
          </cell>
          <cell r="AT554" t="str">
            <v/>
          </cell>
          <cell r="AU554" t="str">
            <v/>
          </cell>
          <cell r="AV554" t="str">
            <v/>
          </cell>
          <cell r="AW554" t="str">
            <v/>
          </cell>
          <cell r="AX554" t="str">
            <v/>
          </cell>
          <cell r="AY554" t="str">
            <v/>
          </cell>
          <cell r="AZ554" t="str">
            <v/>
          </cell>
          <cell r="BA554" t="str">
            <v/>
          </cell>
          <cell r="BB554" t="str">
            <v/>
          </cell>
          <cell r="BC554" t="str">
            <v/>
          </cell>
          <cell r="BD554" t="str">
            <v/>
          </cell>
          <cell r="BE554" t="str">
            <v/>
          </cell>
          <cell r="BF554" t="str">
            <v/>
          </cell>
          <cell r="BG554" t="str">
            <v/>
          </cell>
          <cell r="BH554" t="str">
            <v/>
          </cell>
          <cell r="BI554" t="str">
            <v/>
          </cell>
          <cell r="BJ554" t="str">
            <v/>
          </cell>
          <cell r="BK554" t="str">
            <v/>
          </cell>
          <cell r="BL554" t="str">
            <v/>
          </cell>
          <cell r="BM554" t="str">
            <v/>
          </cell>
          <cell r="BN554" t="str">
            <v/>
          </cell>
          <cell r="BO554" t="str">
            <v/>
          </cell>
          <cell r="BP554">
            <v>0</v>
          </cell>
        </row>
        <row r="555">
          <cell r="A555" t="str">
            <v>Fida'i</v>
          </cell>
          <cell r="B555" t="str">
            <v>Fid</v>
          </cell>
          <cell r="C555">
            <v>0</v>
          </cell>
          <cell r="F555" t="str">
            <v>]Kukri &amp; Short Sword[</v>
          </cell>
          <cell r="G555" t="str">
            <v>1st:]Conviction (Ex)[+2 bonus vs. mind-affecting spells &amp; effects.</v>
          </cell>
          <cell r="H555" t="str">
            <v>2nd:]Divine Ecsatcy (Ex)[0/day get's +2 morale bonus to damage, attack, skill, &amp; save rolls.</v>
          </cell>
          <cell r="I555" t="str">
            <v>][Receive DR 5/--.  Free action to activate.  Lasts for 1 rounds.</v>
          </cell>
          <cell r="J555" t="str">
            <v>3rd:]Protection from Chaos (Sp)[1/day, DC 12</v>
          </cell>
          <cell r="K555" t="str">
            <v>7th:]magic Circle Against Chaos (Sp)[1/day, DC 14</v>
          </cell>
          <cell r="L555" t="str">
            <v>10th:]Shield of Law (Sp)[1/day, DC 19</v>
          </cell>
          <cell r="AK555" t="str">
            <v/>
          </cell>
          <cell r="AL555" t="str">
            <v/>
          </cell>
          <cell r="AM555" t="str">
            <v/>
          </cell>
          <cell r="AN555" t="str">
            <v/>
          </cell>
          <cell r="AO555" t="str">
            <v/>
          </cell>
          <cell r="AP555" t="str">
            <v/>
          </cell>
          <cell r="AQ555" t="str">
            <v/>
          </cell>
          <cell r="AR555" t="str">
            <v/>
          </cell>
          <cell r="AS555" t="str">
            <v/>
          </cell>
          <cell r="AT555" t="str">
            <v/>
          </cell>
          <cell r="AU555" t="str">
            <v/>
          </cell>
          <cell r="AV555" t="str">
            <v/>
          </cell>
          <cell r="AW555" t="str">
            <v/>
          </cell>
          <cell r="AX555" t="str">
            <v/>
          </cell>
          <cell r="AY555" t="str">
            <v/>
          </cell>
          <cell r="AZ555" t="str">
            <v/>
          </cell>
          <cell r="BA555" t="str">
            <v/>
          </cell>
          <cell r="BB555" t="str">
            <v/>
          </cell>
          <cell r="BC555" t="str">
            <v/>
          </cell>
          <cell r="BD555" t="str">
            <v/>
          </cell>
          <cell r="BE555" t="str">
            <v/>
          </cell>
          <cell r="BF555" t="str">
            <v/>
          </cell>
          <cell r="BG555" t="str">
            <v/>
          </cell>
          <cell r="BH555" t="str">
            <v/>
          </cell>
          <cell r="BI555" t="str">
            <v/>
          </cell>
          <cell r="BJ555" t="str">
            <v/>
          </cell>
          <cell r="BK555" t="str">
            <v/>
          </cell>
          <cell r="BL555" t="str">
            <v/>
          </cell>
          <cell r="BM555" t="str">
            <v/>
          </cell>
          <cell r="BN555" t="str">
            <v/>
          </cell>
          <cell r="BO555" t="str">
            <v/>
          </cell>
          <cell r="BP555">
            <v>0</v>
          </cell>
        </row>
        <row r="556">
          <cell r="A556" t="str">
            <v>Fiend Binder</v>
          </cell>
          <cell r="C556">
            <v>0</v>
          </cell>
          <cell r="AK556" t="str">
            <v/>
          </cell>
          <cell r="AL556" t="str">
            <v/>
          </cell>
          <cell r="AM556" t="str">
            <v/>
          </cell>
          <cell r="AN556" t="str">
            <v/>
          </cell>
          <cell r="AO556" t="str">
            <v/>
          </cell>
          <cell r="AP556" t="str">
            <v/>
          </cell>
          <cell r="AQ556" t="str">
            <v/>
          </cell>
          <cell r="AR556" t="str">
            <v/>
          </cell>
          <cell r="AS556" t="str">
            <v/>
          </cell>
          <cell r="AT556" t="str">
            <v/>
          </cell>
          <cell r="AU556" t="str">
            <v/>
          </cell>
          <cell r="AV556" t="str">
            <v/>
          </cell>
          <cell r="AW556" t="str">
            <v/>
          </cell>
          <cell r="AX556" t="str">
            <v/>
          </cell>
          <cell r="AY556" t="str">
            <v/>
          </cell>
          <cell r="AZ556" t="str">
            <v/>
          </cell>
          <cell r="BA556" t="str">
            <v/>
          </cell>
          <cell r="BB556" t="str">
            <v/>
          </cell>
          <cell r="BC556" t="str">
            <v/>
          </cell>
          <cell r="BD556" t="str">
            <v/>
          </cell>
          <cell r="BE556" t="str">
            <v/>
          </cell>
          <cell r="BF556" t="str">
            <v/>
          </cell>
          <cell r="BG556" t="str">
            <v/>
          </cell>
          <cell r="BH556" t="str">
            <v/>
          </cell>
          <cell r="BI556" t="str">
            <v/>
          </cell>
          <cell r="BJ556" t="str">
            <v/>
          </cell>
          <cell r="BK556" t="str">
            <v/>
          </cell>
          <cell r="BL556" t="str">
            <v/>
          </cell>
          <cell r="BM556" t="str">
            <v/>
          </cell>
          <cell r="BN556" t="str">
            <v/>
          </cell>
          <cell r="BO556" t="str">
            <v/>
          </cell>
          <cell r="BP556">
            <v>0</v>
          </cell>
        </row>
        <row r="557">
          <cell r="A557" t="str">
            <v>Fiend Slayer</v>
          </cell>
          <cell r="B557" t="str">
            <v>.</v>
          </cell>
          <cell r="C557">
            <v>0</v>
          </cell>
          <cell r="D557" t="str">
            <v>]Light, Medium, Heavy Armor[</v>
          </cell>
          <cell r="E557" t="str">
            <v>]Shield Use[</v>
          </cell>
          <cell r="F557" t="str">
            <v>]Simple, Martial Weapons[</v>
          </cell>
          <cell r="G557" t="str">
            <v>1st:]Fiend Hunting (Ex)[+1 bonus to damage, Bluff, Listen, Sense Motive, Spot, Wild. Lore</v>
          </cell>
          <cell r="H557" t="str">
            <v>][Stacks with favored enemy bonus. +2 at 3rd. +3 at 6th. +4 at 9th.</v>
          </cell>
          <cell r="I557" t="str">
            <v>1st:]Fiend Skin (Ex)[+1 natural armor bonus. +2 at 4th. +3 at 7th. +4 at 10th.</v>
          </cell>
          <cell r="J557" t="str">
            <v>2nd:]Detect Fiends (Su)[At will, can detect fiends as a scorcerer of of equal class level.</v>
          </cell>
          <cell r="K557" t="str">
            <v>][(Duplicates affects of detect undead.)</v>
          </cell>
          <cell r="L557" t="str">
            <v>2nd:]See in Darkness (Su)[Darkvision 30' in normal or magical darkness.</v>
          </cell>
          <cell r="M557" t="str">
            <v>4th:]Smite Fiends (Su)[1/day can add WIS bonus to attack roll &amp; 2 dmg/class level.</v>
          </cell>
          <cell r="N557" t="str">
            <v>5th:]Spurn Fiend's Touch (Su)[Apply WIS bonus to all saves against evil outsider's spells &amp; effects.</v>
          </cell>
          <cell r="O557" t="str">
            <v>7th:]Clutches of Vengeance (Su)[1/day melee touch attack negates an evil outsider's</v>
          </cell>
          <cell r="P557" t="str">
            <v>][SR &amp; damage reduction for 1 rnd/level.</v>
          </cell>
          <cell r="Q557" t="str">
            <v>8th:]Fiendbane Shout (Su)[1/day can stun all evil outsiders within 50'.</v>
          </cell>
          <cell r="R557" t="str">
            <v>][DC 10 + CHA bonus + class level.</v>
          </cell>
          <cell r="S557" t="str">
            <v>10th:]Neutralize Evil (Sp)[1/day melee touch attack can prevent an evil outsider</v>
          </cell>
          <cell r="T557" t="str">
            <v>][from using any Su or Sp abilities, spells, or magic items for 24 hours.</v>
          </cell>
          <cell r="AK557" t="str">
            <v/>
          </cell>
          <cell r="AL557" t="str">
            <v/>
          </cell>
          <cell r="AM557" t="str">
            <v/>
          </cell>
          <cell r="AN557" t="str">
            <v/>
          </cell>
          <cell r="AO557" t="str">
            <v/>
          </cell>
          <cell r="AP557" t="str">
            <v/>
          </cell>
          <cell r="AQ557" t="str">
            <v/>
          </cell>
          <cell r="AR557" t="str">
            <v/>
          </cell>
          <cell r="AS557" t="str">
            <v/>
          </cell>
          <cell r="AT557" t="str">
            <v/>
          </cell>
          <cell r="AU557" t="str">
            <v/>
          </cell>
          <cell r="AV557" t="str">
            <v/>
          </cell>
          <cell r="AW557" t="str">
            <v/>
          </cell>
          <cell r="AX557" t="str">
            <v/>
          </cell>
          <cell r="AY557" t="str">
            <v/>
          </cell>
          <cell r="AZ557" t="str">
            <v/>
          </cell>
          <cell r="BA557" t="str">
            <v/>
          </cell>
          <cell r="BB557" t="str">
            <v/>
          </cell>
          <cell r="BC557" t="str">
            <v/>
          </cell>
          <cell r="BD557" t="str">
            <v/>
          </cell>
          <cell r="BE557" t="str">
            <v/>
          </cell>
          <cell r="BF557" t="str">
            <v/>
          </cell>
          <cell r="BG557" t="str">
            <v/>
          </cell>
          <cell r="BH557" t="str">
            <v/>
          </cell>
          <cell r="BI557" t="str">
            <v/>
          </cell>
          <cell r="BJ557" t="str">
            <v/>
          </cell>
          <cell r="BK557" t="str">
            <v/>
          </cell>
          <cell r="BL557" t="str">
            <v/>
          </cell>
          <cell r="BM557" t="str">
            <v/>
          </cell>
          <cell r="BN557" t="str">
            <v/>
          </cell>
          <cell r="BO557" t="str">
            <v/>
          </cell>
          <cell r="BP557">
            <v>0</v>
          </cell>
        </row>
        <row r="558">
          <cell r="A558" t="str">
            <v>Fighter</v>
          </cell>
          <cell r="B558" t="str">
            <v>Ftr</v>
          </cell>
          <cell r="C558">
            <v>2</v>
          </cell>
          <cell r="D558" t="str">
            <v>]Light, Medium, Heavy Armor[</v>
          </cell>
          <cell r="E558" t="str">
            <v>]Shield Use[Including tower shields</v>
          </cell>
          <cell r="F558" t="str">
            <v>]Simple, Martial Weapons[</v>
          </cell>
          <cell r="G558" t="str">
            <v>1st]Bonus Fighter Feats[2 feat(s) earned.</v>
          </cell>
          <cell r="AK558" t="b">
            <v>1</v>
          </cell>
          <cell r="AL558">
            <v>1</v>
          </cell>
          <cell r="AM558" t="str">
            <v/>
          </cell>
          <cell r="AN558" t="str">
            <v/>
          </cell>
          <cell r="AO558" t="str">
            <v/>
          </cell>
          <cell r="AP558" t="str">
            <v/>
          </cell>
          <cell r="AQ558" t="str">
            <v/>
          </cell>
          <cell r="AR558" t="str">
            <v/>
          </cell>
          <cell r="AS558" t="str">
            <v/>
          </cell>
          <cell r="AT558" t="str">
            <v/>
          </cell>
          <cell r="AU558" t="str">
            <v/>
          </cell>
          <cell r="AV558" t="str">
            <v/>
          </cell>
          <cell r="AW558" t="str">
            <v/>
          </cell>
          <cell r="AX558" t="str">
            <v/>
          </cell>
          <cell r="AY558" t="str">
            <v/>
          </cell>
          <cell r="AZ558" t="str">
            <v/>
          </cell>
          <cell r="BA558" t="str">
            <v/>
          </cell>
          <cell r="BB558" t="str">
            <v/>
          </cell>
          <cell r="BC558" t="str">
            <v/>
          </cell>
          <cell r="BD558" t="str">
            <v/>
          </cell>
          <cell r="BE558" t="str">
            <v/>
          </cell>
          <cell r="BF558" t="str">
            <v/>
          </cell>
          <cell r="BG558" t="str">
            <v/>
          </cell>
          <cell r="BH558" t="str">
            <v/>
          </cell>
          <cell r="BI558" t="str">
            <v/>
          </cell>
          <cell r="BJ558" t="str">
            <v/>
          </cell>
          <cell r="BK558" t="str">
            <v/>
          </cell>
          <cell r="BL558" t="str">
            <v/>
          </cell>
          <cell r="BM558" t="str">
            <v/>
          </cell>
          <cell r="BN558" t="str">
            <v/>
          </cell>
          <cell r="BO558" t="str">
            <v/>
          </cell>
          <cell r="BP558">
            <v>1</v>
          </cell>
        </row>
        <row r="559">
          <cell r="A559" t="str">
            <v>Firewalker</v>
          </cell>
          <cell r="C559">
            <v>0</v>
          </cell>
          <cell r="AK559" t="str">
            <v/>
          </cell>
          <cell r="AL559" t="str">
            <v/>
          </cell>
          <cell r="AM559" t="str">
            <v/>
          </cell>
          <cell r="AN559" t="str">
            <v/>
          </cell>
          <cell r="AO559" t="str">
            <v/>
          </cell>
          <cell r="AP559" t="str">
            <v/>
          </cell>
          <cell r="AQ559" t="str">
            <v/>
          </cell>
          <cell r="AR559" t="str">
            <v/>
          </cell>
          <cell r="AS559" t="str">
            <v/>
          </cell>
          <cell r="AT559" t="str">
            <v/>
          </cell>
          <cell r="AU559" t="str">
            <v/>
          </cell>
          <cell r="AV559" t="str">
            <v/>
          </cell>
          <cell r="AW559" t="str">
            <v/>
          </cell>
          <cell r="AX559" t="str">
            <v/>
          </cell>
          <cell r="AY559" t="str">
            <v/>
          </cell>
          <cell r="AZ559" t="str">
            <v/>
          </cell>
          <cell r="BA559" t="str">
            <v/>
          </cell>
          <cell r="BB559" t="str">
            <v/>
          </cell>
          <cell r="BC559" t="str">
            <v/>
          </cell>
          <cell r="BD559" t="str">
            <v/>
          </cell>
          <cell r="BE559" t="str">
            <v/>
          </cell>
          <cell r="BF559" t="str">
            <v/>
          </cell>
          <cell r="BG559" t="str">
            <v/>
          </cell>
          <cell r="BH559" t="str">
            <v/>
          </cell>
          <cell r="BI559" t="str">
            <v/>
          </cell>
          <cell r="BJ559" t="str">
            <v/>
          </cell>
          <cell r="BK559" t="str">
            <v/>
          </cell>
          <cell r="BL559" t="str">
            <v/>
          </cell>
          <cell r="BM559" t="str">
            <v/>
          </cell>
          <cell r="BN559" t="str">
            <v/>
          </cell>
          <cell r="BO559" t="str">
            <v/>
          </cell>
          <cell r="BP559">
            <v>0</v>
          </cell>
        </row>
        <row r="560">
          <cell r="A560" t="str">
            <v>Fist of Hextor</v>
          </cell>
          <cell r="B560" t="str">
            <v>Foh</v>
          </cell>
          <cell r="C560">
            <v>0</v>
          </cell>
          <cell r="D560" t="str">
            <v>]Light, Medium, Heavy Armor[</v>
          </cell>
          <cell r="E560" t="str">
            <v>]Shield Use[</v>
          </cell>
          <cell r="F560" t="str">
            <v>]Simple, Martial Weapons[</v>
          </cell>
          <cell r="G560" t="str">
            <v>1st:]Brutal Strike (Ex)[Add +1 to attack or damage roll (not both)</v>
          </cell>
          <cell r="H560" t="str">
            <v>2nd:]Strength Boost (Ex)(1/day)[+4 Str; 4 rounds + Fist of Hextor lvl</v>
          </cell>
          <cell r="I560" t="str">
            <v xml:space="preserve">3rd:]Frightful Presence (Ex)(1/day)["Fear" spell; 5' per level; </v>
          </cell>
          <cell r="J560" t="str">
            <v>][Will DC 10 + lvl + CHA Mod.</v>
          </cell>
          <cell r="K560" t="str">
            <v>4th:]Brutal Strike (Ex)[Add +2 to attack or damage roll (not both)</v>
          </cell>
          <cell r="L560" t="str">
            <v>5th:]Strength Boost (Ex)(2/day)[+4 Str; 4 rounds + Fist of Hextor lvl</v>
          </cell>
          <cell r="M560" t="str">
            <v xml:space="preserve">6th:]Frightful Presence (Ex)(2/day)["Fear" spell; 5' per level; </v>
          </cell>
          <cell r="N560" t="str">
            <v>][Will DC 10 + lvl + CHA Mod.</v>
          </cell>
          <cell r="O560" t="str">
            <v>7th:]Brutal Strike (Ex)[Add +3 to attack or damage roll (not both)</v>
          </cell>
          <cell r="P560" t="str">
            <v>8th:]Strength Boost (Ex)(3/day)[+4 Str; 4 rounds + Fist of Hextor lvl</v>
          </cell>
          <cell r="Q560" t="str">
            <v xml:space="preserve">9th:]Frightful Presence (Ex)(3/day)["Fear" spell; 5' per level; </v>
          </cell>
          <cell r="R560" t="str">
            <v>][Will DC 10 + lvl + CHA Mod.</v>
          </cell>
          <cell r="S560" t="str">
            <v>10th:]Brutal Strike (Ex)[Add +4 to attack or damage roll (not both)</v>
          </cell>
          <cell r="AK560" t="str">
            <v/>
          </cell>
          <cell r="AL560" t="str">
            <v/>
          </cell>
          <cell r="AM560" t="str">
            <v/>
          </cell>
          <cell r="AN560" t="str">
            <v/>
          </cell>
          <cell r="AO560" t="str">
            <v/>
          </cell>
          <cell r="AP560" t="str">
            <v/>
          </cell>
          <cell r="AQ560" t="str">
            <v/>
          </cell>
          <cell r="AR560" t="str">
            <v/>
          </cell>
          <cell r="AS560" t="str">
            <v/>
          </cell>
          <cell r="AT560" t="str">
            <v/>
          </cell>
          <cell r="AU560" t="str">
            <v/>
          </cell>
          <cell r="AV560" t="str">
            <v/>
          </cell>
          <cell r="AW560" t="str">
            <v/>
          </cell>
          <cell r="AX560" t="str">
            <v/>
          </cell>
          <cell r="AY560" t="str">
            <v/>
          </cell>
          <cell r="AZ560" t="str">
            <v/>
          </cell>
          <cell r="BA560" t="str">
            <v/>
          </cell>
          <cell r="BB560" t="str">
            <v/>
          </cell>
          <cell r="BC560" t="str">
            <v/>
          </cell>
          <cell r="BD560" t="str">
            <v/>
          </cell>
          <cell r="BE560" t="str">
            <v/>
          </cell>
          <cell r="BF560" t="str">
            <v/>
          </cell>
          <cell r="BG560" t="str">
            <v/>
          </cell>
          <cell r="BH560" t="str">
            <v/>
          </cell>
          <cell r="BI560" t="str">
            <v/>
          </cell>
          <cell r="BJ560" t="str">
            <v/>
          </cell>
          <cell r="BK560" t="str">
            <v/>
          </cell>
          <cell r="BL560" t="str">
            <v/>
          </cell>
          <cell r="BM560" t="str">
            <v/>
          </cell>
          <cell r="BN560" t="str">
            <v/>
          </cell>
          <cell r="BO560" t="str">
            <v/>
          </cell>
          <cell r="BP560">
            <v>0</v>
          </cell>
        </row>
        <row r="561">
          <cell r="A561" t="str">
            <v>Flame Steward</v>
          </cell>
          <cell r="C561">
            <v>0</v>
          </cell>
          <cell r="AK561" t="str">
            <v/>
          </cell>
          <cell r="AL561" t="str">
            <v/>
          </cell>
          <cell r="AM561" t="str">
            <v/>
          </cell>
          <cell r="AN561" t="str">
            <v/>
          </cell>
          <cell r="AO561" t="str">
            <v/>
          </cell>
          <cell r="AP561" t="str">
            <v/>
          </cell>
          <cell r="AQ561" t="str">
            <v/>
          </cell>
          <cell r="AR561" t="str">
            <v/>
          </cell>
          <cell r="AS561" t="str">
            <v/>
          </cell>
          <cell r="AT561" t="str">
            <v/>
          </cell>
          <cell r="AU561" t="str">
            <v/>
          </cell>
          <cell r="AV561" t="str">
            <v/>
          </cell>
          <cell r="AW561" t="str">
            <v/>
          </cell>
          <cell r="AX561" t="str">
            <v/>
          </cell>
          <cell r="AY561" t="str">
            <v/>
          </cell>
          <cell r="AZ561" t="str">
            <v/>
          </cell>
          <cell r="BA561" t="str">
            <v/>
          </cell>
          <cell r="BB561" t="str">
            <v/>
          </cell>
          <cell r="BC561" t="str">
            <v/>
          </cell>
          <cell r="BD561" t="str">
            <v/>
          </cell>
          <cell r="BE561" t="str">
            <v/>
          </cell>
          <cell r="BF561" t="str">
            <v/>
          </cell>
          <cell r="BG561" t="str">
            <v/>
          </cell>
          <cell r="BH561" t="str">
            <v/>
          </cell>
          <cell r="BI561" t="str">
            <v/>
          </cell>
          <cell r="BJ561" t="str">
            <v/>
          </cell>
          <cell r="BK561" t="str">
            <v/>
          </cell>
          <cell r="BL561" t="str">
            <v/>
          </cell>
          <cell r="BM561" t="str">
            <v/>
          </cell>
          <cell r="BN561" t="str">
            <v/>
          </cell>
          <cell r="BO561" t="str">
            <v/>
          </cell>
          <cell r="BP561">
            <v>0</v>
          </cell>
        </row>
        <row r="562">
          <cell r="A562" t="str">
            <v>Fleet Runner of Ehlonna</v>
          </cell>
          <cell r="C562">
            <v>0</v>
          </cell>
          <cell r="AK562" t="str">
            <v/>
          </cell>
          <cell r="AL562" t="str">
            <v/>
          </cell>
          <cell r="AM562" t="str">
            <v/>
          </cell>
          <cell r="AN562" t="str">
            <v/>
          </cell>
          <cell r="AO562" t="str">
            <v/>
          </cell>
          <cell r="AP562" t="str">
            <v/>
          </cell>
          <cell r="AQ562" t="str">
            <v/>
          </cell>
          <cell r="AR562" t="str">
            <v/>
          </cell>
          <cell r="AS562" t="str">
            <v/>
          </cell>
          <cell r="AT562" t="str">
            <v/>
          </cell>
          <cell r="AU562" t="str">
            <v/>
          </cell>
          <cell r="AV562" t="str">
            <v/>
          </cell>
          <cell r="AW562" t="str">
            <v/>
          </cell>
          <cell r="AX562" t="str">
            <v/>
          </cell>
          <cell r="AY562" t="str">
            <v/>
          </cell>
          <cell r="AZ562" t="str">
            <v/>
          </cell>
          <cell r="BA562" t="str">
            <v/>
          </cell>
          <cell r="BB562" t="str">
            <v/>
          </cell>
          <cell r="BC562" t="str">
            <v/>
          </cell>
          <cell r="BD562" t="str">
            <v/>
          </cell>
          <cell r="BE562" t="str">
            <v/>
          </cell>
          <cell r="BF562" t="str">
            <v/>
          </cell>
          <cell r="BG562" t="str">
            <v/>
          </cell>
          <cell r="BH562" t="str">
            <v/>
          </cell>
          <cell r="BI562" t="str">
            <v/>
          </cell>
          <cell r="BJ562" t="str">
            <v/>
          </cell>
          <cell r="BK562" t="str">
            <v/>
          </cell>
          <cell r="BL562" t="str">
            <v/>
          </cell>
          <cell r="BM562" t="str">
            <v/>
          </cell>
          <cell r="BN562" t="str">
            <v/>
          </cell>
          <cell r="BO562" t="str">
            <v/>
          </cell>
          <cell r="BP562">
            <v>0</v>
          </cell>
        </row>
        <row r="563">
          <cell r="A563" t="str">
            <v>Footman</v>
          </cell>
          <cell r="B563" t="str">
            <v>.</v>
          </cell>
          <cell r="C563">
            <v>0</v>
          </cell>
          <cell r="D563" t="str">
            <v>]Light, Medium, Heavy Armor[</v>
          </cell>
          <cell r="E563" t="str">
            <v>]Shield Use[</v>
          </cell>
          <cell r="F563" t="str">
            <v>]Simple, Martial Weapons[</v>
          </cell>
          <cell r="G563" t="str">
            <v>1st:]Support Ally (Ex)[May occupy the same square as a medium or large ally w/o penalty</v>
          </cell>
          <cell r="H563" t="str">
            <v>][when using a weapon smaller than medium sized.</v>
          </cell>
          <cell r="I563" t="str">
            <v>][NOTE:  All bonuses listed can only be used when occupying the same square as a larger ally.</v>
          </cell>
          <cell r="J563" t="str">
            <v>1st:]Sheld Ally (Ex)[Move eq. action to give ally a +1 dodge bonus to AC.</v>
          </cell>
          <cell r="K563" t="str">
            <v>1st:]Coordinated Strike (Ex)[+0  bonus to hit &amp; damage the same target his ally lst attacked.</v>
          </cell>
          <cell r="L563" t="str">
            <v>2nd:]Protect Ally (Ex)[Ready an action to absorb ally's AoO's.</v>
          </cell>
          <cell r="M563" t="str">
            <v>4th:]Defend Ally (Ex)[Cannot be flanked.</v>
          </cell>
          <cell r="AK563" t="str">
            <v/>
          </cell>
          <cell r="AL563" t="str">
            <v/>
          </cell>
          <cell r="AM563" t="str">
            <v/>
          </cell>
          <cell r="AN563" t="str">
            <v/>
          </cell>
          <cell r="AO563" t="str">
            <v/>
          </cell>
          <cell r="AP563" t="str">
            <v/>
          </cell>
          <cell r="AQ563" t="str">
            <v/>
          </cell>
          <cell r="AR563" t="str">
            <v/>
          </cell>
          <cell r="AS563" t="str">
            <v/>
          </cell>
          <cell r="AT563" t="str">
            <v/>
          </cell>
          <cell r="AU563" t="str">
            <v/>
          </cell>
          <cell r="AV563" t="str">
            <v/>
          </cell>
          <cell r="AW563" t="str">
            <v/>
          </cell>
          <cell r="AX563" t="str">
            <v/>
          </cell>
          <cell r="AY563" t="str">
            <v/>
          </cell>
          <cell r="AZ563" t="str">
            <v/>
          </cell>
          <cell r="BA563" t="str">
            <v/>
          </cell>
          <cell r="BB563" t="str">
            <v/>
          </cell>
          <cell r="BC563" t="str">
            <v/>
          </cell>
          <cell r="BD563" t="str">
            <v/>
          </cell>
          <cell r="BE563" t="str">
            <v/>
          </cell>
          <cell r="BF563" t="str">
            <v/>
          </cell>
          <cell r="BG563" t="str">
            <v/>
          </cell>
          <cell r="BH563" t="str">
            <v/>
          </cell>
          <cell r="BI563" t="str">
            <v/>
          </cell>
          <cell r="BJ563" t="str">
            <v/>
          </cell>
          <cell r="BK563" t="str">
            <v/>
          </cell>
          <cell r="BL563" t="str">
            <v/>
          </cell>
          <cell r="BM563" t="str">
            <v/>
          </cell>
          <cell r="BN563" t="str">
            <v/>
          </cell>
          <cell r="BO563" t="str">
            <v/>
          </cell>
          <cell r="BP563">
            <v>0</v>
          </cell>
        </row>
        <row r="564">
          <cell r="A564" t="str">
            <v>Forest Master</v>
          </cell>
          <cell r="C564">
            <v>0</v>
          </cell>
          <cell r="AK564" t="str">
            <v/>
          </cell>
          <cell r="AL564" t="str">
            <v/>
          </cell>
          <cell r="AM564" t="str">
            <v/>
          </cell>
          <cell r="AN564" t="str">
            <v/>
          </cell>
          <cell r="AO564" t="str">
            <v/>
          </cell>
          <cell r="AP564" t="str">
            <v/>
          </cell>
          <cell r="AQ564" t="str">
            <v/>
          </cell>
          <cell r="AR564" t="str">
            <v/>
          </cell>
          <cell r="AS564" t="str">
            <v/>
          </cell>
          <cell r="AT564" t="str">
            <v/>
          </cell>
          <cell r="AU564" t="str">
            <v/>
          </cell>
          <cell r="AV564" t="str">
            <v/>
          </cell>
          <cell r="AW564" t="str">
            <v/>
          </cell>
          <cell r="AX564" t="str">
            <v/>
          </cell>
          <cell r="AY564" t="str">
            <v/>
          </cell>
          <cell r="AZ564" t="str">
            <v/>
          </cell>
          <cell r="BA564" t="str">
            <v/>
          </cell>
          <cell r="BB564" t="str">
            <v/>
          </cell>
          <cell r="BC564" t="str">
            <v/>
          </cell>
          <cell r="BD564" t="str">
            <v/>
          </cell>
          <cell r="BE564" t="str">
            <v/>
          </cell>
          <cell r="BF564" t="str">
            <v/>
          </cell>
          <cell r="BG564" t="str">
            <v/>
          </cell>
          <cell r="BH564" t="str">
            <v/>
          </cell>
          <cell r="BI564" t="str">
            <v/>
          </cell>
          <cell r="BJ564" t="str">
            <v/>
          </cell>
          <cell r="BK564" t="str">
            <v/>
          </cell>
          <cell r="BL564" t="str">
            <v/>
          </cell>
          <cell r="BM564" t="str">
            <v/>
          </cell>
          <cell r="BN564" t="str">
            <v/>
          </cell>
          <cell r="BO564" t="str">
            <v/>
          </cell>
          <cell r="BP564">
            <v>0</v>
          </cell>
        </row>
        <row r="565">
          <cell r="A565" t="str">
            <v>Gatecrasher</v>
          </cell>
          <cell r="C565">
            <v>0</v>
          </cell>
          <cell r="AK565" t="str">
            <v/>
          </cell>
          <cell r="AL565" t="str">
            <v/>
          </cell>
          <cell r="AM565" t="str">
            <v/>
          </cell>
          <cell r="AN565" t="str">
            <v/>
          </cell>
          <cell r="AO565" t="str">
            <v/>
          </cell>
          <cell r="AP565" t="str">
            <v/>
          </cell>
          <cell r="AQ565" t="str">
            <v/>
          </cell>
          <cell r="AR565" t="str">
            <v/>
          </cell>
          <cell r="AS565" t="str">
            <v/>
          </cell>
          <cell r="AT565" t="str">
            <v/>
          </cell>
          <cell r="AU565" t="str">
            <v/>
          </cell>
          <cell r="AV565" t="str">
            <v/>
          </cell>
          <cell r="AW565" t="str">
            <v/>
          </cell>
          <cell r="AX565" t="str">
            <v/>
          </cell>
          <cell r="AY565" t="str">
            <v/>
          </cell>
          <cell r="AZ565" t="str">
            <v/>
          </cell>
          <cell r="BA565" t="str">
            <v/>
          </cell>
          <cell r="BB565" t="str">
            <v/>
          </cell>
          <cell r="BC565" t="str">
            <v/>
          </cell>
          <cell r="BD565" t="str">
            <v/>
          </cell>
          <cell r="BE565" t="str">
            <v/>
          </cell>
          <cell r="BF565" t="str">
            <v/>
          </cell>
          <cell r="BG565" t="str">
            <v/>
          </cell>
          <cell r="BH565" t="str">
            <v/>
          </cell>
          <cell r="BI565" t="str">
            <v/>
          </cell>
          <cell r="BJ565" t="str">
            <v/>
          </cell>
          <cell r="BK565" t="str">
            <v/>
          </cell>
          <cell r="BL565" t="str">
            <v/>
          </cell>
          <cell r="BM565" t="str">
            <v/>
          </cell>
          <cell r="BN565" t="str">
            <v/>
          </cell>
          <cell r="BO565" t="str">
            <v/>
          </cell>
          <cell r="BP565">
            <v>0</v>
          </cell>
        </row>
        <row r="566">
          <cell r="A566" t="str">
            <v>Gemscribe</v>
          </cell>
          <cell r="B566" t="str">
            <v>Gsc</v>
          </cell>
          <cell r="C566">
            <v>0</v>
          </cell>
          <cell r="G566" t="str">
            <v>1st:]Spellcasting (Sp)[+1 level of previous spellcasting class.</v>
          </cell>
          <cell r="H566" t="str">
            <v>1st:]Gemcasting (Su)[Sacrifice gems as an additional spell component to enhance spells.</v>
          </cell>
          <cell r="I566" t="str">
            <v>][Casting takes a full round per MM feat applied when gemcasting is used.</v>
          </cell>
          <cell r="J566" t="str">
            <v>1st:][Heighten Spell - 100gp of gems per spell level.</v>
          </cell>
          <cell r="K566" t="str">
            <v>2nd:][Extend Spell - 100gp of gems per spell level.</v>
          </cell>
          <cell r="L566" t="str">
            <v>3rd:][Silent Spell - 100gp of gems per spell level.</v>
          </cell>
          <cell r="M566" t="str">
            <v>4th:][Empower Spell - 200gp of gems per spell level.</v>
          </cell>
          <cell r="N566" t="str">
            <v>5th:][Mazimize Spell - 250gp of gems per spell level.</v>
          </cell>
          <cell r="AK566" t="str">
            <v/>
          </cell>
          <cell r="AL566" t="str">
            <v/>
          </cell>
          <cell r="AM566" t="str">
            <v/>
          </cell>
          <cell r="AN566" t="str">
            <v/>
          </cell>
          <cell r="AO566" t="str">
            <v/>
          </cell>
          <cell r="AP566" t="str">
            <v/>
          </cell>
          <cell r="AQ566" t="str">
            <v/>
          </cell>
          <cell r="AR566" t="str">
            <v/>
          </cell>
          <cell r="AS566" t="str">
            <v/>
          </cell>
          <cell r="AT566" t="str">
            <v/>
          </cell>
          <cell r="AU566" t="str">
            <v/>
          </cell>
          <cell r="AV566" t="str">
            <v/>
          </cell>
          <cell r="AW566" t="str">
            <v/>
          </cell>
          <cell r="AX566" t="str">
            <v/>
          </cell>
          <cell r="AY566" t="str">
            <v/>
          </cell>
          <cell r="AZ566" t="str">
            <v/>
          </cell>
          <cell r="BA566" t="str">
            <v/>
          </cell>
          <cell r="BB566" t="str">
            <v/>
          </cell>
          <cell r="BC566" t="str">
            <v/>
          </cell>
          <cell r="BD566" t="str">
            <v/>
          </cell>
          <cell r="BE566" t="str">
            <v/>
          </cell>
          <cell r="BF566" t="str">
            <v/>
          </cell>
          <cell r="BG566" t="str">
            <v/>
          </cell>
          <cell r="BH566" t="str">
            <v/>
          </cell>
          <cell r="BI566" t="str">
            <v/>
          </cell>
          <cell r="BJ566" t="str">
            <v/>
          </cell>
          <cell r="BK566" t="str">
            <v/>
          </cell>
          <cell r="BL566" t="str">
            <v/>
          </cell>
          <cell r="BM566" t="str">
            <v/>
          </cell>
          <cell r="BN566" t="str">
            <v/>
          </cell>
          <cell r="BO566" t="str">
            <v/>
          </cell>
          <cell r="BP566">
            <v>0</v>
          </cell>
        </row>
        <row r="567">
          <cell r="A567" t="str">
            <v>Ghost-Faced Killer</v>
          </cell>
          <cell r="B567" t="str">
            <v>.</v>
          </cell>
          <cell r="C567">
            <v>0</v>
          </cell>
          <cell r="D567" t="str">
            <v>]Light Armor[</v>
          </cell>
          <cell r="F567" t="str">
            <v>]Simple, Martial Weapons[</v>
          </cell>
          <cell r="G567" t="str">
            <v>1st:]Beyond Sight (Sp):[Invisibility as scorcerer of equal class level</v>
          </cell>
          <cell r="H567" t="str">
            <v>][1/day plus an additional time at every odd ghost-faced killer level.</v>
          </cell>
          <cell r="I567" t="str">
            <v>2nd:]Sneak Attack (Ex)[+1d6.  Additional +d6 at 5th &amp; 8th levels.</v>
          </cell>
          <cell r="J567" t="str">
            <v>3rd:] Death Attack (Ex)[After 3 rounds of study my make a death attack.</v>
          </cell>
          <cell r="K567" t="str">
            <v>][DC 10+class lvl+int mod.  Death or uncon.</v>
          </cell>
          <cell r="L567" t="str">
            <v>4th:]Frightful Attack (Su)[3/day sneak attack can frighten all</v>
          </cell>
          <cell r="M567" t="str">
            <v>][within 30'. DC 10 + 1/2 charater level + CHA mod.</v>
          </cell>
          <cell r="N567" t="str">
            <v>][Those who fail become panicedfor 1d6 + 1/class lvl.</v>
          </cell>
          <cell r="O567" t="str">
            <v>6th:][Beyond Touch (Sp)[Incorporeal for class level + CHA mod.</v>
          </cell>
          <cell r="P567" t="str">
            <v>][1/day at 6th, 2/day at 8th, &amp; 3/day at 10th.</v>
          </cell>
          <cell r="Q567" t="str">
            <v>7th:]Spirit Sword (Sp)[Can imbue weapon with ghost touch ability.</v>
          </cell>
          <cell r="R567" t="str">
            <v>][Lasts class level + CHA mod rounds.</v>
          </cell>
          <cell r="S567" t="str">
            <v>][1/day at 7th &amp; 2/day at 9th.</v>
          </cell>
          <cell r="T567" t="str">
            <v>8th:]Ghost Sight (Sp)[Can see ethreal creatures within 20'.</v>
          </cell>
          <cell r="U567" t="str">
            <v>10th:]Ghost Sight (Sp)[Can see invisible creatures within 20'.</v>
          </cell>
          <cell r="AK567" t="str">
            <v/>
          </cell>
          <cell r="AL567" t="str">
            <v/>
          </cell>
          <cell r="AM567" t="str">
            <v/>
          </cell>
          <cell r="AN567" t="str">
            <v/>
          </cell>
          <cell r="AO567" t="str">
            <v/>
          </cell>
          <cell r="AP567" t="str">
            <v/>
          </cell>
          <cell r="AQ567" t="str">
            <v/>
          </cell>
          <cell r="AR567" t="str">
            <v/>
          </cell>
          <cell r="AS567" t="str">
            <v/>
          </cell>
          <cell r="AT567" t="str">
            <v/>
          </cell>
          <cell r="AU567" t="str">
            <v/>
          </cell>
          <cell r="AV567" t="str">
            <v/>
          </cell>
          <cell r="AW567" t="str">
            <v/>
          </cell>
          <cell r="AX567" t="str">
            <v/>
          </cell>
          <cell r="AY567" t="str">
            <v/>
          </cell>
          <cell r="AZ567" t="str">
            <v/>
          </cell>
          <cell r="BA567" t="str">
            <v/>
          </cell>
          <cell r="BB567" t="str">
            <v/>
          </cell>
          <cell r="BC567" t="str">
            <v/>
          </cell>
          <cell r="BD567" t="str">
            <v/>
          </cell>
          <cell r="BE567" t="str">
            <v/>
          </cell>
          <cell r="BF567" t="str">
            <v/>
          </cell>
          <cell r="BG567" t="str">
            <v/>
          </cell>
          <cell r="BH567" t="str">
            <v/>
          </cell>
          <cell r="BI567" t="str">
            <v/>
          </cell>
          <cell r="BJ567" t="str">
            <v/>
          </cell>
          <cell r="BK567" t="str">
            <v/>
          </cell>
          <cell r="BL567" t="str">
            <v/>
          </cell>
          <cell r="BM567" t="str">
            <v/>
          </cell>
          <cell r="BN567" t="str">
            <v/>
          </cell>
          <cell r="BO567" t="str">
            <v/>
          </cell>
          <cell r="BP567">
            <v>0</v>
          </cell>
        </row>
        <row r="568">
          <cell r="A568" t="str">
            <v>Ghostwalker</v>
          </cell>
          <cell r="B568" t="str">
            <v>Ghw</v>
          </cell>
          <cell r="C568">
            <v>0</v>
          </cell>
          <cell r="D568" t="str">
            <v>]Light, Medium Armor[</v>
          </cell>
          <cell r="E568" t="str">
            <v>]Shield Use[</v>
          </cell>
          <cell r="F568" t="str">
            <v>]Simple, Martial Weapons[</v>
          </cell>
          <cell r="G568" t="str">
            <v>1st:]Painful Reckoning[If Ghostwalker loses 50% of HP in one</v>
          </cell>
          <cell r="H568" t="str">
            <v>][encounter, +1 per lvl to AC, attack, dmg vs. specific foes fought</v>
          </cell>
          <cell r="I568" t="str">
            <v>1st:]Resolute Aura (Ex)[+(Ghostwalker Level) to Intimidate</v>
          </cell>
          <cell r="J568" t="str">
            <v>1st:]Anonymity[Loses specific powers should enemies know name</v>
          </cell>
          <cell r="K568" t="str">
            <v>2nd:]Feign Death (1/day)(Sp)[For 10 x Ghostwalker Lvl rounds</v>
          </cell>
          <cell r="L568" t="str">
            <v>3rd:]Superior Iron Will[+2 to Will saves</v>
          </cell>
          <cell r="M568" t="str">
            <v>4th:]Etherealness (1/day)(Su)[One round per Ghostwalker Lvl</v>
          </cell>
          <cell r="N568" t="str">
            <v>5th:]Shadow Walk (Su)[Fast travel, healing</v>
          </cell>
          <cell r="O568" t="str">
            <v>7th:]Etherealness (2/day)(Su)[One round per Ghostwalker Lvl</v>
          </cell>
          <cell r="P568" t="str">
            <v>10th:]Etherealness (3/day)(Su)[One round per Ghostwalker Lvl</v>
          </cell>
          <cell r="AK568" t="str">
            <v/>
          </cell>
          <cell r="AL568" t="str">
            <v/>
          </cell>
          <cell r="AM568" t="str">
            <v/>
          </cell>
          <cell r="AN568" t="str">
            <v/>
          </cell>
          <cell r="AO568" t="str">
            <v/>
          </cell>
          <cell r="AP568" t="str">
            <v/>
          </cell>
          <cell r="AQ568" t="str">
            <v/>
          </cell>
          <cell r="AR568" t="str">
            <v/>
          </cell>
          <cell r="AS568" t="str">
            <v/>
          </cell>
          <cell r="AT568" t="str">
            <v/>
          </cell>
          <cell r="AU568" t="str">
            <v/>
          </cell>
          <cell r="AV568" t="str">
            <v/>
          </cell>
          <cell r="AW568" t="str">
            <v/>
          </cell>
          <cell r="AX568" t="str">
            <v/>
          </cell>
          <cell r="AY568" t="str">
            <v/>
          </cell>
          <cell r="AZ568" t="str">
            <v/>
          </cell>
          <cell r="BA568" t="str">
            <v/>
          </cell>
          <cell r="BB568" t="str">
            <v/>
          </cell>
          <cell r="BC568" t="str">
            <v/>
          </cell>
          <cell r="BD568" t="str">
            <v/>
          </cell>
          <cell r="BE568" t="str">
            <v/>
          </cell>
          <cell r="BF568" t="str">
            <v/>
          </cell>
          <cell r="BG568" t="str">
            <v/>
          </cell>
          <cell r="BH568" t="str">
            <v/>
          </cell>
          <cell r="BI568" t="str">
            <v/>
          </cell>
          <cell r="BJ568" t="str">
            <v/>
          </cell>
          <cell r="BK568" t="str">
            <v/>
          </cell>
          <cell r="BL568" t="str">
            <v/>
          </cell>
          <cell r="BM568" t="str">
            <v/>
          </cell>
          <cell r="BN568" t="str">
            <v/>
          </cell>
          <cell r="BO568" t="str">
            <v/>
          </cell>
          <cell r="BP568">
            <v>0</v>
          </cell>
        </row>
        <row r="569">
          <cell r="A569" t="str">
            <v>Giant-Killer</v>
          </cell>
          <cell r="B569" t="str">
            <v>.</v>
          </cell>
          <cell r="C569">
            <v>0</v>
          </cell>
          <cell r="D569" t="str">
            <v>]Light, Medium, Heavy Armor[</v>
          </cell>
          <cell r="F569" t="str">
            <v>]Simple, Martial Weapons[</v>
          </cell>
          <cell r="G569" t="str">
            <v>1st]Giant Lore +0[</v>
          </cell>
          <cell r="H569" t="str">
            <v>1st]Improved Mobility[+8 AC against AoO.</v>
          </cell>
          <cell r="I569" t="str">
            <v>1st]Smite Big Folk 0/day (Su)[Against large or bigger foes, +1 AB / +0 damage.</v>
          </cell>
          <cell r="J569" t="str">
            <v>2nd]Damage Reduction 0/0 (Ex)[</v>
          </cell>
          <cell r="K569" t="str">
            <v>4th]Diehard (Ex)[If reduced from -1 to -9 hps, may take partial actions.</v>
          </cell>
          <cell r="L569" t="str">
            <v>][Still looses 1 hp per round unless stabilized &amp; dies at -10 hps.</v>
          </cell>
          <cell r="M569" t="str">
            <v>][If stabilized, becomes disabled.</v>
          </cell>
          <cell r="N569" t="str">
            <v>8th]Diehard 2 (Ex)[If reduced from -1 to -9 hps, may take standard actions.</v>
          </cell>
          <cell r="O569" t="str">
            <v>][Still looses 1 hp per round unless stabilized &amp; dies at -10 hps.</v>
          </cell>
          <cell r="P569" t="str">
            <v>10th]Diehard 3 (Ex)[Instead of dying at -10 hps, can make a Con check (DC</v>
          </cell>
          <cell r="Q569" t="str">
            <v>][10+1 per previous check) to remain alive for 1 more round.</v>
          </cell>
          <cell r="R569" t="str">
            <v>][Dies immediately upon reaching -30 hps.</v>
          </cell>
          <cell r="AK569" t="str">
            <v/>
          </cell>
          <cell r="AL569" t="str">
            <v/>
          </cell>
          <cell r="AM569" t="str">
            <v/>
          </cell>
          <cell r="AN569" t="str">
            <v/>
          </cell>
          <cell r="AO569" t="str">
            <v/>
          </cell>
          <cell r="AP569" t="str">
            <v/>
          </cell>
          <cell r="AQ569" t="str">
            <v/>
          </cell>
          <cell r="AR569" t="str">
            <v/>
          </cell>
          <cell r="AS569" t="str">
            <v/>
          </cell>
          <cell r="AT569" t="str">
            <v/>
          </cell>
          <cell r="AU569" t="str">
            <v/>
          </cell>
          <cell r="AV569" t="str">
            <v/>
          </cell>
          <cell r="AW569" t="str">
            <v/>
          </cell>
          <cell r="AX569" t="str">
            <v/>
          </cell>
          <cell r="AY569" t="str">
            <v/>
          </cell>
          <cell r="AZ569" t="str">
            <v/>
          </cell>
          <cell r="BA569" t="str">
            <v/>
          </cell>
          <cell r="BB569" t="str">
            <v/>
          </cell>
          <cell r="BC569" t="str">
            <v/>
          </cell>
          <cell r="BD569" t="str">
            <v/>
          </cell>
          <cell r="BE569" t="str">
            <v/>
          </cell>
          <cell r="BF569" t="str">
            <v/>
          </cell>
          <cell r="BG569" t="str">
            <v/>
          </cell>
          <cell r="BH569" t="str">
            <v/>
          </cell>
          <cell r="BI569" t="str">
            <v/>
          </cell>
          <cell r="BJ569" t="str">
            <v/>
          </cell>
          <cell r="BK569" t="str">
            <v/>
          </cell>
          <cell r="BL569" t="str">
            <v/>
          </cell>
          <cell r="BM569" t="str">
            <v/>
          </cell>
          <cell r="BN569" t="str">
            <v/>
          </cell>
          <cell r="BO569" t="str">
            <v/>
          </cell>
          <cell r="BP569">
            <v>0</v>
          </cell>
        </row>
        <row r="570">
          <cell r="A570" t="str">
            <v>Gladiator (WotC)</v>
          </cell>
          <cell r="B570" t="str">
            <v>Gld</v>
          </cell>
          <cell r="C570">
            <v>0</v>
          </cell>
          <cell r="G570" t="str">
            <v>1st:]Improved Feint[Bluff in combat as move-equiv.</v>
          </cell>
          <cell r="H570" t="str">
            <v>2nd:]Study Opponent +1[Following all-out defense, you gain a</v>
          </cell>
          <cell r="I570" t="str">
            <v>][+1 Dodge bonus to AC for the rest of the fight</v>
          </cell>
          <cell r="J570" t="str">
            <v>3rd:]Exhaust Opponent (Ex)[Attack same opponent for 3 rounds;</v>
          </cell>
          <cell r="K570" t="str">
            <v>][Fort DC 15 (+1 for every round past the third) or foe takes d6 subdual</v>
          </cell>
          <cell r="L570" t="str">
            <v>4th:]Roar of the Crowd[As mv-equiv, Perform DC15</v>
          </cell>
          <cell r="M570" t="str">
            <v>][ for +1 morale bonus to attack and damage</v>
          </cell>
          <cell r="N570" t="str">
            <v>5th:]Study Opponent +2[Following all-out defense, you gain a</v>
          </cell>
          <cell r="O570" t="str">
            <v>][+2 Dodge bonus to AC for the rest of the fight</v>
          </cell>
          <cell r="P570" t="str">
            <v>6th:]Improved Coup de Grace[As std action, make Coup de Grace;</v>
          </cell>
          <cell r="Q570" t="str">
            <v>][if full round, +2 morale to attack</v>
          </cell>
          <cell r="R570" t="str">
            <v>7th:]Poison Use[Trained in the use of poison</v>
          </cell>
          <cell r="S570" t="str">
            <v>8th:]Study Opponent +3[Following all-out defense, you gain a</v>
          </cell>
          <cell r="T570" t="str">
            <v>][+3 Dodge bonus to AC for the rest of the fight</v>
          </cell>
          <cell r="U570" t="str">
            <v>9th:]Make Them Bleed (Ex)[Wounds bleed (1 HP) if from slashing</v>
          </cell>
          <cell r="V570" t="str">
            <v>10th:]The Crowd Goes Wild[+2 morale to dmg per</v>
          </cell>
          <cell r="W570" t="str">
            <v>][consecutive blow if you've used Roar of the Crowd.</v>
          </cell>
          <cell r="AK570" t="str">
            <v/>
          </cell>
          <cell r="AL570" t="str">
            <v/>
          </cell>
          <cell r="AM570" t="str">
            <v/>
          </cell>
          <cell r="AN570" t="str">
            <v/>
          </cell>
          <cell r="AO570" t="str">
            <v/>
          </cell>
          <cell r="AP570" t="str">
            <v/>
          </cell>
          <cell r="AQ570" t="str">
            <v/>
          </cell>
          <cell r="AR570" t="str">
            <v/>
          </cell>
          <cell r="AS570" t="str">
            <v/>
          </cell>
          <cell r="AT570" t="str">
            <v/>
          </cell>
          <cell r="AU570" t="str">
            <v/>
          </cell>
          <cell r="AV570" t="str">
            <v/>
          </cell>
          <cell r="AW570" t="str">
            <v/>
          </cell>
          <cell r="AX570" t="str">
            <v/>
          </cell>
          <cell r="AY570" t="str">
            <v/>
          </cell>
          <cell r="AZ570" t="str">
            <v/>
          </cell>
          <cell r="BA570" t="str">
            <v/>
          </cell>
          <cell r="BB570" t="str">
            <v/>
          </cell>
          <cell r="BC570" t="str">
            <v/>
          </cell>
          <cell r="BD570" t="str">
            <v/>
          </cell>
          <cell r="BE570" t="str">
            <v/>
          </cell>
          <cell r="BF570" t="str">
            <v/>
          </cell>
          <cell r="BG570" t="str">
            <v/>
          </cell>
          <cell r="BH570" t="str">
            <v/>
          </cell>
          <cell r="BI570" t="str">
            <v/>
          </cell>
          <cell r="BJ570" t="str">
            <v/>
          </cell>
          <cell r="BK570" t="str">
            <v/>
          </cell>
          <cell r="BL570" t="str">
            <v/>
          </cell>
          <cell r="BM570" t="str">
            <v/>
          </cell>
          <cell r="BN570" t="str">
            <v/>
          </cell>
          <cell r="BO570" t="str">
            <v/>
          </cell>
          <cell r="BP570">
            <v>0</v>
          </cell>
        </row>
        <row r="571">
          <cell r="A571" t="str">
            <v>Gnome Artificer</v>
          </cell>
          <cell r="B571" t="str">
            <v>.</v>
          </cell>
          <cell r="C571">
            <v>0</v>
          </cell>
          <cell r="D571" t="str">
            <v>]Light, Medium, Heavy Armor[</v>
          </cell>
          <cell r="E571" t="str">
            <v>]Shield Use[</v>
          </cell>
          <cell r="F571" t="str">
            <v>]Simple Weapons[</v>
          </cell>
          <cell r="G571" t="str">
            <v>1st:]Artificer Item[Has the ability to craft nonmagical devices</v>
          </cell>
          <cell r="H571" t="str">
            <v>][that duplicate the effects of certain magical spells, using technology.</v>
          </cell>
          <cell r="I571" t="str">
            <v>1st:]Device Powers[As the Gnome Artificer goes up in levels,</v>
          </cell>
          <cell r="J571" t="str">
            <v>][they learn new technological powers.</v>
          </cell>
          <cell r="K571" t="str">
            <v>2nd:]Bonus Item[Gains a single-function, 50 charge item of any</v>
          </cell>
          <cell r="L571" t="str">
            <v>][device power he knows, which functions at his artificer level.</v>
          </cell>
          <cell r="M571" t="str">
            <v>3rd:]Skill Focus[Gains Skill Focus (Disable Device) for free.</v>
          </cell>
          <cell r="N571" t="str">
            <v>4th:]Bonus Item[Gains a single-function, 50 charge item of any</v>
          </cell>
          <cell r="O571" t="str">
            <v>][device power he knows, which functions at his artificer level.</v>
          </cell>
          <cell r="P571" t="str">
            <v>5th:]Salvage[Can dismantle a device and use its pieces for parts</v>
          </cell>
          <cell r="Q571" t="str">
            <v>][for another device, reducing base price of the new item by 50%.</v>
          </cell>
          <cell r="R571" t="str">
            <v>6th:]Bonus Item[Gains a single-function, 50 charge item of any</v>
          </cell>
          <cell r="S571" t="str">
            <v>][device power he knows, which functions at his artificer level.</v>
          </cell>
          <cell r="T571" t="str">
            <v>7th:]Prototype[Can make devices that he doesn't know the powers</v>
          </cell>
          <cell r="U571" t="str">
            <v>][to; doubles price, and it's unreliable (level check; DC 10 +</v>
          </cell>
          <cell r="V571" t="str">
            <v>][device power's artificer level +1 to activate the device.)</v>
          </cell>
          <cell r="W571" t="str">
            <v>8th:]Bonus Item[Gains a single-function, 50 charge item of any</v>
          </cell>
          <cell r="X571" t="str">
            <v>][device power he knows, which functions at his artificer level.</v>
          </cell>
          <cell r="Y571" t="str">
            <v>9th:]Shadow Effect (Su)[Can make devices that draw upon the power</v>
          </cell>
          <cell r="Z571" t="str">
            <v>][of shadow to produce supernatural effects.</v>
          </cell>
          <cell r="AA571" t="str">
            <v>10th:]Bonus Item[Gains a single-function, 50 charge item of any</v>
          </cell>
          <cell r="AB571" t="str">
            <v>][device power he knows, which functions at his artificer level.</v>
          </cell>
          <cell r="AK571" t="str">
            <v/>
          </cell>
          <cell r="AL571" t="str">
            <v/>
          </cell>
          <cell r="AM571" t="str">
            <v/>
          </cell>
          <cell r="AN571" t="str">
            <v/>
          </cell>
          <cell r="AO571" t="str">
            <v/>
          </cell>
          <cell r="AP571" t="str">
            <v/>
          </cell>
          <cell r="AQ571" t="str">
            <v/>
          </cell>
          <cell r="AR571" t="str">
            <v/>
          </cell>
          <cell r="AS571" t="str">
            <v/>
          </cell>
          <cell r="AT571" t="str">
            <v/>
          </cell>
          <cell r="AU571" t="str">
            <v/>
          </cell>
          <cell r="AV571" t="str">
            <v/>
          </cell>
          <cell r="AW571" t="str">
            <v/>
          </cell>
          <cell r="AX571" t="str">
            <v/>
          </cell>
          <cell r="AY571" t="str">
            <v/>
          </cell>
          <cell r="AZ571" t="str">
            <v/>
          </cell>
          <cell r="BA571" t="str">
            <v/>
          </cell>
          <cell r="BB571" t="str">
            <v/>
          </cell>
          <cell r="BC571" t="str">
            <v/>
          </cell>
          <cell r="BD571" t="str">
            <v/>
          </cell>
          <cell r="BE571" t="str">
            <v/>
          </cell>
          <cell r="BF571" t="str">
            <v/>
          </cell>
          <cell r="BG571" t="str">
            <v/>
          </cell>
          <cell r="BH571" t="str">
            <v/>
          </cell>
          <cell r="BI571" t="str">
            <v/>
          </cell>
          <cell r="BJ571" t="str">
            <v/>
          </cell>
          <cell r="BK571" t="str">
            <v/>
          </cell>
          <cell r="BL571" t="str">
            <v/>
          </cell>
          <cell r="BM571" t="str">
            <v/>
          </cell>
          <cell r="BN571" t="str">
            <v/>
          </cell>
          <cell r="BO571" t="str">
            <v/>
          </cell>
          <cell r="BP571">
            <v>0</v>
          </cell>
        </row>
        <row r="572">
          <cell r="A572" t="str">
            <v>Gnome Trickster</v>
          </cell>
          <cell r="C572">
            <v>0</v>
          </cell>
          <cell r="AK572" t="str">
            <v/>
          </cell>
          <cell r="AL572" t="str">
            <v/>
          </cell>
          <cell r="AM572" t="str">
            <v/>
          </cell>
          <cell r="AN572" t="str">
            <v/>
          </cell>
          <cell r="AO572" t="str">
            <v/>
          </cell>
          <cell r="AP572" t="str">
            <v/>
          </cell>
          <cell r="AQ572" t="str">
            <v/>
          </cell>
          <cell r="AR572" t="str">
            <v/>
          </cell>
          <cell r="AS572" t="str">
            <v/>
          </cell>
          <cell r="AT572" t="str">
            <v/>
          </cell>
          <cell r="AU572" t="str">
            <v/>
          </cell>
          <cell r="AV572" t="str">
            <v/>
          </cell>
          <cell r="AW572" t="str">
            <v/>
          </cell>
          <cell r="AX572" t="str">
            <v/>
          </cell>
          <cell r="AY572" t="str">
            <v/>
          </cell>
          <cell r="AZ572" t="str">
            <v/>
          </cell>
          <cell r="BA572" t="str">
            <v/>
          </cell>
          <cell r="BB572" t="str">
            <v/>
          </cell>
          <cell r="BC572" t="str">
            <v/>
          </cell>
          <cell r="BD572" t="str">
            <v/>
          </cell>
          <cell r="BE572" t="str">
            <v/>
          </cell>
          <cell r="BF572" t="str">
            <v/>
          </cell>
          <cell r="BG572" t="str">
            <v/>
          </cell>
          <cell r="BH572" t="str">
            <v/>
          </cell>
          <cell r="BI572" t="str">
            <v/>
          </cell>
          <cell r="BJ572" t="str">
            <v/>
          </cell>
          <cell r="BK572" t="str">
            <v/>
          </cell>
          <cell r="BL572" t="str">
            <v/>
          </cell>
          <cell r="BM572" t="str">
            <v/>
          </cell>
          <cell r="BN572" t="str">
            <v/>
          </cell>
          <cell r="BO572" t="str">
            <v/>
          </cell>
          <cell r="BP572">
            <v>0</v>
          </cell>
        </row>
        <row r="573">
          <cell r="A573" t="str">
            <v>Goldeye</v>
          </cell>
          <cell r="C573">
            <v>0</v>
          </cell>
          <cell r="AK573" t="str">
            <v/>
          </cell>
          <cell r="AL573" t="str">
            <v/>
          </cell>
          <cell r="AM573" t="str">
            <v/>
          </cell>
          <cell r="AN573" t="str">
            <v/>
          </cell>
          <cell r="AO573" t="str">
            <v/>
          </cell>
          <cell r="AP573" t="str">
            <v/>
          </cell>
          <cell r="AQ573" t="str">
            <v/>
          </cell>
          <cell r="AR573" t="str">
            <v/>
          </cell>
          <cell r="AS573" t="str">
            <v/>
          </cell>
          <cell r="AT573" t="str">
            <v/>
          </cell>
          <cell r="AU573" t="str">
            <v/>
          </cell>
          <cell r="AV573" t="str">
            <v/>
          </cell>
          <cell r="AW573" t="str">
            <v/>
          </cell>
          <cell r="AX573" t="str">
            <v/>
          </cell>
          <cell r="AY573" t="str">
            <v/>
          </cell>
          <cell r="AZ573" t="str">
            <v/>
          </cell>
          <cell r="BA573" t="str">
            <v/>
          </cell>
          <cell r="BB573" t="str">
            <v/>
          </cell>
          <cell r="BC573" t="str">
            <v/>
          </cell>
          <cell r="BD573" t="str">
            <v/>
          </cell>
          <cell r="BE573" t="str">
            <v/>
          </cell>
          <cell r="BF573" t="str">
            <v/>
          </cell>
          <cell r="BG573" t="str">
            <v/>
          </cell>
          <cell r="BH573" t="str">
            <v/>
          </cell>
          <cell r="BI573" t="str">
            <v/>
          </cell>
          <cell r="BJ573" t="str">
            <v/>
          </cell>
          <cell r="BK573" t="str">
            <v/>
          </cell>
          <cell r="BL573" t="str">
            <v/>
          </cell>
          <cell r="BM573" t="str">
            <v/>
          </cell>
          <cell r="BN573" t="str">
            <v/>
          </cell>
          <cell r="BO573" t="str">
            <v/>
          </cell>
          <cell r="BP573">
            <v>0</v>
          </cell>
        </row>
        <row r="574">
          <cell r="A574" t="str">
            <v>Gondsman</v>
          </cell>
          <cell r="C574">
            <v>0</v>
          </cell>
          <cell r="AK574" t="str">
            <v/>
          </cell>
          <cell r="AL574" t="str">
            <v/>
          </cell>
          <cell r="AM574" t="str">
            <v/>
          </cell>
          <cell r="AN574" t="str">
            <v/>
          </cell>
          <cell r="AO574" t="str">
            <v/>
          </cell>
          <cell r="AP574" t="str">
            <v/>
          </cell>
          <cell r="AQ574" t="str">
            <v/>
          </cell>
          <cell r="AR574" t="str">
            <v/>
          </cell>
          <cell r="AS574" t="str">
            <v/>
          </cell>
          <cell r="AT574" t="str">
            <v/>
          </cell>
          <cell r="AU574" t="str">
            <v/>
          </cell>
          <cell r="AV574" t="str">
            <v/>
          </cell>
          <cell r="AW574" t="str">
            <v/>
          </cell>
          <cell r="AX574" t="str">
            <v/>
          </cell>
          <cell r="AY574" t="str">
            <v/>
          </cell>
          <cell r="AZ574" t="str">
            <v/>
          </cell>
          <cell r="BA574" t="str">
            <v/>
          </cell>
          <cell r="BB574" t="str">
            <v/>
          </cell>
          <cell r="BC574" t="str">
            <v/>
          </cell>
          <cell r="BD574" t="str">
            <v/>
          </cell>
          <cell r="BE574" t="str">
            <v/>
          </cell>
          <cell r="BF574" t="str">
            <v/>
          </cell>
          <cell r="BG574" t="str">
            <v/>
          </cell>
          <cell r="BH574" t="str">
            <v/>
          </cell>
          <cell r="BI574" t="str">
            <v/>
          </cell>
          <cell r="BJ574" t="str">
            <v/>
          </cell>
          <cell r="BK574" t="str">
            <v/>
          </cell>
          <cell r="BL574" t="str">
            <v/>
          </cell>
          <cell r="BM574" t="str">
            <v/>
          </cell>
          <cell r="BN574" t="str">
            <v/>
          </cell>
          <cell r="BO574" t="str">
            <v/>
          </cell>
          <cell r="BP574">
            <v>0</v>
          </cell>
        </row>
        <row r="575">
          <cell r="A575" t="str">
            <v>Graven One</v>
          </cell>
          <cell r="B575" t="str">
            <v>.</v>
          </cell>
          <cell r="C575">
            <v>0</v>
          </cell>
          <cell r="G575" t="str">
            <v>1st:] Spells per day[+1 spellcasting level per 2 Graven One levels.</v>
          </cell>
          <cell r="H575" t="str">
            <v>1st:] Flesh Rune[Can use the Etch Rune Feat to inscribe up to 4 runes in</v>
          </cell>
          <cell r="I575" t="str">
            <v>][their skin. Can affect CHA skill checks.</v>
          </cell>
          <cell r="J575" t="str">
            <v>2nd:] Tattoo of Power[1st Tattoo</v>
          </cell>
          <cell r="K575" t="str">
            <v>3rd:] Tattoo of Power[2nd Tattoo</v>
          </cell>
          <cell r="L575" t="str">
            <v>4th:] Graven Image[5HD</v>
          </cell>
          <cell r="M575" t="str">
            <v>5th:] Tattoo of Power[3rd Tattoo</v>
          </cell>
          <cell r="N575" t="str">
            <v>6th:] Graven Image[10HD</v>
          </cell>
          <cell r="O575" t="str">
            <v>7th:] Tattoo of Power[4th Tattoo</v>
          </cell>
          <cell r="P575" t="str">
            <v>8th:] Graven Image[15HD</v>
          </cell>
          <cell r="Q575" t="str">
            <v>9th:] Tattoo of Power[5th Tattoo</v>
          </cell>
          <cell r="R575" t="str">
            <v>10th:] Graven Image[20HD</v>
          </cell>
          <cell r="AK575" t="str">
            <v/>
          </cell>
          <cell r="AL575" t="str">
            <v/>
          </cell>
          <cell r="AM575" t="str">
            <v/>
          </cell>
          <cell r="AN575" t="str">
            <v/>
          </cell>
          <cell r="AO575" t="str">
            <v/>
          </cell>
          <cell r="AP575" t="str">
            <v/>
          </cell>
          <cell r="AQ575" t="str">
            <v/>
          </cell>
          <cell r="AR575" t="str">
            <v/>
          </cell>
          <cell r="AS575" t="str">
            <v/>
          </cell>
          <cell r="AT575" t="str">
            <v/>
          </cell>
          <cell r="AU575" t="str">
            <v/>
          </cell>
          <cell r="AV575" t="str">
            <v/>
          </cell>
          <cell r="AW575" t="str">
            <v/>
          </cell>
          <cell r="AX575" t="str">
            <v/>
          </cell>
          <cell r="AY575" t="str">
            <v/>
          </cell>
          <cell r="AZ575" t="str">
            <v/>
          </cell>
          <cell r="BA575" t="str">
            <v/>
          </cell>
          <cell r="BB575" t="str">
            <v/>
          </cell>
          <cell r="BC575" t="str">
            <v/>
          </cell>
          <cell r="BD575" t="str">
            <v/>
          </cell>
          <cell r="BE575" t="str">
            <v/>
          </cell>
          <cell r="BF575" t="str">
            <v/>
          </cell>
          <cell r="BG575" t="str">
            <v/>
          </cell>
          <cell r="BH575" t="str">
            <v/>
          </cell>
          <cell r="BI575" t="str">
            <v/>
          </cell>
          <cell r="BJ575" t="str">
            <v/>
          </cell>
          <cell r="BK575" t="str">
            <v/>
          </cell>
          <cell r="BL575" t="str">
            <v/>
          </cell>
          <cell r="BM575" t="str">
            <v/>
          </cell>
          <cell r="BN575" t="str">
            <v/>
          </cell>
          <cell r="BO575" t="str">
            <v/>
          </cell>
          <cell r="BP575">
            <v>0</v>
          </cell>
        </row>
        <row r="576">
          <cell r="A576" t="str">
            <v>Guardian</v>
          </cell>
          <cell r="B576" t="str">
            <v>.</v>
          </cell>
          <cell r="C576">
            <v>0</v>
          </cell>
          <cell r="D576" t="str">
            <v>]Light Armor[</v>
          </cell>
          <cell r="F576" t="str">
            <v>]Simple, Martial Weapons[One-handed only.</v>
          </cell>
          <cell r="G576" t="str">
            <v>1st:]Arcane Spellcasting (Sp)[Intelligence determines DC, Bonus Spells.</v>
          </cell>
          <cell r="H576" t="str">
            <v>1st:]Spellbook (Ex)[Starts with any two 0 level spells + 1 per Int bonus.</v>
          </cell>
          <cell r="I576" t="str">
            <v>1st:]Combat Casting (Ex)[Per the feat.</v>
          </cell>
          <cell r="J576" t="str">
            <v>1st:]Warrior Magic (Su)[May cast spells with somatic components in light armor</v>
          </cell>
          <cell r="K576" t="str">
            <v>][without any penalties.</v>
          </cell>
          <cell r="L576" t="str">
            <v>2nd:]Bonus Feats (Ex)[0 earned so far.</v>
          </cell>
          <cell r="M576" t="str">
            <v>4th:]Summon Familiar (Ex)[</v>
          </cell>
          <cell r="N576" t="str">
            <v>7th:]Coax (Ex)[Use magical items as a wizard could.</v>
          </cell>
          <cell r="O576" t="str">
            <v>][Can destroy an item to coax 1 last charge from it.</v>
          </cell>
          <cell r="P576" t="str">
            <v>8th:]Empower (Sp)[Can spend 1 week working with a mundane weapon.</v>
          </cell>
          <cell r="Q576" t="str">
            <v>][Gains +-1 enchantment.  Lost if guardian is ever more than 10' from it.</v>
          </cell>
          <cell r="AK576" t="str">
            <v/>
          </cell>
          <cell r="AL576" t="str">
            <v/>
          </cell>
          <cell r="AM576" t="str">
            <v/>
          </cell>
          <cell r="AN576" t="str">
            <v/>
          </cell>
          <cell r="AO576" t="str">
            <v/>
          </cell>
          <cell r="AP576" t="str">
            <v/>
          </cell>
          <cell r="AQ576" t="str">
            <v/>
          </cell>
          <cell r="AR576" t="str">
            <v/>
          </cell>
          <cell r="AS576" t="str">
            <v/>
          </cell>
          <cell r="AT576" t="str">
            <v/>
          </cell>
          <cell r="AU576" t="str">
            <v/>
          </cell>
          <cell r="AV576" t="str">
            <v/>
          </cell>
          <cell r="AW576" t="str">
            <v/>
          </cell>
          <cell r="AX576" t="str">
            <v/>
          </cell>
          <cell r="AY576" t="str">
            <v/>
          </cell>
          <cell r="AZ576" t="str">
            <v/>
          </cell>
          <cell r="BA576" t="str">
            <v/>
          </cell>
          <cell r="BB576" t="str">
            <v/>
          </cell>
          <cell r="BC576" t="str">
            <v/>
          </cell>
          <cell r="BD576" t="str">
            <v/>
          </cell>
          <cell r="BE576" t="str">
            <v/>
          </cell>
          <cell r="BF576" t="str">
            <v/>
          </cell>
          <cell r="BG576" t="str">
            <v/>
          </cell>
          <cell r="BH576" t="str">
            <v/>
          </cell>
          <cell r="BI576" t="str">
            <v/>
          </cell>
          <cell r="BJ576" t="str">
            <v/>
          </cell>
          <cell r="BK576" t="str">
            <v/>
          </cell>
          <cell r="BL576" t="str">
            <v/>
          </cell>
          <cell r="BM576" t="str">
            <v/>
          </cell>
          <cell r="BN576" t="str">
            <v/>
          </cell>
          <cell r="BO576" t="str">
            <v/>
          </cell>
          <cell r="BP576">
            <v>0</v>
          </cell>
        </row>
        <row r="577">
          <cell r="A577" t="str">
            <v>Guerilla</v>
          </cell>
          <cell r="B577" t="str">
            <v>.</v>
          </cell>
          <cell r="C577">
            <v>0</v>
          </cell>
          <cell r="D577" t="str">
            <v>]Light Armor[</v>
          </cell>
          <cell r="E577" t="str">
            <v>]Shield Use[</v>
          </cell>
          <cell r="F577" t="str">
            <v>]Simple, Martial Weapons[</v>
          </cell>
          <cell r="G577" t="str">
            <v>1st:]Track (Ex)[Bonus Feat.</v>
          </cell>
          <cell r="H577" t="str">
            <v>1st:]Favored Enemy (Ex)[+2 bonus to damage, Bluff, Listen, Sense Motive, Spot, Wild. Lore</v>
          </cell>
          <cell r="I577" t="str">
            <v>]Favored Enemy:[</v>
          </cell>
          <cell r="J577" t="str">
            <v>2nd:]Trap Master (Ex)[+4 bonus to all Craft (Trapmaking) checks.</v>
          </cell>
          <cell r="K577" t="str">
            <v>3rd:]Bonus Feat (Ex)[1 earned so far.</v>
          </cell>
          <cell r="L577" t="str">
            <v>4th:]Sneak Attack (Ex)[+1d4</v>
          </cell>
          <cell r="M577" t="str">
            <v>7th:]Ambush (Ex)[+4 bonus to ally's hide &amp; move silently when setting an ambush.</v>
          </cell>
          <cell r="N577" t="str">
            <v>9th:]Evasion (Ex)[No damage taken on successful Reflex save.</v>
          </cell>
          <cell r="O577" t="str">
            <v>11th:]Survivalist (Ex)[Requires 1/2 normal daily food.</v>
          </cell>
          <cell r="P577" t="str">
            <v>][+4 bonus to Wilderness Lore checks made to forage food.</v>
          </cell>
          <cell r="Q577" t="str">
            <v>14th:]Oppertunist (Ex)[Per the feat.</v>
          </cell>
          <cell r="R577" t="str">
            <v>17th:]Improved Evasion (Ex)[No damage taken on successful Reflex save, 1/2 on failed.</v>
          </cell>
          <cell r="S577" t="str">
            <v>18th:]Woodland Stride (Su)[May move at regular speed thru natural obstacles.</v>
          </cell>
          <cell r="T577" t="str">
            <v>19th:]Trackless Step (Su)[Cannot be tracked in natural surroundings.</v>
          </cell>
          <cell r="AK577" t="str">
            <v/>
          </cell>
          <cell r="AL577" t="str">
            <v/>
          </cell>
          <cell r="AM577" t="str">
            <v/>
          </cell>
          <cell r="AN577" t="str">
            <v/>
          </cell>
          <cell r="AO577" t="str">
            <v/>
          </cell>
          <cell r="AP577" t="str">
            <v/>
          </cell>
          <cell r="AQ577" t="str">
            <v/>
          </cell>
          <cell r="AR577" t="str">
            <v/>
          </cell>
          <cell r="AS577" t="str">
            <v/>
          </cell>
          <cell r="AT577" t="str">
            <v/>
          </cell>
          <cell r="AU577" t="str">
            <v/>
          </cell>
          <cell r="AV577" t="str">
            <v/>
          </cell>
          <cell r="AW577" t="str">
            <v/>
          </cell>
          <cell r="AX577" t="str">
            <v/>
          </cell>
          <cell r="AY577" t="str">
            <v/>
          </cell>
          <cell r="AZ577" t="str">
            <v/>
          </cell>
          <cell r="BA577" t="str">
            <v/>
          </cell>
          <cell r="BB577" t="str">
            <v/>
          </cell>
          <cell r="BC577" t="str">
            <v/>
          </cell>
          <cell r="BD577" t="str">
            <v/>
          </cell>
          <cell r="BE577" t="str">
            <v/>
          </cell>
          <cell r="BF577" t="str">
            <v/>
          </cell>
          <cell r="BG577" t="str">
            <v/>
          </cell>
          <cell r="BH577" t="str">
            <v/>
          </cell>
          <cell r="BI577" t="str">
            <v/>
          </cell>
          <cell r="BJ577" t="str">
            <v/>
          </cell>
          <cell r="BK577" t="str">
            <v/>
          </cell>
          <cell r="BL577" t="str">
            <v/>
          </cell>
          <cell r="BM577" t="str">
            <v/>
          </cell>
          <cell r="BN577" t="str">
            <v/>
          </cell>
          <cell r="BO577" t="str">
            <v/>
          </cell>
          <cell r="BP577">
            <v>0</v>
          </cell>
        </row>
        <row r="578">
          <cell r="A578" t="str">
            <v>Guild Thief</v>
          </cell>
          <cell r="B578" t="str">
            <v>Gth</v>
          </cell>
          <cell r="C578">
            <v>0</v>
          </cell>
          <cell r="D578" t="str">
            <v>]Light Armor[</v>
          </cell>
          <cell r="F578" t="str">
            <v>]Simple Weapons[</v>
          </cell>
          <cell r="G578" t="str">
            <v>1st:]Sneak Attack[+1d6.  Additional +d6 every odd Guild Thief level.</v>
          </cell>
          <cell r="H578" t="str">
            <v>1st:]Doublespeak[+2 bonus on Bluff, Diplomacy, Innuendo.</v>
          </cell>
          <cell r="I578" t="str">
            <v>2nd:]Bonus Feat[See list in FRCS p. 45.</v>
          </cell>
          <cell r="J578" t="str">
            <v>2nd:]Uncanny Dodge (Ex)[Retains Dex bonus to AC (unless immobilized).</v>
          </cell>
          <cell r="K578" t="str">
            <v>3rd:]Reputation +1[Listed bonus to Leadership score</v>
          </cell>
          <cell r="L578" t="str">
            <v>4th:]Bonus Feat[See list in FRCS p. 45.</v>
          </cell>
          <cell r="M578" t="str">
            <v>4th:]Reputation +2[Listed bonus to Leadership score</v>
          </cell>
          <cell r="N578" t="str">
            <v>5th:]Reputation +3[Listed bonus to Leadership score</v>
          </cell>
          <cell r="O578" t="str">
            <v>5th:]Uncanny Dodge (Ex)[Can't be flanked (except by Rogue 4 levels higher)</v>
          </cell>
          <cell r="AK578" t="str">
            <v/>
          </cell>
          <cell r="AL578" t="str">
            <v/>
          </cell>
          <cell r="AM578" t="str">
            <v/>
          </cell>
          <cell r="AN578" t="str">
            <v/>
          </cell>
          <cell r="AO578" t="str">
            <v/>
          </cell>
          <cell r="AP578" t="str">
            <v/>
          </cell>
          <cell r="AQ578" t="str">
            <v/>
          </cell>
          <cell r="AR578" t="str">
            <v/>
          </cell>
          <cell r="AS578" t="str">
            <v/>
          </cell>
          <cell r="AT578" t="str">
            <v/>
          </cell>
          <cell r="AU578" t="str">
            <v/>
          </cell>
          <cell r="AV578" t="str">
            <v/>
          </cell>
          <cell r="AW578" t="str">
            <v/>
          </cell>
          <cell r="AX578" t="str">
            <v/>
          </cell>
          <cell r="AY578" t="str">
            <v/>
          </cell>
          <cell r="AZ578" t="str">
            <v/>
          </cell>
          <cell r="BA578" t="str">
            <v/>
          </cell>
          <cell r="BB578" t="str">
            <v/>
          </cell>
          <cell r="BC578" t="str">
            <v/>
          </cell>
          <cell r="BD578" t="str">
            <v/>
          </cell>
          <cell r="BE578" t="str">
            <v/>
          </cell>
          <cell r="BF578" t="str">
            <v/>
          </cell>
          <cell r="BG578" t="str">
            <v/>
          </cell>
          <cell r="BH578" t="str">
            <v/>
          </cell>
          <cell r="BI578" t="str">
            <v/>
          </cell>
          <cell r="BJ578" t="str">
            <v/>
          </cell>
          <cell r="BK578" t="str">
            <v/>
          </cell>
          <cell r="BL578" t="str">
            <v/>
          </cell>
          <cell r="BM578" t="str">
            <v/>
          </cell>
          <cell r="BN578" t="str">
            <v/>
          </cell>
          <cell r="BO578" t="str">
            <v/>
          </cell>
          <cell r="BP578">
            <v>0</v>
          </cell>
        </row>
        <row r="579">
          <cell r="A579" t="str">
            <v>Guild Wizard of Waterdeep</v>
          </cell>
          <cell r="B579" t="str">
            <v>.</v>
          </cell>
          <cell r="C579">
            <v>0</v>
          </cell>
          <cell r="G579" t="str">
            <v>1st:]Spells per day[+1 spellcasting level per class level.</v>
          </cell>
          <cell r="H579" t="str">
            <v>1st:]Improved Spell Acquisition[Learns 3 spells per Guild Wizard level</v>
          </cell>
          <cell r="I579" t="str">
            <v>1st:]Membership[can vote on issues, use library and workrooms,</v>
          </cell>
          <cell r="J579" t="str">
            <v>][replanish store of common material components for a reduced cost.</v>
          </cell>
          <cell r="K579" t="str">
            <v>][Monthly dues are 25 gp; most obey rulers, assist others in time</v>
          </cell>
          <cell r="L579" t="str">
            <v xml:space="preserve">][of need, defend the city of Waterdeep, and devote personal time and </v>
          </cell>
          <cell r="M579" t="str">
            <v>][energy to the order (10% XP penalty).</v>
          </cell>
          <cell r="N579" t="str">
            <v>2nd:]Spellpool I (Su)[Can call upon 1st-3rd level spells from spellpool.</v>
          </cell>
          <cell r="O579" t="str">
            <v>3rd:]Bonus Item Creation Feat[May select one bonus Item Creation feat.</v>
          </cell>
          <cell r="P579" t="str">
            <v>4th:]Bonus Language[Can select any current, or ancient, language.</v>
          </cell>
          <cell r="Q579" t="str">
            <v>5th:]Improved Counterspell[Gains the Improved Counterspell feat.</v>
          </cell>
          <cell r="R579" t="str">
            <v>6th:]Spellpool II (Su)[Can call upon 1st-6th level spells from spellpool.</v>
          </cell>
          <cell r="S579" t="str">
            <v>7th:]Focused Dispel[+2 to any caster level check to dispel magic.</v>
          </cell>
          <cell r="T579" t="str">
            <v>8th:]Bonus Language[Can select any current, or ancient, language.</v>
          </cell>
          <cell r="U579" t="str">
            <v>9th:]Break Enchantment spell[This spell is added to the 4th-level</v>
          </cell>
          <cell r="V579" t="str">
            <v>][spell list of the Guild Wizard of Waterdeep.  Must still learn the</v>
          </cell>
          <cell r="W579" t="str">
            <v>][spell in order to be able to use it.</v>
          </cell>
          <cell r="X579" t="str">
            <v>10th:]Spellpool II (Su)[Can call upon 1st-9th level spells from spellpool.</v>
          </cell>
          <cell r="AK579" t="str">
            <v/>
          </cell>
          <cell r="AL579" t="str">
            <v/>
          </cell>
          <cell r="AM579" t="str">
            <v/>
          </cell>
          <cell r="AN579" t="str">
            <v/>
          </cell>
          <cell r="AO579" t="str">
            <v/>
          </cell>
          <cell r="AP579" t="str">
            <v/>
          </cell>
          <cell r="AQ579" t="str">
            <v/>
          </cell>
          <cell r="AR579" t="str">
            <v/>
          </cell>
          <cell r="AS579" t="str">
            <v/>
          </cell>
          <cell r="AT579" t="str">
            <v/>
          </cell>
          <cell r="AU579" t="str">
            <v/>
          </cell>
          <cell r="AV579" t="str">
            <v/>
          </cell>
          <cell r="AW579" t="str">
            <v/>
          </cell>
          <cell r="AX579" t="str">
            <v/>
          </cell>
          <cell r="AY579" t="str">
            <v/>
          </cell>
          <cell r="AZ579" t="str">
            <v/>
          </cell>
          <cell r="BA579" t="str">
            <v/>
          </cell>
          <cell r="BB579" t="str">
            <v/>
          </cell>
          <cell r="BC579" t="str">
            <v/>
          </cell>
          <cell r="BD579" t="str">
            <v/>
          </cell>
          <cell r="BE579" t="str">
            <v/>
          </cell>
          <cell r="BF579" t="str">
            <v/>
          </cell>
          <cell r="BG579" t="str">
            <v/>
          </cell>
          <cell r="BH579" t="str">
            <v/>
          </cell>
          <cell r="BI579" t="str">
            <v/>
          </cell>
          <cell r="BJ579" t="str">
            <v/>
          </cell>
          <cell r="BK579" t="str">
            <v/>
          </cell>
          <cell r="BL579" t="str">
            <v/>
          </cell>
          <cell r="BM579" t="str">
            <v/>
          </cell>
          <cell r="BN579" t="str">
            <v/>
          </cell>
          <cell r="BO579" t="str">
            <v/>
          </cell>
          <cell r="BP579">
            <v>0</v>
          </cell>
        </row>
        <row r="580">
          <cell r="A580" t="str">
            <v>Gutter Fighter</v>
          </cell>
          <cell r="B580" t="str">
            <v>.</v>
          </cell>
          <cell r="C580">
            <v>0</v>
          </cell>
          <cell r="D580" t="str">
            <v>]Light, Medium, Heavy Armor[</v>
          </cell>
          <cell r="E580" t="str">
            <v>]Shield Use[</v>
          </cell>
          <cell r="F580" t="str">
            <v>]Simple, Martial Weapons[</v>
          </cell>
          <cell r="G580" t="str">
            <v>1st:]Dirty Blow (Ex)[+2 damage bonus against humanoids of medium size or larger.</v>
          </cell>
          <cell r="H580" t="str">
            <v>2nd:]Strike and Fade (Ex)[Remains hidden while using a missile weapon.  Hide check goes down by 5 after each attack.</v>
          </cell>
          <cell r="I580" t="str">
            <v>3rd:]Sneak Attack (Ex)[+0d6 sneak attack</v>
          </cell>
          <cell r="J580" t="str">
            <v>4th:]Dodge (Ex)[Per the feat.  If already has the feat, bonus becomes +2.</v>
          </cell>
          <cell r="K580" t="str">
            <v xml:space="preserve">5th:]Scaling the Mountain (Ex)[Opposed tumble/reflex save full round attack makes foe </v>
          </cell>
          <cell r="L580" t="str">
            <v>6th:]Dodge AC (Ex)[+2</v>
          </cell>
          <cell r="M580" t="str">
            <v>7th:]Hobbling Strike (Ex)[Attack made at -6 to reduce foe's movement by 1/2.  Fort DC = damage to avoid.</v>
          </cell>
          <cell r="N580" t="str">
            <v>8th:]Uncanny Dodge (Ex)[Never looses Dex bonus to AC.</v>
          </cell>
          <cell r="O580" t="str">
            <v>10th:]Agonizing Strike (Ex)[Full round attack made at -4 to make foe collapse in agony.</v>
          </cell>
          <cell r="P580" t="str">
            <v>][Fort DC = damage to avoid.  On failure, each successive attempt suffers additional -2 to hit.</v>
          </cell>
          <cell r="Q580" t="str">
            <v>][On success, foe is helpless for 1d4 rounds.</v>
          </cell>
          <cell r="AK580" t="str">
            <v/>
          </cell>
          <cell r="AL580" t="str">
            <v/>
          </cell>
          <cell r="AM580" t="str">
            <v/>
          </cell>
          <cell r="AN580" t="str">
            <v/>
          </cell>
          <cell r="AO580" t="str">
            <v/>
          </cell>
          <cell r="AP580" t="str">
            <v/>
          </cell>
          <cell r="AQ580" t="str">
            <v/>
          </cell>
          <cell r="AR580" t="str">
            <v/>
          </cell>
          <cell r="AS580" t="str">
            <v/>
          </cell>
          <cell r="AT580" t="str">
            <v/>
          </cell>
          <cell r="AU580" t="str">
            <v/>
          </cell>
          <cell r="AV580" t="str">
            <v/>
          </cell>
          <cell r="AW580" t="str">
            <v/>
          </cell>
          <cell r="AX580" t="str">
            <v/>
          </cell>
          <cell r="AY580" t="str">
            <v/>
          </cell>
          <cell r="AZ580" t="str">
            <v/>
          </cell>
          <cell r="BA580" t="str">
            <v/>
          </cell>
          <cell r="BB580" t="str">
            <v/>
          </cell>
          <cell r="BC580" t="str">
            <v/>
          </cell>
          <cell r="BD580" t="str">
            <v/>
          </cell>
          <cell r="BE580" t="str">
            <v/>
          </cell>
          <cell r="BF580" t="str">
            <v/>
          </cell>
          <cell r="BG580" t="str">
            <v/>
          </cell>
          <cell r="BH580" t="str">
            <v/>
          </cell>
          <cell r="BI580" t="str">
            <v/>
          </cell>
          <cell r="BJ580" t="str">
            <v/>
          </cell>
          <cell r="BK580" t="str">
            <v/>
          </cell>
          <cell r="BL580" t="str">
            <v/>
          </cell>
          <cell r="BM580" t="str">
            <v/>
          </cell>
          <cell r="BN580" t="str">
            <v/>
          </cell>
          <cell r="BO580" t="str">
            <v/>
          </cell>
          <cell r="BP580">
            <v>0</v>
          </cell>
        </row>
        <row r="581">
          <cell r="A581" t="str">
            <v>Halfling Outrider</v>
          </cell>
          <cell r="B581" t="str">
            <v>Hfo</v>
          </cell>
          <cell r="C581">
            <v>0</v>
          </cell>
          <cell r="D581" t="str">
            <v>]Light Armor[</v>
          </cell>
          <cell r="E581" t="str">
            <v>]Shield Use[</v>
          </cell>
          <cell r="F581" t="str">
            <v>]Simple, Martial Weapons[</v>
          </cell>
          <cell r="G581" t="str">
            <v>1st:]AC Bonus[+1 Deflection AC Bonus when mounted</v>
          </cell>
          <cell r="H581" t="str">
            <v>1st:]Alertness[+2 to Spot and Listen checks</v>
          </cell>
          <cell r="I581" t="str">
            <v>1st:]Mount[Halfling community provides mount, tack, harness</v>
          </cell>
          <cell r="J581" t="str">
            <v>1st:]Skill Bonus: Ride[+2 competence bonus on all Ride checks</v>
          </cell>
          <cell r="K581" t="str">
            <v>2nd:]Defensive Ride (Ex)(1/day)[+2 Dex, +4 Dodge AC Bonus; mount</v>
          </cell>
          <cell r="L581" t="str">
            <v>][gains x2 speed, +2 Will Saves, +4 Dodge AC Bonus.  Lasts</v>
          </cell>
          <cell r="M581" t="str">
            <v>][3 + Outrider's Dex Mod rounds.  After the ride, they are winded;</v>
          </cell>
          <cell r="N581" t="str">
            <v>][Outrider and Mount -2 Str until rest (10 minutes)</v>
          </cell>
          <cell r="O581" t="str">
            <v>3rd:]AC Bonus[+2 Deflection AC Bonus when mounted</v>
          </cell>
          <cell r="P581" t="str">
            <v>3rd:]Deflect Attack (Ex)[Deflect attack vs. mount (Reflex DC 20)</v>
          </cell>
          <cell r="Q581" t="str">
            <v>][+1 Competence bonus to save</v>
          </cell>
          <cell r="R581" t="str">
            <v>4th:]Defensive Ride (Ex)(2/day)[</v>
          </cell>
          <cell r="S581" t="str">
            <v>5th:]AC Bonus[+3 Deflection AC Bonus when mounted</v>
          </cell>
          <cell r="T581" t="str">
            <v>5th:]Leap from the Saddle (Ex)[Dismount on Handle Animal DC 20</v>
          </cell>
          <cell r="U581" t="str">
            <v>6th:]Defensive Ride (Ex)(3/day)[</v>
          </cell>
          <cell r="V581" t="str">
            <v>7th:]AC Bonus[+4 Deflection AC Bonus when mounted</v>
          </cell>
          <cell r="W581" t="str">
            <v>7th:]Deflect Attack (Ex)[Deflect attack vs. mount (Reflex DC 20)</v>
          </cell>
          <cell r="X581" t="str">
            <v>][+2 Competence bonus to save</v>
          </cell>
          <cell r="Y581" t="str">
            <v>8th:]Defensive Ride (Ex)(4/day)[</v>
          </cell>
          <cell r="Z581" t="str">
            <v>9th:]AC Bonus[+5 Deflection AC Bonus when mounted</v>
          </cell>
          <cell r="AA581" t="str">
            <v>9th:]Deflect Attack (Au)[Deflect attack vs. mount (Reflex DC 20)</v>
          </cell>
          <cell r="AB581" t="str">
            <v>][+3 Competence bonus to save</v>
          </cell>
          <cell r="AC581" t="str">
            <v>10th:]Defensive Ride (Ex)(5/day)[</v>
          </cell>
          <cell r="AK581" t="str">
            <v/>
          </cell>
          <cell r="AL581" t="str">
            <v/>
          </cell>
          <cell r="AM581" t="str">
            <v/>
          </cell>
          <cell r="AN581" t="str">
            <v/>
          </cell>
          <cell r="AO581" t="str">
            <v/>
          </cell>
          <cell r="AP581" t="str">
            <v/>
          </cell>
          <cell r="AQ581" t="str">
            <v/>
          </cell>
          <cell r="AR581" t="str">
            <v/>
          </cell>
          <cell r="AS581" t="str">
            <v/>
          </cell>
          <cell r="AT581" t="str">
            <v/>
          </cell>
          <cell r="AU581" t="str">
            <v/>
          </cell>
          <cell r="AV581" t="str">
            <v/>
          </cell>
          <cell r="AW581" t="str">
            <v/>
          </cell>
          <cell r="AX581" t="str">
            <v/>
          </cell>
          <cell r="AY581" t="str">
            <v/>
          </cell>
          <cell r="AZ581" t="str">
            <v/>
          </cell>
          <cell r="BA581" t="str">
            <v/>
          </cell>
          <cell r="BB581" t="str">
            <v/>
          </cell>
          <cell r="BC581" t="str">
            <v/>
          </cell>
          <cell r="BD581" t="str">
            <v/>
          </cell>
          <cell r="BE581" t="str">
            <v/>
          </cell>
          <cell r="BF581" t="str">
            <v/>
          </cell>
          <cell r="BG581" t="str">
            <v/>
          </cell>
          <cell r="BH581" t="str">
            <v/>
          </cell>
          <cell r="BI581" t="str">
            <v/>
          </cell>
          <cell r="BJ581" t="str">
            <v/>
          </cell>
          <cell r="BK581" t="str">
            <v/>
          </cell>
          <cell r="BL581" t="str">
            <v/>
          </cell>
          <cell r="BM581" t="str">
            <v/>
          </cell>
          <cell r="BN581" t="str">
            <v/>
          </cell>
          <cell r="BO581" t="str">
            <v/>
          </cell>
          <cell r="BP581">
            <v>0</v>
          </cell>
        </row>
        <row r="582">
          <cell r="A582" t="str">
            <v>Harper Mage</v>
          </cell>
          <cell r="B582" t="str">
            <v>.</v>
          </cell>
          <cell r="C582">
            <v>0</v>
          </cell>
          <cell r="G582" t="str">
            <v>1st:]Spells per day[+1 spellcasting level per Harper Mage level.</v>
          </cell>
          <cell r="H582" t="str">
            <v>1st:]Harper Knowledge[(like Bardic Knowledge)</v>
          </cell>
          <cell r="I582" t="str">
            <v>1st:]Oghma's Insight[Free Skill Focus feat in any one Knowledge skill.</v>
          </cell>
          <cell r="J582" t="str">
            <v xml:space="preserve">2nd:]Arcane Theory[Free Skill Focus feat in Spellcraft or </v>
          </cell>
          <cell r="K582" t="str">
            <v>][Knowledge (Arcana)</v>
          </cell>
          <cell r="L582" t="str">
            <v>3rd:]Extend Spell[Can power a spell as if under the Extend Spell</v>
          </cell>
          <cell r="M582" t="str">
            <v>][feat for free, up to 1 + Cha Bonus per day.</v>
          </cell>
          <cell r="N582" t="str">
            <v xml:space="preserve">4th:]Eschew Materials[Common material components of less than </v>
          </cell>
          <cell r="O582" t="str">
            <v>][1 GP are waived.</v>
          </cell>
          <cell r="P582" t="str">
            <v>5th:]Mystra's Grace[+2 insight bonus on all saves vs. magical effects.</v>
          </cell>
          <cell r="AK582" t="str">
            <v/>
          </cell>
          <cell r="AL582" t="str">
            <v/>
          </cell>
          <cell r="AM582" t="str">
            <v/>
          </cell>
          <cell r="AN582" t="str">
            <v/>
          </cell>
          <cell r="AO582" t="str">
            <v/>
          </cell>
          <cell r="AP582" t="str">
            <v/>
          </cell>
          <cell r="AQ582" t="str">
            <v/>
          </cell>
          <cell r="AR582" t="str">
            <v/>
          </cell>
          <cell r="AS582" t="str">
            <v/>
          </cell>
          <cell r="AT582" t="str">
            <v/>
          </cell>
          <cell r="AU582" t="str">
            <v/>
          </cell>
          <cell r="AV582" t="str">
            <v/>
          </cell>
          <cell r="AW582" t="str">
            <v/>
          </cell>
          <cell r="AX582" t="str">
            <v/>
          </cell>
          <cell r="AY582" t="str">
            <v/>
          </cell>
          <cell r="AZ582" t="str">
            <v/>
          </cell>
          <cell r="BA582" t="str">
            <v/>
          </cell>
          <cell r="BB582" t="str">
            <v/>
          </cell>
          <cell r="BC582" t="str">
            <v/>
          </cell>
          <cell r="BD582" t="str">
            <v/>
          </cell>
          <cell r="BE582" t="str">
            <v/>
          </cell>
          <cell r="BF582" t="str">
            <v/>
          </cell>
          <cell r="BG582" t="str">
            <v/>
          </cell>
          <cell r="BH582" t="str">
            <v/>
          </cell>
          <cell r="BI582" t="str">
            <v/>
          </cell>
          <cell r="BJ582" t="str">
            <v/>
          </cell>
          <cell r="BK582" t="str">
            <v/>
          </cell>
          <cell r="BL582" t="str">
            <v/>
          </cell>
          <cell r="BM582" t="str">
            <v/>
          </cell>
          <cell r="BN582" t="str">
            <v/>
          </cell>
          <cell r="BO582" t="str">
            <v/>
          </cell>
          <cell r="BP582">
            <v>0</v>
          </cell>
        </row>
        <row r="583">
          <cell r="A583" t="str">
            <v>Harper Priest</v>
          </cell>
          <cell r="B583" t="str">
            <v>.</v>
          </cell>
          <cell r="C583">
            <v>0</v>
          </cell>
          <cell r="G583" t="str">
            <v>1st:]Spells per day[+1 divine spellcasting level per Harper Priest level.</v>
          </cell>
          <cell r="H583" t="str">
            <v>1st:]Blessing[Select one Harper Priest Blessing.</v>
          </cell>
          <cell r="I583" t="str">
            <v>1st:]Harper Knowledge[(like Bardic Knowledge)</v>
          </cell>
          <cell r="J583" t="str">
            <v>2nd:]Blessing[Select one Harper Priest Blessing.</v>
          </cell>
          <cell r="K583" t="str">
            <v>3rd:]Blessing[Select one Harper Priest Blessing.</v>
          </cell>
          <cell r="L583" t="str">
            <v>4th:]Blessing[Select one Harper Priest Blessing.</v>
          </cell>
          <cell r="M583" t="str">
            <v>5th:]Blessing[Select one Harper Priest Blessing.</v>
          </cell>
          <cell r="AK583" t="str">
            <v/>
          </cell>
          <cell r="AL583" t="str">
            <v/>
          </cell>
          <cell r="AM583" t="str">
            <v/>
          </cell>
          <cell r="AN583" t="str">
            <v/>
          </cell>
          <cell r="AO583" t="str">
            <v/>
          </cell>
          <cell r="AP583" t="str">
            <v/>
          </cell>
          <cell r="AQ583" t="str">
            <v/>
          </cell>
          <cell r="AR583" t="str">
            <v/>
          </cell>
          <cell r="AS583" t="str">
            <v/>
          </cell>
          <cell r="AT583" t="str">
            <v/>
          </cell>
          <cell r="AU583" t="str">
            <v/>
          </cell>
          <cell r="AV583" t="str">
            <v/>
          </cell>
          <cell r="AW583" t="str">
            <v/>
          </cell>
          <cell r="AX583" t="str">
            <v/>
          </cell>
          <cell r="AY583" t="str">
            <v/>
          </cell>
          <cell r="AZ583" t="str">
            <v/>
          </cell>
          <cell r="BA583" t="str">
            <v/>
          </cell>
          <cell r="BB583" t="str">
            <v/>
          </cell>
          <cell r="BC583" t="str">
            <v/>
          </cell>
          <cell r="BD583" t="str">
            <v/>
          </cell>
          <cell r="BE583" t="str">
            <v/>
          </cell>
          <cell r="BF583" t="str">
            <v/>
          </cell>
          <cell r="BG583" t="str">
            <v/>
          </cell>
          <cell r="BH583" t="str">
            <v/>
          </cell>
          <cell r="BI583" t="str">
            <v/>
          </cell>
          <cell r="BJ583" t="str">
            <v/>
          </cell>
          <cell r="BK583" t="str">
            <v/>
          </cell>
          <cell r="BL583" t="str">
            <v/>
          </cell>
          <cell r="BM583" t="str">
            <v/>
          </cell>
          <cell r="BN583" t="str">
            <v/>
          </cell>
          <cell r="BO583" t="str">
            <v/>
          </cell>
          <cell r="BP583">
            <v>0</v>
          </cell>
        </row>
        <row r="584">
          <cell r="A584" t="str">
            <v>Harper Scout</v>
          </cell>
          <cell r="B584" t="str">
            <v>Hrp</v>
          </cell>
          <cell r="C584">
            <v>0</v>
          </cell>
          <cell r="D584" t="str">
            <v>]Light Armor[</v>
          </cell>
          <cell r="F584" t="str">
            <v>]Simple Weapons[</v>
          </cell>
          <cell r="G584" t="str">
            <v>1st:]Arcane Spells (Sp)[Charisma determines bonus spells, DC</v>
          </cell>
          <cell r="H584" t="str">
            <v>1st:]Favored Enemy[One which oppose the Harper's goals.</v>
          </cell>
          <cell r="I584" t="str">
            <v>][Works exactly like the Ranger Favored Enemy.</v>
          </cell>
          <cell r="J584" t="str">
            <v>1st:]Harper Knowledge[Like Bardic Knowledge.</v>
          </cell>
          <cell r="K584" t="str">
            <v xml:space="preserve">2nd:]Deneir's Eye (Su)[+2 Holy bonus on saving throws vs. </v>
          </cell>
          <cell r="L584" t="str">
            <v>][glyphs, runes, and symbols.</v>
          </cell>
          <cell r="M584" t="str">
            <v>2nd:]Skill Focus[Perform skill and one other Harper skill.</v>
          </cell>
          <cell r="N584" t="str">
            <v>3rd:]Tymora's Smile (Sp)[Once per day, +2 bonus on any single</v>
          </cell>
          <cell r="O584" t="str">
            <v>][saving throw.  This can be applied after the die is rolled.</v>
          </cell>
          <cell r="P584" t="str">
            <v>4th:]Favored Enemy[Second favored enemy.</v>
          </cell>
          <cell r="Q584" t="str">
            <v>4th:]Lliira's Heart (Sp)[+2 Holy bonus on saves vs.</v>
          </cell>
          <cell r="R584" t="str">
            <v>][compulsions and fear effects.</v>
          </cell>
          <cell r="S584" t="str">
            <v>5th:]Craft Harper Item[Create magical musical instruments,</v>
          </cell>
          <cell r="T584" t="str">
            <v>][Harper pins, and certain potions.  See FRCS p. 47.</v>
          </cell>
          <cell r="AK584" t="str">
            <v/>
          </cell>
          <cell r="AL584" t="str">
            <v/>
          </cell>
          <cell r="AM584" t="str">
            <v/>
          </cell>
          <cell r="AN584" t="str">
            <v/>
          </cell>
          <cell r="AO584" t="str">
            <v/>
          </cell>
          <cell r="AP584" t="str">
            <v/>
          </cell>
          <cell r="AQ584" t="str">
            <v/>
          </cell>
          <cell r="AR584" t="str">
            <v/>
          </cell>
          <cell r="AS584" t="str">
            <v/>
          </cell>
          <cell r="AT584" t="str">
            <v/>
          </cell>
          <cell r="AU584" t="str">
            <v/>
          </cell>
          <cell r="AV584" t="str">
            <v/>
          </cell>
          <cell r="AW584" t="str">
            <v/>
          </cell>
          <cell r="AX584" t="str">
            <v/>
          </cell>
          <cell r="AY584" t="str">
            <v/>
          </cell>
          <cell r="AZ584" t="str">
            <v/>
          </cell>
          <cell r="BA584" t="str">
            <v/>
          </cell>
          <cell r="BB584" t="str">
            <v/>
          </cell>
          <cell r="BC584" t="str">
            <v/>
          </cell>
          <cell r="BD584" t="str">
            <v/>
          </cell>
          <cell r="BE584" t="str">
            <v/>
          </cell>
          <cell r="BF584" t="str">
            <v/>
          </cell>
          <cell r="BG584" t="str">
            <v/>
          </cell>
          <cell r="BH584" t="str">
            <v/>
          </cell>
          <cell r="BI584" t="str">
            <v/>
          </cell>
          <cell r="BJ584" t="str">
            <v/>
          </cell>
          <cell r="BK584" t="str">
            <v/>
          </cell>
          <cell r="BL584" t="str">
            <v/>
          </cell>
          <cell r="BM584" t="str">
            <v/>
          </cell>
          <cell r="BN584" t="str">
            <v/>
          </cell>
          <cell r="BO584" t="str">
            <v/>
          </cell>
          <cell r="BP584">
            <v>0</v>
          </cell>
        </row>
        <row r="585">
          <cell r="A585" t="str">
            <v>Hathran</v>
          </cell>
          <cell r="B585" t="str">
            <v>.</v>
          </cell>
          <cell r="C585">
            <v>0</v>
          </cell>
          <cell r="F585" t="str">
            <v>]Exotic Weapon Proficiency[Whip</v>
          </cell>
          <cell r="G585" t="str">
            <v>1st:]Cohort[Gains a cohort as if the Hathran had the</v>
          </cell>
          <cell r="H585" t="str">
            <v>][Leadership feat.  This will be a Rashemi male with at least on level</v>
          </cell>
          <cell r="I585" t="str">
            <v>][of barbarian, or a Rashemi female with the Ethran feat.</v>
          </cell>
          <cell r="J585" t="str">
            <v>1st:]Place Magic[Can cast any arcane spell or divine spell known</v>
          </cell>
          <cell r="K585" t="str">
            <v>][as a full-round action when in her homeland.</v>
          </cell>
          <cell r="L585" t="str">
            <v>1st:]Spells per day[+1 level per level of Hathran.</v>
          </cell>
          <cell r="M585" t="str">
            <v>3rd:]Fear (Su)(1/day)[As spell (as sorcerer of highest casting lvl).</v>
          </cell>
          <cell r="N585" t="str">
            <v>4th:]Circle Leader[Has the ability to become a circle leader,</v>
          </cell>
          <cell r="O585" t="str">
            <v>][who is a focus person for Hathran circle magic.  (See FRCS p. 59)</v>
          </cell>
          <cell r="P585" t="str">
            <v>6th:]Fear (Su)(2/day)[As spell (as sorcerer of highest casting lvl).</v>
          </cell>
          <cell r="Q585" t="str">
            <v>8th:]Fear (Su)(3/day)[As spell (as sorcerer of highest casting lvl).</v>
          </cell>
          <cell r="R585" t="str">
            <v>10th:]Greater Command (Su)(1/day)[Can cast a quickened</v>
          </cell>
          <cell r="S585" t="str">
            <v>][Greater Command as a sorcerer of her highest spell-casting level.</v>
          </cell>
          <cell r="AK585" t="str">
            <v/>
          </cell>
          <cell r="AL585" t="str">
            <v/>
          </cell>
          <cell r="AM585" t="str">
            <v/>
          </cell>
          <cell r="AN585" t="str">
            <v/>
          </cell>
          <cell r="AO585" t="str">
            <v/>
          </cell>
          <cell r="AP585" t="str">
            <v/>
          </cell>
          <cell r="AQ585" t="str">
            <v/>
          </cell>
          <cell r="AR585" t="str">
            <v/>
          </cell>
          <cell r="AS585" t="str">
            <v/>
          </cell>
          <cell r="AT585" t="str">
            <v/>
          </cell>
          <cell r="AU585" t="str">
            <v/>
          </cell>
          <cell r="AV585" t="str">
            <v/>
          </cell>
          <cell r="AW585" t="str">
            <v/>
          </cell>
          <cell r="AX585" t="str">
            <v/>
          </cell>
          <cell r="AY585" t="str">
            <v/>
          </cell>
          <cell r="AZ585" t="str">
            <v/>
          </cell>
          <cell r="BA585" t="str">
            <v/>
          </cell>
          <cell r="BB585" t="str">
            <v/>
          </cell>
          <cell r="BC585" t="str">
            <v/>
          </cell>
          <cell r="BD585" t="str">
            <v/>
          </cell>
          <cell r="BE585" t="str">
            <v/>
          </cell>
          <cell r="BF585" t="str">
            <v/>
          </cell>
          <cell r="BG585" t="str">
            <v/>
          </cell>
          <cell r="BH585" t="str">
            <v/>
          </cell>
          <cell r="BI585" t="str">
            <v/>
          </cell>
          <cell r="BJ585" t="str">
            <v/>
          </cell>
          <cell r="BK585" t="str">
            <v/>
          </cell>
          <cell r="BL585" t="str">
            <v/>
          </cell>
          <cell r="BM585" t="str">
            <v/>
          </cell>
          <cell r="BN585" t="str">
            <v/>
          </cell>
          <cell r="BO585" t="str">
            <v/>
          </cell>
          <cell r="BP585">
            <v>0</v>
          </cell>
        </row>
        <row r="586">
          <cell r="A586" t="str">
            <v>Heartwarder</v>
          </cell>
          <cell r="C586">
            <v>0</v>
          </cell>
          <cell r="AK586" t="str">
            <v/>
          </cell>
          <cell r="AL586" t="str">
            <v/>
          </cell>
          <cell r="AM586" t="str">
            <v/>
          </cell>
          <cell r="AN586" t="str">
            <v/>
          </cell>
          <cell r="AO586" t="str">
            <v/>
          </cell>
          <cell r="AP586" t="str">
            <v/>
          </cell>
          <cell r="AQ586" t="str">
            <v/>
          </cell>
          <cell r="AR586" t="str">
            <v/>
          </cell>
          <cell r="AS586" t="str">
            <v/>
          </cell>
          <cell r="AT586" t="str">
            <v/>
          </cell>
          <cell r="AU586" t="str">
            <v/>
          </cell>
          <cell r="AV586" t="str">
            <v/>
          </cell>
          <cell r="AW586" t="str">
            <v/>
          </cell>
          <cell r="AX586" t="str">
            <v/>
          </cell>
          <cell r="AY586" t="str">
            <v/>
          </cell>
          <cell r="AZ586" t="str">
            <v/>
          </cell>
          <cell r="BA586" t="str">
            <v/>
          </cell>
          <cell r="BB586" t="str">
            <v/>
          </cell>
          <cell r="BC586" t="str">
            <v/>
          </cell>
          <cell r="BD586" t="str">
            <v/>
          </cell>
          <cell r="BE586" t="str">
            <v/>
          </cell>
          <cell r="BF586" t="str">
            <v/>
          </cell>
          <cell r="BG586" t="str">
            <v/>
          </cell>
          <cell r="BH586" t="str">
            <v/>
          </cell>
          <cell r="BI586" t="str">
            <v/>
          </cell>
          <cell r="BJ586" t="str">
            <v/>
          </cell>
          <cell r="BK586" t="str">
            <v/>
          </cell>
          <cell r="BL586" t="str">
            <v/>
          </cell>
          <cell r="BM586" t="str">
            <v/>
          </cell>
          <cell r="BN586" t="str">
            <v/>
          </cell>
          <cell r="BO586" t="str">
            <v/>
          </cell>
          <cell r="BP586">
            <v>0</v>
          </cell>
        </row>
        <row r="587">
          <cell r="A587" t="str">
            <v>Heaven's Wing Initiate</v>
          </cell>
          <cell r="C587">
            <v>0</v>
          </cell>
          <cell r="AK587" t="str">
            <v/>
          </cell>
          <cell r="AL587" t="str">
            <v/>
          </cell>
          <cell r="AM587" t="str">
            <v/>
          </cell>
          <cell r="AN587" t="str">
            <v/>
          </cell>
          <cell r="AO587" t="str">
            <v/>
          </cell>
          <cell r="AP587" t="str">
            <v/>
          </cell>
          <cell r="AQ587" t="str">
            <v/>
          </cell>
          <cell r="AR587" t="str">
            <v/>
          </cell>
          <cell r="AS587" t="str">
            <v/>
          </cell>
          <cell r="AT587" t="str">
            <v/>
          </cell>
          <cell r="AU587" t="str">
            <v/>
          </cell>
          <cell r="AV587" t="str">
            <v/>
          </cell>
          <cell r="AW587" t="str">
            <v/>
          </cell>
          <cell r="AX587" t="str">
            <v/>
          </cell>
          <cell r="AY587" t="str">
            <v/>
          </cell>
          <cell r="AZ587" t="str">
            <v/>
          </cell>
          <cell r="BA587" t="str">
            <v/>
          </cell>
          <cell r="BB587" t="str">
            <v/>
          </cell>
          <cell r="BC587" t="str">
            <v/>
          </cell>
          <cell r="BD587" t="str">
            <v/>
          </cell>
          <cell r="BE587" t="str">
            <v/>
          </cell>
          <cell r="BF587" t="str">
            <v/>
          </cell>
          <cell r="BG587" t="str">
            <v/>
          </cell>
          <cell r="BH587" t="str">
            <v/>
          </cell>
          <cell r="BI587" t="str">
            <v/>
          </cell>
          <cell r="BJ587" t="str">
            <v/>
          </cell>
          <cell r="BK587" t="str">
            <v/>
          </cell>
          <cell r="BL587" t="str">
            <v/>
          </cell>
          <cell r="BM587" t="str">
            <v/>
          </cell>
          <cell r="BN587" t="str">
            <v/>
          </cell>
          <cell r="BO587" t="str">
            <v/>
          </cell>
          <cell r="BP587">
            <v>0</v>
          </cell>
        </row>
        <row r="588">
          <cell r="A588" t="str">
            <v>Henshin Mystic</v>
          </cell>
          <cell r="C588">
            <v>0</v>
          </cell>
          <cell r="AK588" t="str">
            <v/>
          </cell>
          <cell r="AL588" t="str">
            <v/>
          </cell>
          <cell r="AM588" t="str">
            <v/>
          </cell>
          <cell r="AN588" t="str">
            <v/>
          </cell>
          <cell r="AO588" t="str">
            <v/>
          </cell>
          <cell r="AP588" t="str">
            <v/>
          </cell>
          <cell r="AQ588" t="str">
            <v/>
          </cell>
          <cell r="AR588" t="str">
            <v/>
          </cell>
          <cell r="AS588" t="str">
            <v/>
          </cell>
          <cell r="AT588" t="str">
            <v/>
          </cell>
          <cell r="AU588" t="str">
            <v/>
          </cell>
          <cell r="AV588" t="str">
            <v/>
          </cell>
          <cell r="AW588" t="str">
            <v/>
          </cell>
          <cell r="AX588" t="str">
            <v/>
          </cell>
          <cell r="AY588" t="str">
            <v/>
          </cell>
          <cell r="AZ588" t="str">
            <v/>
          </cell>
          <cell r="BA588" t="str">
            <v/>
          </cell>
          <cell r="BB588" t="str">
            <v/>
          </cell>
          <cell r="BC588" t="str">
            <v/>
          </cell>
          <cell r="BD588" t="str">
            <v/>
          </cell>
          <cell r="BE588" t="str">
            <v/>
          </cell>
          <cell r="BF588" t="str">
            <v/>
          </cell>
          <cell r="BG588" t="str">
            <v/>
          </cell>
          <cell r="BH588" t="str">
            <v/>
          </cell>
          <cell r="BI588" t="str">
            <v/>
          </cell>
          <cell r="BJ588" t="str">
            <v/>
          </cell>
          <cell r="BK588" t="str">
            <v/>
          </cell>
          <cell r="BL588" t="str">
            <v/>
          </cell>
          <cell r="BM588" t="str">
            <v/>
          </cell>
          <cell r="BN588" t="str">
            <v/>
          </cell>
          <cell r="BO588" t="str">
            <v/>
          </cell>
          <cell r="BP588">
            <v>0</v>
          </cell>
        </row>
        <row r="589">
          <cell r="A589" t="str">
            <v>Herald</v>
          </cell>
          <cell r="C589">
            <v>0</v>
          </cell>
          <cell r="AK589" t="str">
            <v/>
          </cell>
          <cell r="AL589" t="str">
            <v/>
          </cell>
          <cell r="AM589" t="str">
            <v/>
          </cell>
          <cell r="AN589" t="str">
            <v/>
          </cell>
          <cell r="AO589" t="str">
            <v/>
          </cell>
          <cell r="AP589" t="str">
            <v/>
          </cell>
          <cell r="AQ589" t="str">
            <v/>
          </cell>
          <cell r="AR589" t="str">
            <v/>
          </cell>
          <cell r="AS589" t="str">
            <v/>
          </cell>
          <cell r="AT589" t="str">
            <v/>
          </cell>
          <cell r="AU589" t="str">
            <v/>
          </cell>
          <cell r="AV589" t="str">
            <v/>
          </cell>
          <cell r="AW589" t="str">
            <v/>
          </cell>
          <cell r="AX589" t="str">
            <v/>
          </cell>
          <cell r="AY589" t="str">
            <v/>
          </cell>
          <cell r="AZ589" t="str">
            <v/>
          </cell>
          <cell r="BA589" t="str">
            <v/>
          </cell>
          <cell r="BB589" t="str">
            <v/>
          </cell>
          <cell r="BC589" t="str">
            <v/>
          </cell>
          <cell r="BD589" t="str">
            <v/>
          </cell>
          <cell r="BE589" t="str">
            <v/>
          </cell>
          <cell r="BF589" t="str">
            <v/>
          </cell>
          <cell r="BG589" t="str">
            <v/>
          </cell>
          <cell r="BH589" t="str">
            <v/>
          </cell>
          <cell r="BI589" t="str">
            <v/>
          </cell>
          <cell r="BJ589" t="str">
            <v/>
          </cell>
          <cell r="BK589" t="str">
            <v/>
          </cell>
          <cell r="BL589" t="str">
            <v/>
          </cell>
          <cell r="BM589" t="str">
            <v/>
          </cell>
          <cell r="BN589" t="str">
            <v/>
          </cell>
          <cell r="BO589" t="str">
            <v/>
          </cell>
          <cell r="BP589">
            <v>0</v>
          </cell>
        </row>
        <row r="590">
          <cell r="A590" t="str">
            <v>Hida Elite Guard</v>
          </cell>
          <cell r="C590">
            <v>0</v>
          </cell>
          <cell r="AK590" t="str">
            <v/>
          </cell>
          <cell r="AL590" t="str">
            <v/>
          </cell>
          <cell r="AM590" t="str">
            <v/>
          </cell>
          <cell r="AN590" t="str">
            <v/>
          </cell>
          <cell r="AO590" t="str">
            <v/>
          </cell>
          <cell r="AP590" t="str">
            <v/>
          </cell>
          <cell r="AQ590" t="str">
            <v/>
          </cell>
          <cell r="AR590" t="str">
            <v/>
          </cell>
          <cell r="AS590" t="str">
            <v/>
          </cell>
          <cell r="AT590" t="str">
            <v/>
          </cell>
          <cell r="AU590" t="str">
            <v/>
          </cell>
          <cell r="AV590" t="str">
            <v/>
          </cell>
          <cell r="AW590" t="str">
            <v/>
          </cell>
          <cell r="AX590" t="str">
            <v/>
          </cell>
          <cell r="AY590" t="str">
            <v/>
          </cell>
          <cell r="AZ590" t="str">
            <v/>
          </cell>
          <cell r="BA590" t="str">
            <v/>
          </cell>
          <cell r="BB590" t="str">
            <v/>
          </cell>
          <cell r="BC590" t="str">
            <v/>
          </cell>
          <cell r="BD590" t="str">
            <v/>
          </cell>
          <cell r="BE590" t="str">
            <v/>
          </cell>
          <cell r="BF590" t="str">
            <v/>
          </cell>
          <cell r="BG590" t="str">
            <v/>
          </cell>
          <cell r="BH590" t="str">
            <v/>
          </cell>
          <cell r="BI590" t="str">
            <v/>
          </cell>
          <cell r="BJ590" t="str">
            <v/>
          </cell>
          <cell r="BK590" t="str">
            <v/>
          </cell>
          <cell r="BL590" t="str">
            <v/>
          </cell>
          <cell r="BM590" t="str">
            <v/>
          </cell>
          <cell r="BN590" t="str">
            <v/>
          </cell>
          <cell r="BO590" t="str">
            <v/>
          </cell>
          <cell r="BP590">
            <v>0</v>
          </cell>
        </row>
        <row r="591">
          <cell r="A591" t="str">
            <v>Hierophant</v>
          </cell>
          <cell r="B591" t="str">
            <v>Hie</v>
          </cell>
          <cell r="C591">
            <v>0</v>
          </cell>
          <cell r="G591" t="str">
            <v>1st:]Spells and Caster Level[Levels in this prestige class,</v>
          </cell>
          <cell r="H591" t="str">
            <v>][even though they do not advance spell progression in the character's</v>
          </cell>
          <cell r="I591" t="str">
            <v xml:space="preserve">][base class, still stack with the character's base spellcasting levels to </v>
          </cell>
          <cell r="J591" t="str">
            <v>][determine caster level.</v>
          </cell>
          <cell r="K591" t="str">
            <v>1st:]Special Ability[Every level.  See FRCS p. 48-49 for list.</v>
          </cell>
          <cell r="AK591" t="str">
            <v/>
          </cell>
          <cell r="AL591" t="str">
            <v/>
          </cell>
          <cell r="AM591" t="str">
            <v/>
          </cell>
          <cell r="AN591" t="str">
            <v/>
          </cell>
          <cell r="AO591" t="str">
            <v/>
          </cell>
          <cell r="AP591" t="str">
            <v/>
          </cell>
          <cell r="AQ591" t="str">
            <v/>
          </cell>
          <cell r="AR591" t="str">
            <v/>
          </cell>
          <cell r="AS591" t="str">
            <v/>
          </cell>
          <cell r="AT591" t="str">
            <v/>
          </cell>
          <cell r="AU591" t="str">
            <v/>
          </cell>
          <cell r="AV591" t="str">
            <v/>
          </cell>
          <cell r="AW591" t="str">
            <v/>
          </cell>
          <cell r="AX591" t="str">
            <v/>
          </cell>
          <cell r="AY591" t="str">
            <v/>
          </cell>
          <cell r="AZ591" t="str">
            <v/>
          </cell>
          <cell r="BA591" t="str">
            <v/>
          </cell>
          <cell r="BB591" t="str">
            <v/>
          </cell>
          <cell r="BC591" t="str">
            <v/>
          </cell>
          <cell r="BD591" t="str">
            <v/>
          </cell>
          <cell r="BE591" t="str">
            <v/>
          </cell>
          <cell r="BF591" t="str">
            <v/>
          </cell>
          <cell r="BG591" t="str">
            <v/>
          </cell>
          <cell r="BH591" t="str">
            <v/>
          </cell>
          <cell r="BI591" t="str">
            <v/>
          </cell>
          <cell r="BJ591" t="str">
            <v/>
          </cell>
          <cell r="BK591" t="str">
            <v/>
          </cell>
          <cell r="BL591" t="str">
            <v/>
          </cell>
          <cell r="BM591" t="str">
            <v/>
          </cell>
          <cell r="BN591" t="str">
            <v/>
          </cell>
          <cell r="BO591" t="str">
            <v/>
          </cell>
          <cell r="BP591">
            <v>0</v>
          </cell>
        </row>
        <row r="592">
          <cell r="A592" t="str">
            <v>Holy Champion</v>
          </cell>
          <cell r="C592">
            <v>0</v>
          </cell>
          <cell r="AK592" t="str">
            <v/>
          </cell>
          <cell r="AL592" t="str">
            <v/>
          </cell>
          <cell r="AM592" t="str">
            <v/>
          </cell>
          <cell r="AN592" t="str">
            <v/>
          </cell>
          <cell r="AO592" t="str">
            <v/>
          </cell>
          <cell r="AP592" t="str">
            <v/>
          </cell>
          <cell r="AQ592" t="str">
            <v/>
          </cell>
          <cell r="AR592" t="str">
            <v/>
          </cell>
          <cell r="AS592" t="str">
            <v/>
          </cell>
          <cell r="AT592" t="str">
            <v/>
          </cell>
          <cell r="AU592" t="str">
            <v/>
          </cell>
          <cell r="AV592" t="str">
            <v/>
          </cell>
          <cell r="AW592" t="str">
            <v/>
          </cell>
          <cell r="AX592" t="str">
            <v/>
          </cell>
          <cell r="AY592" t="str">
            <v/>
          </cell>
          <cell r="AZ592" t="str">
            <v/>
          </cell>
          <cell r="BA592" t="str">
            <v/>
          </cell>
          <cell r="BB592" t="str">
            <v/>
          </cell>
          <cell r="BC592" t="str">
            <v/>
          </cell>
          <cell r="BD592" t="str">
            <v/>
          </cell>
          <cell r="BE592" t="str">
            <v/>
          </cell>
          <cell r="BF592" t="str">
            <v/>
          </cell>
          <cell r="BG592" t="str">
            <v/>
          </cell>
          <cell r="BH592" t="str">
            <v/>
          </cell>
          <cell r="BI592" t="str">
            <v/>
          </cell>
          <cell r="BJ592" t="str">
            <v/>
          </cell>
          <cell r="BK592" t="str">
            <v/>
          </cell>
          <cell r="BL592" t="str">
            <v/>
          </cell>
          <cell r="BM592" t="str">
            <v/>
          </cell>
          <cell r="BN592" t="str">
            <v/>
          </cell>
          <cell r="BO592" t="str">
            <v/>
          </cell>
          <cell r="BP592">
            <v>0</v>
          </cell>
        </row>
        <row r="593">
          <cell r="A593" t="str">
            <v>Holy Liberator</v>
          </cell>
          <cell r="B593" t="str">
            <v>Hlb</v>
          </cell>
          <cell r="C593">
            <v>0</v>
          </cell>
          <cell r="D593" t="str">
            <v>]Light, Medium, Heavy Armor[</v>
          </cell>
          <cell r="E593" t="str">
            <v>]Shield Use[</v>
          </cell>
          <cell r="F593" t="str">
            <v>]Simple, Martial Weapons[</v>
          </cell>
          <cell r="G593" t="str">
            <v>]Code of Conduct[Lose all abilities if evil act knowingly performed.</v>
          </cell>
          <cell r="H593" t="str">
            <v>1st:]Detect Evil (Sp)[At will, as the spell</v>
          </cell>
          <cell r="I593" t="str">
            <v>1st:]Resist Enchantment (Su)[+2 Morale Bonus on all saves</v>
          </cell>
          <cell r="J593" t="str">
            <v>][vs. enchantment spells or effects.</v>
          </cell>
          <cell r="K593" t="str">
            <v>2nd:]Divine Grace (Su)[CHA Mod to all saves</v>
          </cell>
          <cell r="L593" t="str">
            <v>2nd:]Smite Evil (Su)[+CHA Mod to hit, +Lvl to dmg; 1/day</v>
          </cell>
          <cell r="M593" t="str">
            <v>3rd:]Turn Undead (Su)[As cleric 2 levels lower</v>
          </cell>
          <cell r="N593" t="str">
            <v>3rd:]Immune to Charm and Compulsion (Ex)[Immune to all charm</v>
          </cell>
          <cell r="O593" t="str">
            <v>][and compulsion effects.</v>
          </cell>
          <cell r="P593" t="str">
            <v>5th:]Celestial Companion[Can call a Celestial Companion</v>
          </cell>
          <cell r="Q593" t="str">
            <v>7th:]Subversion (Su)[Full round action; melee touch; victim under</v>
          </cell>
          <cell r="R593" t="str">
            <v>][charm or compulsion effect gets new save, adding the Holy</v>
          </cell>
          <cell r="S593" t="str">
            <v>][Liberator's CHA bonus to the save.</v>
          </cell>
          <cell r="AK593" t="str">
            <v/>
          </cell>
          <cell r="AL593" t="str">
            <v/>
          </cell>
          <cell r="AM593" t="str">
            <v/>
          </cell>
          <cell r="AN593" t="str">
            <v/>
          </cell>
          <cell r="AO593" t="str">
            <v/>
          </cell>
          <cell r="AP593" t="str">
            <v/>
          </cell>
          <cell r="AQ593" t="str">
            <v/>
          </cell>
          <cell r="AR593" t="str">
            <v/>
          </cell>
          <cell r="AS593" t="str">
            <v/>
          </cell>
          <cell r="AT593" t="str">
            <v/>
          </cell>
          <cell r="AU593" t="str">
            <v/>
          </cell>
          <cell r="AV593" t="str">
            <v/>
          </cell>
          <cell r="AW593" t="str">
            <v/>
          </cell>
          <cell r="AX593" t="str">
            <v/>
          </cell>
          <cell r="AY593" t="str">
            <v/>
          </cell>
          <cell r="AZ593" t="str">
            <v/>
          </cell>
          <cell r="BA593" t="str">
            <v/>
          </cell>
          <cell r="BB593" t="str">
            <v/>
          </cell>
          <cell r="BC593" t="str">
            <v/>
          </cell>
          <cell r="BD593" t="str">
            <v/>
          </cell>
          <cell r="BE593" t="str">
            <v/>
          </cell>
          <cell r="BF593" t="str">
            <v/>
          </cell>
          <cell r="BG593" t="str">
            <v/>
          </cell>
          <cell r="BH593" t="str">
            <v/>
          </cell>
          <cell r="BI593" t="str">
            <v/>
          </cell>
          <cell r="BJ593" t="str">
            <v/>
          </cell>
          <cell r="BK593" t="str">
            <v/>
          </cell>
          <cell r="BL593" t="str">
            <v/>
          </cell>
          <cell r="BM593" t="str">
            <v/>
          </cell>
          <cell r="BN593" t="str">
            <v/>
          </cell>
          <cell r="BO593" t="str">
            <v/>
          </cell>
          <cell r="BP593">
            <v>0</v>
          </cell>
        </row>
        <row r="594">
          <cell r="A594" t="str">
            <v>Holy Strategist</v>
          </cell>
          <cell r="C594">
            <v>0</v>
          </cell>
          <cell r="AK594" t="str">
            <v/>
          </cell>
          <cell r="AL594" t="str">
            <v/>
          </cell>
          <cell r="AM594" t="str">
            <v/>
          </cell>
          <cell r="AN594" t="str">
            <v/>
          </cell>
          <cell r="AO594" t="str">
            <v/>
          </cell>
          <cell r="AP594" t="str">
            <v/>
          </cell>
          <cell r="AQ594" t="str">
            <v/>
          </cell>
          <cell r="AR594" t="str">
            <v/>
          </cell>
          <cell r="AS594" t="str">
            <v/>
          </cell>
          <cell r="AT594" t="str">
            <v/>
          </cell>
          <cell r="AU594" t="str">
            <v/>
          </cell>
          <cell r="AV594" t="str">
            <v/>
          </cell>
          <cell r="AW594" t="str">
            <v/>
          </cell>
          <cell r="AX594" t="str">
            <v/>
          </cell>
          <cell r="AY594" t="str">
            <v/>
          </cell>
          <cell r="AZ594" t="str">
            <v/>
          </cell>
          <cell r="BA594" t="str">
            <v/>
          </cell>
          <cell r="BB594" t="str">
            <v/>
          </cell>
          <cell r="BC594" t="str">
            <v/>
          </cell>
          <cell r="BD594" t="str">
            <v/>
          </cell>
          <cell r="BE594" t="str">
            <v/>
          </cell>
          <cell r="BF594" t="str">
            <v/>
          </cell>
          <cell r="BG594" t="str">
            <v/>
          </cell>
          <cell r="BH594" t="str">
            <v/>
          </cell>
          <cell r="BI594" t="str">
            <v/>
          </cell>
          <cell r="BJ594" t="str">
            <v/>
          </cell>
          <cell r="BK594" t="str">
            <v/>
          </cell>
          <cell r="BL594" t="str">
            <v/>
          </cell>
          <cell r="BM594" t="str">
            <v/>
          </cell>
          <cell r="BN594" t="str">
            <v/>
          </cell>
          <cell r="BO594" t="str">
            <v/>
          </cell>
          <cell r="BP594">
            <v>0</v>
          </cell>
        </row>
        <row r="595">
          <cell r="A595" t="str">
            <v>Hordebreaker</v>
          </cell>
          <cell r="B595" t="str">
            <v>.</v>
          </cell>
          <cell r="C595">
            <v>0</v>
          </cell>
          <cell r="G595" t="str">
            <v>1st]1st Horde Enemy[+0</v>
          </cell>
          <cell r="H595" t="str">
            <v>1st]Horde Knowledge +0[See p.111 &amp; 112 for info &amp; DCs.</v>
          </cell>
          <cell r="I595" t="str">
            <v>2nd]Hold the Line[Charging foes are subject to an AoO.</v>
          </cell>
          <cell r="J595" t="str">
            <v>3rd]2nd Horde Enemy[+-1</v>
          </cell>
          <cell r="K595" t="str">
            <v>4th]Tough to Kill (Ex)[If reduced from -1 to -9 hps, may take partial actions.</v>
          </cell>
          <cell r="L595" t="str">
            <v>][Still looses 1 hp per round unless stabilized &amp; dies at -10 hps.</v>
          </cell>
          <cell r="M595" t="str">
            <v>][If stabilized, becomes disabled.</v>
          </cell>
          <cell r="N595" t="str">
            <v>5th]3rd Horde Enemy[+-2</v>
          </cell>
          <cell r="O595" t="str">
            <v>5th]Anvil of Doom (Ex)[+2 Str, +4 Con, +2 to all saves, +4 dodge to AC</v>
          </cell>
          <cell r="Q595" t="str">
            <v>][Lasts for 6 rounds.  Winded afterwards.</v>
          </cell>
          <cell r="AK595" t="str">
            <v/>
          </cell>
          <cell r="AL595" t="str">
            <v/>
          </cell>
          <cell r="AM595" t="str">
            <v/>
          </cell>
          <cell r="AN595" t="str">
            <v/>
          </cell>
          <cell r="AO595" t="str">
            <v/>
          </cell>
          <cell r="AP595" t="str">
            <v/>
          </cell>
          <cell r="AQ595" t="str">
            <v/>
          </cell>
          <cell r="AR595" t="str">
            <v/>
          </cell>
          <cell r="AS595" t="str">
            <v/>
          </cell>
          <cell r="AT595" t="str">
            <v/>
          </cell>
          <cell r="AU595" t="str">
            <v/>
          </cell>
          <cell r="AV595" t="str">
            <v/>
          </cell>
          <cell r="AW595" t="str">
            <v/>
          </cell>
          <cell r="AX595" t="str">
            <v/>
          </cell>
          <cell r="AY595" t="str">
            <v/>
          </cell>
          <cell r="AZ595" t="str">
            <v/>
          </cell>
          <cell r="BA595" t="str">
            <v/>
          </cell>
          <cell r="BB595" t="str">
            <v/>
          </cell>
          <cell r="BC595" t="str">
            <v/>
          </cell>
          <cell r="BD595" t="str">
            <v/>
          </cell>
          <cell r="BE595" t="str">
            <v/>
          </cell>
          <cell r="BF595" t="str">
            <v/>
          </cell>
          <cell r="BG595" t="str">
            <v/>
          </cell>
          <cell r="BH595" t="str">
            <v/>
          </cell>
          <cell r="BI595" t="str">
            <v/>
          </cell>
          <cell r="BJ595" t="str">
            <v/>
          </cell>
          <cell r="BK595" t="str">
            <v/>
          </cell>
          <cell r="BL595" t="str">
            <v/>
          </cell>
          <cell r="BM595" t="str">
            <v/>
          </cell>
          <cell r="BN595" t="str">
            <v/>
          </cell>
          <cell r="BO595" t="str">
            <v/>
          </cell>
          <cell r="BP595">
            <v>0</v>
          </cell>
        </row>
        <row r="596">
          <cell r="A596" t="str">
            <v>Horned Harbinger</v>
          </cell>
          <cell r="C596">
            <v>0</v>
          </cell>
          <cell r="AK596" t="str">
            <v/>
          </cell>
          <cell r="AL596" t="str">
            <v/>
          </cell>
          <cell r="AM596" t="str">
            <v/>
          </cell>
          <cell r="AN596" t="str">
            <v/>
          </cell>
          <cell r="AO596" t="str">
            <v/>
          </cell>
          <cell r="AP596" t="str">
            <v/>
          </cell>
          <cell r="AQ596" t="str">
            <v/>
          </cell>
          <cell r="AR596" t="str">
            <v/>
          </cell>
          <cell r="AS596" t="str">
            <v/>
          </cell>
          <cell r="AT596" t="str">
            <v/>
          </cell>
          <cell r="AU596" t="str">
            <v/>
          </cell>
          <cell r="AV596" t="str">
            <v/>
          </cell>
          <cell r="AW596" t="str">
            <v/>
          </cell>
          <cell r="AX596" t="str">
            <v/>
          </cell>
          <cell r="AY596" t="str">
            <v/>
          </cell>
          <cell r="AZ596" t="str">
            <v/>
          </cell>
          <cell r="BA596" t="str">
            <v/>
          </cell>
          <cell r="BB596" t="str">
            <v/>
          </cell>
          <cell r="BC596" t="str">
            <v/>
          </cell>
          <cell r="BD596" t="str">
            <v/>
          </cell>
          <cell r="BE596" t="str">
            <v/>
          </cell>
          <cell r="BF596" t="str">
            <v/>
          </cell>
          <cell r="BG596" t="str">
            <v/>
          </cell>
          <cell r="BH596" t="str">
            <v/>
          </cell>
          <cell r="BI596" t="str">
            <v/>
          </cell>
          <cell r="BJ596" t="str">
            <v/>
          </cell>
          <cell r="BK596" t="str">
            <v/>
          </cell>
          <cell r="BL596" t="str">
            <v/>
          </cell>
          <cell r="BM596" t="str">
            <v/>
          </cell>
          <cell r="BN596" t="str">
            <v/>
          </cell>
          <cell r="BO596" t="str">
            <v/>
          </cell>
          <cell r="BP596">
            <v>0</v>
          </cell>
        </row>
        <row r="597">
          <cell r="A597" t="str">
            <v>Hospitaler</v>
          </cell>
          <cell r="B597" t="str">
            <v>Hosp</v>
          </cell>
          <cell r="C597">
            <v>0</v>
          </cell>
          <cell r="D597" t="str">
            <v>]Light, Medium, Heavy Armor[</v>
          </cell>
          <cell r="E597" t="str">
            <v>]Shield Use[</v>
          </cell>
          <cell r="F597" t="str">
            <v>]Simple, Martial Weapons[</v>
          </cell>
          <cell r="G597" t="str">
            <v>]Code of Conduct[See list, DotF p. 61-2</v>
          </cell>
          <cell r="H597" t="str">
            <v>1st:]Lay On Hands (Sp)[Heal by touch; CHA Mod times lvl</v>
          </cell>
          <cell r="I597" t="str">
            <v>1st:]Spells per day[+1 level per level of Hospitaler.</v>
          </cell>
          <cell r="J597" t="str">
            <v>3rd:]Remove Disease (Sp)[Once per 3 class levels / week</v>
          </cell>
          <cell r="K597" t="str">
            <v>3rd:]Turn Undead (Su)[As cleric two levels lower.</v>
          </cell>
          <cell r="L597" t="str">
            <v>5th:]Bonus Feat[See list, DotF p. 61</v>
          </cell>
          <cell r="M597" t="str">
            <v>7th:]Bonus Feat[See list, DotF p. 61</v>
          </cell>
          <cell r="N597" t="str">
            <v>9th:]Bonus Feat[See list, DotF p. 61</v>
          </cell>
          <cell r="AK597" t="str">
            <v/>
          </cell>
          <cell r="AL597" t="str">
            <v/>
          </cell>
          <cell r="AM597" t="str">
            <v/>
          </cell>
          <cell r="AN597" t="str">
            <v/>
          </cell>
          <cell r="AO597" t="str">
            <v/>
          </cell>
          <cell r="AP597" t="str">
            <v/>
          </cell>
          <cell r="AQ597" t="str">
            <v/>
          </cell>
          <cell r="AR597" t="str">
            <v/>
          </cell>
          <cell r="AS597" t="str">
            <v/>
          </cell>
          <cell r="AT597" t="str">
            <v/>
          </cell>
          <cell r="AU597" t="str">
            <v/>
          </cell>
          <cell r="AV597" t="str">
            <v/>
          </cell>
          <cell r="AW597" t="str">
            <v/>
          </cell>
          <cell r="AX597" t="str">
            <v/>
          </cell>
          <cell r="AY597" t="str">
            <v/>
          </cell>
          <cell r="AZ597" t="str">
            <v/>
          </cell>
          <cell r="BA597" t="str">
            <v/>
          </cell>
          <cell r="BB597" t="str">
            <v/>
          </cell>
          <cell r="BC597" t="str">
            <v/>
          </cell>
          <cell r="BD597" t="str">
            <v/>
          </cell>
          <cell r="BE597" t="str">
            <v/>
          </cell>
          <cell r="BF597" t="str">
            <v/>
          </cell>
          <cell r="BG597" t="str">
            <v/>
          </cell>
          <cell r="BH597" t="str">
            <v/>
          </cell>
          <cell r="BI597" t="str">
            <v/>
          </cell>
          <cell r="BJ597" t="str">
            <v/>
          </cell>
          <cell r="BK597" t="str">
            <v/>
          </cell>
          <cell r="BL597" t="str">
            <v/>
          </cell>
          <cell r="BM597" t="str">
            <v/>
          </cell>
          <cell r="BN597" t="str">
            <v/>
          </cell>
          <cell r="BO597" t="str">
            <v/>
          </cell>
          <cell r="BP597">
            <v>0</v>
          </cell>
        </row>
        <row r="598">
          <cell r="A598" t="str">
            <v>Hoturi's Blade</v>
          </cell>
          <cell r="C598">
            <v>0</v>
          </cell>
          <cell r="AK598" t="str">
            <v/>
          </cell>
          <cell r="AL598" t="str">
            <v/>
          </cell>
          <cell r="AM598" t="str">
            <v/>
          </cell>
          <cell r="AN598" t="str">
            <v/>
          </cell>
          <cell r="AO598" t="str">
            <v/>
          </cell>
          <cell r="AP598" t="str">
            <v/>
          </cell>
          <cell r="AQ598" t="str">
            <v/>
          </cell>
          <cell r="AR598" t="str">
            <v/>
          </cell>
          <cell r="AS598" t="str">
            <v/>
          </cell>
          <cell r="AT598" t="str">
            <v/>
          </cell>
          <cell r="AU598" t="str">
            <v/>
          </cell>
          <cell r="AV598" t="str">
            <v/>
          </cell>
          <cell r="AW598" t="str">
            <v/>
          </cell>
          <cell r="AX598" t="str">
            <v/>
          </cell>
          <cell r="AY598" t="str">
            <v/>
          </cell>
          <cell r="AZ598" t="str">
            <v/>
          </cell>
          <cell r="BA598" t="str">
            <v/>
          </cell>
          <cell r="BB598" t="str">
            <v/>
          </cell>
          <cell r="BC598" t="str">
            <v/>
          </cell>
          <cell r="BD598" t="str">
            <v/>
          </cell>
          <cell r="BE598" t="str">
            <v/>
          </cell>
          <cell r="BF598" t="str">
            <v/>
          </cell>
          <cell r="BG598" t="str">
            <v/>
          </cell>
          <cell r="BH598" t="str">
            <v/>
          </cell>
          <cell r="BI598" t="str">
            <v/>
          </cell>
          <cell r="BJ598" t="str">
            <v/>
          </cell>
          <cell r="BK598" t="str">
            <v/>
          </cell>
          <cell r="BL598" t="str">
            <v/>
          </cell>
          <cell r="BM598" t="str">
            <v/>
          </cell>
          <cell r="BN598" t="str">
            <v/>
          </cell>
          <cell r="BO598" t="str">
            <v/>
          </cell>
          <cell r="BP598">
            <v>0</v>
          </cell>
        </row>
        <row r="599">
          <cell r="A599" t="str">
            <v>Houri</v>
          </cell>
          <cell r="B599" t="str">
            <v>Hou</v>
          </cell>
          <cell r="C599">
            <v>0</v>
          </cell>
          <cell r="G599" t="str">
            <v>1st:]Pillow Talk (Ex)[+2  bonus to Bluff, Diplomacy, Gather Info, &amp; Sense Motive</v>
          </cell>
          <cell r="H599" t="str">
            <v>2nd:]Charm Person (Sp)[3/day, DC 9</v>
          </cell>
          <cell r="I599" t="str">
            <v>4th:]Suggestion (Sp)[3/day, DC 11</v>
          </cell>
          <cell r="J599" t="str">
            <v>6th:]Charm Monster (Sp)[3/day, DC 12</v>
          </cell>
          <cell r="K599" t="str">
            <v>7th:]Kiss (Su)[+4 bonus to the DC of any enchantment spell delivered with a kiss.</v>
          </cell>
          <cell r="L599" t="str">
            <v>][Spell becomes a touch attack when delivered this way.</v>
          </cell>
          <cell r="M599" t="str">
            <v>8th:]Dominate Person (Sp)[3/day, DC 13</v>
          </cell>
          <cell r="N599" t="str">
            <v>9th:]Dance of the Veil (Su)[+4 bonus to the DC of any enchantment spell delivered as part of a ritual dance.</v>
          </cell>
          <cell r="O599" t="str">
            <v>][1 minute to complete.  Affects all possible targets within a 40' radius.</v>
          </cell>
          <cell r="P599" t="str">
            <v>10th:]Mass Charm (Sp)[3/day, DC 16</v>
          </cell>
          <cell r="AK599" t="str">
            <v/>
          </cell>
          <cell r="AL599" t="str">
            <v/>
          </cell>
          <cell r="AM599" t="str">
            <v/>
          </cell>
          <cell r="AN599" t="str">
            <v/>
          </cell>
          <cell r="AO599" t="str">
            <v/>
          </cell>
          <cell r="AP599" t="str">
            <v/>
          </cell>
          <cell r="AQ599" t="str">
            <v/>
          </cell>
          <cell r="AR599" t="str">
            <v/>
          </cell>
          <cell r="AS599" t="str">
            <v/>
          </cell>
          <cell r="AT599" t="str">
            <v/>
          </cell>
          <cell r="AU599" t="str">
            <v/>
          </cell>
          <cell r="AV599" t="str">
            <v/>
          </cell>
          <cell r="AW599" t="str">
            <v/>
          </cell>
          <cell r="AX599" t="str">
            <v/>
          </cell>
          <cell r="AY599" t="str">
            <v/>
          </cell>
          <cell r="AZ599" t="str">
            <v/>
          </cell>
          <cell r="BA599" t="str">
            <v/>
          </cell>
          <cell r="BB599" t="str">
            <v/>
          </cell>
          <cell r="BC599" t="str">
            <v/>
          </cell>
          <cell r="BD599" t="str">
            <v/>
          </cell>
          <cell r="BE599" t="str">
            <v/>
          </cell>
          <cell r="BF599" t="str">
            <v/>
          </cell>
          <cell r="BG599" t="str">
            <v/>
          </cell>
          <cell r="BH599" t="str">
            <v/>
          </cell>
          <cell r="BI599" t="str">
            <v/>
          </cell>
          <cell r="BJ599" t="str">
            <v/>
          </cell>
          <cell r="BK599" t="str">
            <v/>
          </cell>
          <cell r="BL599" t="str">
            <v/>
          </cell>
          <cell r="BM599" t="str">
            <v/>
          </cell>
          <cell r="BN599" t="str">
            <v/>
          </cell>
          <cell r="BO599" t="str">
            <v/>
          </cell>
          <cell r="BP599">
            <v>0</v>
          </cell>
        </row>
        <row r="600">
          <cell r="A600" t="str">
            <v>Hunter</v>
          </cell>
          <cell r="B600" t="str">
            <v>.</v>
          </cell>
          <cell r="C600">
            <v>0</v>
          </cell>
          <cell r="D600" t="str">
            <v>]Light Armor[</v>
          </cell>
          <cell r="E600" t="str">
            <v>]Shield Use[</v>
          </cell>
          <cell r="F600" t="str">
            <v>]Simple, Martial Weapons[</v>
          </cell>
          <cell r="G600" t="str">
            <v>1st:]1st Specialized Foe (Ex)[Crit multiplier increases 1 step, +1 dodge bonus to AC,</v>
          </cell>
          <cell r="H600" t="str">
            <v>][no -4 penalty to hit for inflicting subdual damage.</v>
          </cell>
          <cell r="I600" t="str">
            <v>1st:]Stunning Blow (Ex)[0/day, 1/rnd max, can stun (Fort DC 10) a creature</v>
          </cell>
          <cell r="J600" t="str">
            <v>][that has less than 50% max hps with a melee attack for 1 round.</v>
          </cell>
          <cell r="K600" t="str">
            <v>2nd:]Immobilize (Ex)[When ally has opponent pinned, make full round grapple to bind w/rope, shackles, etc...</v>
          </cell>
          <cell r="L600" t="str">
            <v>3rd:]Sneak Attack (Ex)[+0d8</v>
          </cell>
          <cell r="M600" t="str">
            <v>"4th:]Bonus Feat (Ex)["&amp;ROUNDDOWN(Y568/4,0)&amp;" earned so far."</v>
          </cell>
          <cell r="N600" t="str">
            <v>5th:]2nd Specialized Foe (Ex)[Crit multiplier increases 1 step, +1 dodge bonus to AC,</v>
          </cell>
          <cell r="O600" t="str">
            <v>][no -4 penalty to hit for inflicting subdual damage.</v>
          </cell>
          <cell r="P600" t="str">
            <v>6th:]Weapon Specialization (Ex)[Gains the ability to choose this feat.</v>
          </cell>
          <cell r="Q600" t="str">
            <v>7th:]Hunter's Sense (Su)[Subtract 20% from any miss chances due to concealment.</v>
          </cell>
          <cell r="R600" t="str">
            <v>10th:]Ambush (Ex)[Spend 3 or more rounds studying a foe &amp; then sneak attacks them,</v>
          </cell>
          <cell r="S600" t="str">
            <v>][his sneak attack damage is also doubled.</v>
          </cell>
          <cell r="T600" t="str">
            <v>14th:]Knockout Shot (Ex)[On a crit, can choose to knock the victim out for 2d6 rounds</v>
          </cell>
          <cell r="U600" t="str">
            <v>][instead of inflicting extra damage.  (Fort DC 10 + dmg dealt)</v>
          </cell>
          <cell r="V600" t="str">
            <v>19th:]Eyes of the Hunter (Sp)[Ignores illusions, effects from the illusion school, &amp; any miss % from concealment.</v>
          </cell>
          <cell r="AK600" t="str">
            <v/>
          </cell>
          <cell r="AL600" t="str">
            <v/>
          </cell>
          <cell r="AM600" t="str">
            <v/>
          </cell>
          <cell r="AN600" t="str">
            <v/>
          </cell>
          <cell r="AO600" t="str">
            <v/>
          </cell>
          <cell r="AP600" t="str">
            <v/>
          </cell>
          <cell r="AQ600" t="str">
            <v/>
          </cell>
          <cell r="AR600" t="str">
            <v/>
          </cell>
          <cell r="AS600" t="str">
            <v/>
          </cell>
          <cell r="AT600" t="str">
            <v/>
          </cell>
          <cell r="AU600" t="str">
            <v/>
          </cell>
          <cell r="AV600" t="str">
            <v/>
          </cell>
          <cell r="AW600" t="str">
            <v/>
          </cell>
          <cell r="AX600" t="str">
            <v/>
          </cell>
          <cell r="AY600" t="str">
            <v/>
          </cell>
          <cell r="AZ600" t="str">
            <v/>
          </cell>
          <cell r="BA600" t="str">
            <v/>
          </cell>
          <cell r="BB600" t="str">
            <v/>
          </cell>
          <cell r="BC600" t="str">
            <v/>
          </cell>
          <cell r="BD600" t="str">
            <v/>
          </cell>
          <cell r="BE600" t="str">
            <v/>
          </cell>
          <cell r="BF600" t="str">
            <v/>
          </cell>
          <cell r="BG600" t="str">
            <v/>
          </cell>
          <cell r="BH600" t="str">
            <v/>
          </cell>
          <cell r="BI600" t="str">
            <v/>
          </cell>
          <cell r="BJ600" t="str">
            <v/>
          </cell>
          <cell r="BK600" t="str">
            <v/>
          </cell>
          <cell r="BL600" t="str">
            <v/>
          </cell>
          <cell r="BM600" t="str">
            <v/>
          </cell>
          <cell r="BN600" t="str">
            <v/>
          </cell>
          <cell r="BO600" t="str">
            <v/>
          </cell>
          <cell r="BP600">
            <v>0</v>
          </cell>
        </row>
        <row r="601">
          <cell r="A601" t="str">
            <v>Hunter of the Dead (DotF)</v>
          </cell>
          <cell r="B601" t="str">
            <v>Hotd</v>
          </cell>
          <cell r="C601">
            <v>0</v>
          </cell>
          <cell r="D601" t="str">
            <v>]Light, Medium, Heavy Armor[</v>
          </cell>
          <cell r="E601" t="str">
            <v>]Shield Use[</v>
          </cell>
          <cell r="F601" t="str">
            <v>]Simple, Martial Weapons[</v>
          </cell>
          <cell r="G601" t="str">
            <v>1st:]Divine Spells (Sp)[Wisdom determines bonus spells, DC</v>
          </cell>
          <cell r="H601" t="str">
            <v>1st:]Detect Undead (Sp)[At will, as the spell</v>
          </cell>
          <cell r="I601" t="str">
            <v>2nd:]Smite Undead (Su)[+WIS Mod to hit, +Lvl to dmg; 1/day</v>
          </cell>
          <cell r="J601" t="str">
            <v xml:space="preserve">3rd:]Spurn Death's Touch (Su)[Applies Wis bonus to saves vs. </v>
          </cell>
          <cell r="K601" t="str">
            <v>][effects and spells used by the undead.</v>
          </cell>
          <cell r="L601" t="str">
            <v>5th:]True Death (Su)[Can never rise as an undead.</v>
          </cell>
          <cell r="M601" t="str">
            <v>6th:]Extra Turning[Class feat (enter in "user area" for effect.)</v>
          </cell>
          <cell r="N601" t="str">
            <v>8th:]Positive Energy Burst (Su)[Use two turning attempts;  +1d6</v>
          </cell>
          <cell r="O601" t="str">
            <v>][per lvl to all undead within 100'; Reflex DC 10 + Lvl for half</v>
          </cell>
          <cell r="P601" t="str">
            <v>10th:]Sealed Life (Su)[Cannot lose levels due to energy drain</v>
          </cell>
          <cell r="Q601" t="str">
            <v>][effects (although death still results in level loss).</v>
          </cell>
          <cell r="AK601" t="str">
            <v/>
          </cell>
          <cell r="AL601" t="str">
            <v/>
          </cell>
          <cell r="AM601" t="str">
            <v/>
          </cell>
          <cell r="AN601" t="str">
            <v/>
          </cell>
          <cell r="AO601" t="str">
            <v/>
          </cell>
          <cell r="AP601" t="str">
            <v/>
          </cell>
          <cell r="AQ601" t="str">
            <v/>
          </cell>
          <cell r="AR601" t="str">
            <v/>
          </cell>
          <cell r="AS601" t="str">
            <v/>
          </cell>
          <cell r="AT601" t="str">
            <v/>
          </cell>
          <cell r="AU601" t="str">
            <v/>
          </cell>
          <cell r="AV601" t="str">
            <v/>
          </cell>
          <cell r="AW601" t="str">
            <v/>
          </cell>
          <cell r="AX601" t="str">
            <v/>
          </cell>
          <cell r="AY601" t="str">
            <v/>
          </cell>
          <cell r="AZ601" t="str">
            <v/>
          </cell>
          <cell r="BA601" t="str">
            <v/>
          </cell>
          <cell r="BB601" t="str">
            <v/>
          </cell>
          <cell r="BC601" t="str">
            <v/>
          </cell>
          <cell r="BD601" t="str">
            <v/>
          </cell>
          <cell r="BE601" t="str">
            <v/>
          </cell>
          <cell r="BF601" t="str">
            <v/>
          </cell>
          <cell r="BG601" t="str">
            <v/>
          </cell>
          <cell r="BH601" t="str">
            <v/>
          </cell>
          <cell r="BI601" t="str">
            <v/>
          </cell>
          <cell r="BJ601" t="str">
            <v/>
          </cell>
          <cell r="BK601" t="str">
            <v/>
          </cell>
          <cell r="BL601" t="str">
            <v/>
          </cell>
          <cell r="BM601" t="str">
            <v/>
          </cell>
          <cell r="BN601" t="str">
            <v/>
          </cell>
          <cell r="BO601" t="str">
            <v/>
          </cell>
          <cell r="BP601">
            <v>0</v>
          </cell>
        </row>
        <row r="602">
          <cell r="A602" t="str">
            <v>Hunter of the Dead (Dragon Mag)</v>
          </cell>
          <cell r="B602" t="str">
            <v>Hotd</v>
          </cell>
          <cell r="C602">
            <v>0</v>
          </cell>
          <cell r="D602" t="str">
            <v>]Light, Medium, Heavy Armor[</v>
          </cell>
          <cell r="E602" t="str">
            <v>]Shield Use[</v>
          </cell>
          <cell r="F602" t="str">
            <v>]Simple, Martial Weapons[</v>
          </cell>
          <cell r="G602" t="str">
            <v>1st:]Divine Spells (Sp)[Wisdom determines bonus spells, DC</v>
          </cell>
          <cell r="H602" t="str">
            <v>1st:]Detect Undead (Sp)[At will, as the spell</v>
          </cell>
          <cell r="I602" t="str">
            <v>2nd:]Smite Undead (Su)[+WIS Mod to hit, +Lvl to dmg; 1/day</v>
          </cell>
          <cell r="J602" t="str">
            <v xml:space="preserve">3rd:]Spurn Death's Touch (Su)[Applies Wis bonus to saves vs. </v>
          </cell>
          <cell r="K602" t="str">
            <v>][effects and spells used by the undead.</v>
          </cell>
          <cell r="L602" t="str">
            <v>5th:]True Death (Su)[Can never rise as an undead.</v>
          </cell>
          <cell r="M602" t="str">
            <v>6th:]Extra Turning[Class feat (enter in "user area" for effect.)</v>
          </cell>
          <cell r="N602" t="str">
            <v>8th:]Positive Energy Burst (Su)[Use two turning attempts;  +1d6</v>
          </cell>
          <cell r="O602" t="str">
            <v>][per lvl to all undead within 100'; Reflex DC 10 + Lvl for half</v>
          </cell>
          <cell r="P602" t="str">
            <v>10th:]Sealed Life (Su)[Cannot lose levels due to energy drain</v>
          </cell>
          <cell r="Q602" t="str">
            <v>][effects (although death still results in level loss).</v>
          </cell>
          <cell r="AK602" t="str">
            <v/>
          </cell>
          <cell r="AL602" t="str">
            <v/>
          </cell>
          <cell r="AM602" t="str">
            <v/>
          </cell>
          <cell r="AN602" t="str">
            <v/>
          </cell>
          <cell r="AO602" t="str">
            <v/>
          </cell>
          <cell r="AP602" t="str">
            <v/>
          </cell>
          <cell r="AQ602" t="str">
            <v/>
          </cell>
          <cell r="AR602" t="str">
            <v/>
          </cell>
          <cell r="AS602" t="str">
            <v/>
          </cell>
          <cell r="AT602" t="str">
            <v/>
          </cell>
          <cell r="AU602" t="str">
            <v/>
          </cell>
          <cell r="AV602" t="str">
            <v/>
          </cell>
          <cell r="AW602" t="str">
            <v/>
          </cell>
          <cell r="AX602" t="str">
            <v/>
          </cell>
          <cell r="AY602" t="str">
            <v/>
          </cell>
          <cell r="AZ602" t="str">
            <v/>
          </cell>
          <cell r="BA602" t="str">
            <v/>
          </cell>
          <cell r="BB602" t="str">
            <v/>
          </cell>
          <cell r="BC602" t="str">
            <v/>
          </cell>
          <cell r="BD602" t="str">
            <v/>
          </cell>
          <cell r="BE602" t="str">
            <v/>
          </cell>
          <cell r="BF602" t="str">
            <v/>
          </cell>
          <cell r="BG602" t="str">
            <v/>
          </cell>
          <cell r="BH602" t="str">
            <v/>
          </cell>
          <cell r="BI602" t="str">
            <v/>
          </cell>
          <cell r="BJ602" t="str">
            <v/>
          </cell>
          <cell r="BK602" t="str">
            <v/>
          </cell>
          <cell r="BL602" t="str">
            <v/>
          </cell>
          <cell r="BM602" t="str">
            <v/>
          </cell>
          <cell r="BN602" t="str">
            <v/>
          </cell>
          <cell r="BO602" t="str">
            <v/>
          </cell>
          <cell r="BP602">
            <v>0</v>
          </cell>
        </row>
        <row r="603">
          <cell r="A603" t="str">
            <v>Hunter of the Fallen</v>
          </cell>
          <cell r="C603">
            <v>0</v>
          </cell>
          <cell r="AK603" t="str">
            <v/>
          </cell>
          <cell r="AL603" t="str">
            <v/>
          </cell>
          <cell r="AM603" t="str">
            <v/>
          </cell>
          <cell r="AN603" t="str">
            <v/>
          </cell>
          <cell r="AO603" t="str">
            <v/>
          </cell>
          <cell r="AP603" t="str">
            <v/>
          </cell>
          <cell r="AQ603" t="str">
            <v/>
          </cell>
          <cell r="AR603" t="str">
            <v/>
          </cell>
          <cell r="AS603" t="str">
            <v/>
          </cell>
          <cell r="AT603" t="str">
            <v/>
          </cell>
          <cell r="AU603" t="str">
            <v/>
          </cell>
          <cell r="AV603" t="str">
            <v/>
          </cell>
          <cell r="AW603" t="str">
            <v/>
          </cell>
          <cell r="AX603" t="str">
            <v/>
          </cell>
          <cell r="AY603" t="str">
            <v/>
          </cell>
          <cell r="AZ603" t="str">
            <v/>
          </cell>
          <cell r="BA603" t="str">
            <v/>
          </cell>
          <cell r="BB603" t="str">
            <v/>
          </cell>
          <cell r="BC603" t="str">
            <v/>
          </cell>
          <cell r="BD603" t="str">
            <v/>
          </cell>
          <cell r="BE603" t="str">
            <v/>
          </cell>
          <cell r="BF603" t="str">
            <v/>
          </cell>
          <cell r="BG603" t="str">
            <v/>
          </cell>
          <cell r="BH603" t="str">
            <v/>
          </cell>
          <cell r="BI603" t="str">
            <v/>
          </cell>
          <cell r="BJ603" t="str">
            <v/>
          </cell>
          <cell r="BK603" t="str">
            <v/>
          </cell>
          <cell r="BL603" t="str">
            <v/>
          </cell>
          <cell r="BM603" t="str">
            <v/>
          </cell>
          <cell r="BN603" t="str">
            <v/>
          </cell>
          <cell r="BO603" t="str">
            <v/>
          </cell>
          <cell r="BP603">
            <v>0</v>
          </cell>
        </row>
        <row r="604">
          <cell r="A604" t="str">
            <v>Iaijutsu Master</v>
          </cell>
          <cell r="C604">
            <v>0</v>
          </cell>
          <cell r="AK604" t="str">
            <v/>
          </cell>
          <cell r="AL604" t="str">
            <v/>
          </cell>
          <cell r="AM604" t="str">
            <v/>
          </cell>
          <cell r="AN604" t="str">
            <v/>
          </cell>
          <cell r="AO604" t="str">
            <v/>
          </cell>
          <cell r="AP604" t="str">
            <v/>
          </cell>
          <cell r="AQ604" t="str">
            <v/>
          </cell>
          <cell r="AR604" t="str">
            <v/>
          </cell>
          <cell r="AS604" t="str">
            <v/>
          </cell>
          <cell r="AT604" t="str">
            <v/>
          </cell>
          <cell r="AU604" t="str">
            <v/>
          </cell>
          <cell r="AV604" t="str">
            <v/>
          </cell>
          <cell r="AW604" t="str">
            <v/>
          </cell>
          <cell r="AX604" t="str">
            <v/>
          </cell>
          <cell r="AY604" t="str">
            <v/>
          </cell>
          <cell r="AZ604" t="str">
            <v/>
          </cell>
          <cell r="BA604" t="str">
            <v/>
          </cell>
          <cell r="BB604" t="str">
            <v/>
          </cell>
          <cell r="BC604" t="str">
            <v/>
          </cell>
          <cell r="BD604" t="str">
            <v/>
          </cell>
          <cell r="BE604" t="str">
            <v/>
          </cell>
          <cell r="BF604" t="str">
            <v/>
          </cell>
          <cell r="BG604" t="str">
            <v/>
          </cell>
          <cell r="BH604" t="str">
            <v/>
          </cell>
          <cell r="BI604" t="str">
            <v/>
          </cell>
          <cell r="BJ604" t="str">
            <v/>
          </cell>
          <cell r="BK604" t="str">
            <v/>
          </cell>
          <cell r="BL604" t="str">
            <v/>
          </cell>
          <cell r="BM604" t="str">
            <v/>
          </cell>
          <cell r="BN604" t="str">
            <v/>
          </cell>
          <cell r="BO604" t="str">
            <v/>
          </cell>
          <cell r="BP604">
            <v>0</v>
          </cell>
        </row>
        <row r="605">
          <cell r="A605" t="str">
            <v>Illusionist</v>
          </cell>
          <cell r="B605" t="str">
            <v>.</v>
          </cell>
          <cell r="C605">
            <v>0</v>
          </cell>
          <cell r="F605" t="str">
            <v>]Wizardly Weapons[Club, dagger, heavy &amp; light crossbow, quarterstaff</v>
          </cell>
          <cell r="G605" t="str">
            <v>]Bonus Language[May take Draconic as a bonus language.</v>
          </cell>
          <cell r="H605" t="str">
            <v>1st:]Arcane Spells (Sp)[Intelligence determines DC, Bonus Spells.</v>
          </cell>
          <cell r="I605" t="str">
            <v>1st:]Familiar (Ex)[</v>
          </cell>
          <cell r="J605" t="str">
            <v>1st:]Scribe Scroll (Ex)[Per the feat.</v>
          </cell>
          <cell r="K605" t="str">
            <v xml:space="preserve">1st:]Spellbook (Ex)[Starts with all 0 level spells and any three 1st level spells, </v>
          </cell>
          <cell r="L605" t="str">
            <v>][plus one spell per point of Intelligence bonus.  Add 2 spells per class level.</v>
          </cell>
          <cell r="M605" t="str">
            <v>1st:]Spell Mastery (Sp)[Read Magic</v>
          </cell>
          <cell r="N605" t="str">
            <v>1st:]Bonus Metamagic Feat (Ex)[1 feat(s) earned.</v>
          </cell>
          <cell r="O605" t="str">
            <v>1st:]School Specialization (Ex)[</v>
          </cell>
          <cell r="AK605" t="str">
            <v/>
          </cell>
          <cell r="AL605" t="str">
            <v/>
          </cell>
          <cell r="AM605" t="str">
            <v/>
          </cell>
          <cell r="AN605" t="str">
            <v/>
          </cell>
          <cell r="AO605" t="str">
            <v/>
          </cell>
          <cell r="AP605" t="str">
            <v/>
          </cell>
          <cell r="AQ605" t="str">
            <v/>
          </cell>
          <cell r="AR605" t="str">
            <v/>
          </cell>
          <cell r="AS605" t="str">
            <v/>
          </cell>
          <cell r="AT605" t="str">
            <v/>
          </cell>
          <cell r="AU605" t="str">
            <v/>
          </cell>
          <cell r="AV605" t="str">
            <v/>
          </cell>
          <cell r="AW605" t="str">
            <v/>
          </cell>
          <cell r="AX605" t="str">
            <v/>
          </cell>
          <cell r="AY605" t="str">
            <v/>
          </cell>
          <cell r="AZ605" t="str">
            <v/>
          </cell>
          <cell r="BA605" t="str">
            <v/>
          </cell>
          <cell r="BB605" t="str">
            <v/>
          </cell>
          <cell r="BC605" t="str">
            <v/>
          </cell>
          <cell r="BD605" t="str">
            <v/>
          </cell>
          <cell r="BE605" t="str">
            <v/>
          </cell>
          <cell r="BF605" t="str">
            <v/>
          </cell>
          <cell r="BG605" t="str">
            <v/>
          </cell>
          <cell r="BH605" t="str">
            <v/>
          </cell>
          <cell r="BI605" t="str">
            <v/>
          </cell>
          <cell r="BJ605" t="str">
            <v/>
          </cell>
          <cell r="BK605" t="str">
            <v/>
          </cell>
          <cell r="BL605" t="str">
            <v/>
          </cell>
          <cell r="BM605" t="str">
            <v/>
          </cell>
          <cell r="BN605" t="str">
            <v/>
          </cell>
          <cell r="BO605" t="str">
            <v/>
          </cell>
          <cell r="BP605">
            <v>0</v>
          </cell>
        </row>
        <row r="606">
          <cell r="A606" t="str">
            <v>Immolated</v>
          </cell>
          <cell r="B606" t="str">
            <v>Imm</v>
          </cell>
          <cell r="C606">
            <v>0</v>
          </cell>
          <cell r="G606" t="str">
            <v>1st:]Body of Fire (Su)[+2 on Intimidate checks.</v>
          </cell>
          <cell r="H606" t="str">
            <v>1st:]Fire Shield (Sp)[Free Action 1/day per the spell cast by a level 0 sorcerer.</v>
          </cell>
          <cell r="I606" t="str">
            <v>2nd:]Elemental Form (Su)[1/day for 1 rounds can polymorph into a huge fire elemental.</v>
          </cell>
          <cell r="J606" t="str">
            <v>3rd:]Flame Staff (Su)[Standard Action to produce a staff of flame.</v>
          </cell>
          <cell r="K606" t="str">
            <v xml:space="preserve">][Functions as a +1 flaming quarterstaff that illuminates a 30' area. </v>
          </cell>
          <cell r="L606" t="str">
            <v>4th:]Hurl Flame (Su)[Ranged touch attack dealing 1d6 dmg.  10' range increment, 10' max range.</v>
          </cell>
          <cell r="M606" t="str">
            <v>5th:]Mask of Incorporeal Flame (Su)[Become made of incorporeal for 1 rounds.  As stadard action, can ignite</v>
          </cell>
          <cell r="N606" t="str">
            <v>][all corporeal objects in their 5' square.  (Fort DC 11)</v>
          </cell>
          <cell r="AK606" t="str">
            <v/>
          </cell>
          <cell r="AL606" t="str">
            <v/>
          </cell>
          <cell r="AM606" t="str">
            <v/>
          </cell>
          <cell r="AN606" t="str">
            <v/>
          </cell>
          <cell r="AO606" t="str">
            <v/>
          </cell>
          <cell r="AP606" t="str">
            <v/>
          </cell>
          <cell r="AQ606" t="str">
            <v/>
          </cell>
          <cell r="AR606" t="str">
            <v/>
          </cell>
          <cell r="AS606" t="str">
            <v/>
          </cell>
          <cell r="AT606" t="str">
            <v/>
          </cell>
          <cell r="AU606" t="str">
            <v/>
          </cell>
          <cell r="AV606" t="str">
            <v/>
          </cell>
          <cell r="AW606" t="str">
            <v/>
          </cell>
          <cell r="AX606" t="str">
            <v/>
          </cell>
          <cell r="AY606" t="str">
            <v/>
          </cell>
          <cell r="AZ606" t="str">
            <v/>
          </cell>
          <cell r="BA606" t="str">
            <v/>
          </cell>
          <cell r="BB606" t="str">
            <v/>
          </cell>
          <cell r="BC606" t="str">
            <v/>
          </cell>
          <cell r="BD606" t="str">
            <v/>
          </cell>
          <cell r="BE606" t="str">
            <v/>
          </cell>
          <cell r="BF606" t="str">
            <v/>
          </cell>
          <cell r="BG606" t="str">
            <v/>
          </cell>
          <cell r="BH606" t="str">
            <v/>
          </cell>
          <cell r="BI606" t="str">
            <v/>
          </cell>
          <cell r="BJ606" t="str">
            <v/>
          </cell>
          <cell r="BK606" t="str">
            <v/>
          </cell>
          <cell r="BL606" t="str">
            <v/>
          </cell>
          <cell r="BM606" t="str">
            <v/>
          </cell>
          <cell r="BN606" t="str">
            <v/>
          </cell>
          <cell r="BO606" t="str">
            <v/>
          </cell>
          <cell r="BP606">
            <v>0</v>
          </cell>
        </row>
        <row r="607">
          <cell r="A607" t="str">
            <v>Incantatrix</v>
          </cell>
          <cell r="B607" t="str">
            <v>.</v>
          </cell>
          <cell r="C607">
            <v>0</v>
          </cell>
          <cell r="G607" t="str">
            <v>1st:]Spells per day[+1 spellcasting level per Incantatrix level.</v>
          </cell>
          <cell r="H607" t="str">
            <v>1st:]Bonus Metamagic Feat[</v>
          </cell>
          <cell r="I607" t="str">
            <v xml:space="preserve">2nd:]Send Away (Ex)[+2 bonus to all dispel checks / caster level </v>
          </cell>
          <cell r="J607" t="str">
            <v>][checks to harm, banish, or overcome spell resistance of outsiders.</v>
          </cell>
          <cell r="K607" t="str">
            <v>][(Includes dispel checks vs. Summon Monster spell.)</v>
          </cell>
          <cell r="L607" t="str">
            <v>3rd:]See Ethereal (Su) (1/day)[Can see into the Ethereal for a number</v>
          </cell>
          <cell r="M607" t="str">
            <v>][of rounds equal to her class level; can see creatures 60' away.</v>
          </cell>
          <cell r="N607" t="str">
            <v>4th:]Strike Ethereal (Su)[Can alter spells to affect ethereal creatures.</v>
          </cell>
          <cell r="O607" t="str">
            <v>][Extra casting time involved (like a sorcerer using a metamagic feat.)</v>
          </cell>
          <cell r="P607" t="str">
            <v>5th:]Bonus Metamagic Feat[</v>
          </cell>
          <cell r="Q607" t="str">
            <v>6th:]Hardy Spirit (Su)[Immune to death effects and energy drain.</v>
          </cell>
          <cell r="R607" t="str">
            <v>7th:]Instant Metamagic (Su) (1/day)[Can use a single metamagic</v>
          </cell>
          <cell r="S607" t="str">
            <v xml:space="preserve">][effect that is known without preparing it beforehand </v>
          </cell>
          <cell r="T607" t="str">
            <v>][or increasing the casting time.</v>
          </cell>
          <cell r="U607" t="str">
            <v>8th:]Improved Metamagic (Su)[Whenever using a metamagic feat,</v>
          </cell>
          <cell r="V607" t="str">
            <v>][the feat's spell level increase is reduced by 1.</v>
          </cell>
          <cell r="W607" t="str">
            <v>9th:]Instant Metamagic (Su) (1/day)[Can use a single metamagic</v>
          </cell>
          <cell r="X607" t="str">
            <v xml:space="preserve">][effect that is known without preparing it beforehand </v>
          </cell>
          <cell r="Y607" t="str">
            <v>][or increasing the casting time.</v>
          </cell>
          <cell r="Z607" t="str">
            <v>10th:]Drain Item (Sp)[Can drain a charge from a magic item to heal.</v>
          </cell>
          <cell r="AA607" t="str">
            <v>][Heals d6 hp per spell level of the charge drained.  Can receive</v>
          </cell>
          <cell r="AB607" t="str">
            <v>][up to 20 temporary hit points which disappear after an hour.</v>
          </cell>
          <cell r="AK607" t="str">
            <v/>
          </cell>
          <cell r="AL607" t="str">
            <v/>
          </cell>
          <cell r="AM607" t="str">
            <v/>
          </cell>
          <cell r="AN607" t="str">
            <v/>
          </cell>
          <cell r="AO607" t="str">
            <v/>
          </cell>
          <cell r="AP607" t="str">
            <v/>
          </cell>
          <cell r="AQ607" t="str">
            <v/>
          </cell>
          <cell r="AR607" t="str">
            <v/>
          </cell>
          <cell r="AS607" t="str">
            <v/>
          </cell>
          <cell r="AT607" t="str">
            <v/>
          </cell>
          <cell r="AU607" t="str">
            <v/>
          </cell>
          <cell r="AV607" t="str">
            <v/>
          </cell>
          <cell r="AW607" t="str">
            <v/>
          </cell>
          <cell r="AX607" t="str">
            <v/>
          </cell>
          <cell r="AY607" t="str">
            <v/>
          </cell>
          <cell r="AZ607" t="str">
            <v/>
          </cell>
          <cell r="BA607" t="str">
            <v/>
          </cell>
          <cell r="BB607" t="str">
            <v/>
          </cell>
          <cell r="BC607" t="str">
            <v/>
          </cell>
          <cell r="BD607" t="str">
            <v/>
          </cell>
          <cell r="BE607" t="str">
            <v/>
          </cell>
          <cell r="BF607" t="str">
            <v/>
          </cell>
          <cell r="BG607" t="str">
            <v/>
          </cell>
          <cell r="BH607" t="str">
            <v/>
          </cell>
          <cell r="BI607" t="str">
            <v/>
          </cell>
          <cell r="BJ607" t="str">
            <v/>
          </cell>
          <cell r="BK607" t="str">
            <v/>
          </cell>
          <cell r="BL607" t="str">
            <v/>
          </cell>
          <cell r="BM607" t="str">
            <v/>
          </cell>
          <cell r="BN607" t="str">
            <v/>
          </cell>
          <cell r="BO607" t="str">
            <v/>
          </cell>
          <cell r="BP607">
            <v>0</v>
          </cell>
        </row>
        <row r="608">
          <cell r="A608" t="str">
            <v>Inkyo</v>
          </cell>
          <cell r="C608">
            <v>0</v>
          </cell>
          <cell r="AK608" t="str">
            <v/>
          </cell>
          <cell r="AL608" t="str">
            <v/>
          </cell>
          <cell r="AM608" t="str">
            <v/>
          </cell>
          <cell r="AN608" t="str">
            <v/>
          </cell>
          <cell r="AO608" t="str">
            <v/>
          </cell>
          <cell r="AP608" t="str">
            <v/>
          </cell>
          <cell r="AQ608" t="str">
            <v/>
          </cell>
          <cell r="AR608" t="str">
            <v/>
          </cell>
          <cell r="AS608" t="str">
            <v/>
          </cell>
          <cell r="AT608" t="str">
            <v/>
          </cell>
          <cell r="AU608" t="str">
            <v/>
          </cell>
          <cell r="AV608" t="str">
            <v/>
          </cell>
          <cell r="AW608" t="str">
            <v/>
          </cell>
          <cell r="AX608" t="str">
            <v/>
          </cell>
          <cell r="AY608" t="str">
            <v/>
          </cell>
          <cell r="AZ608" t="str">
            <v/>
          </cell>
          <cell r="BA608" t="str">
            <v/>
          </cell>
          <cell r="BB608" t="str">
            <v/>
          </cell>
          <cell r="BC608" t="str">
            <v/>
          </cell>
          <cell r="BD608" t="str">
            <v/>
          </cell>
          <cell r="BE608" t="str">
            <v/>
          </cell>
          <cell r="BF608" t="str">
            <v/>
          </cell>
          <cell r="BG608" t="str">
            <v/>
          </cell>
          <cell r="BH608" t="str">
            <v/>
          </cell>
          <cell r="BI608" t="str">
            <v/>
          </cell>
          <cell r="BJ608" t="str">
            <v/>
          </cell>
          <cell r="BK608" t="str">
            <v/>
          </cell>
          <cell r="BL608" t="str">
            <v/>
          </cell>
          <cell r="BM608" t="str">
            <v/>
          </cell>
          <cell r="BN608" t="str">
            <v/>
          </cell>
          <cell r="BO608" t="str">
            <v/>
          </cell>
          <cell r="BP608">
            <v>0</v>
          </cell>
        </row>
        <row r="609">
          <cell r="A609" t="str">
            <v>Invisible Blade</v>
          </cell>
          <cell r="C609">
            <v>0</v>
          </cell>
          <cell r="AK609" t="str">
            <v/>
          </cell>
          <cell r="AL609" t="str">
            <v/>
          </cell>
          <cell r="AM609" t="str">
            <v/>
          </cell>
          <cell r="AN609" t="str">
            <v/>
          </cell>
          <cell r="AO609" t="str">
            <v/>
          </cell>
          <cell r="AP609" t="str">
            <v/>
          </cell>
          <cell r="AQ609" t="str">
            <v/>
          </cell>
          <cell r="AR609" t="str">
            <v/>
          </cell>
          <cell r="AS609" t="str">
            <v/>
          </cell>
          <cell r="AT609" t="str">
            <v/>
          </cell>
          <cell r="AU609" t="str">
            <v/>
          </cell>
          <cell r="AV609" t="str">
            <v/>
          </cell>
          <cell r="AW609" t="str">
            <v/>
          </cell>
          <cell r="AX609" t="str">
            <v/>
          </cell>
          <cell r="AY609" t="str">
            <v/>
          </cell>
          <cell r="AZ609" t="str">
            <v/>
          </cell>
          <cell r="BA609" t="str">
            <v/>
          </cell>
          <cell r="BB609" t="str">
            <v/>
          </cell>
          <cell r="BC609" t="str">
            <v/>
          </cell>
          <cell r="BD609" t="str">
            <v/>
          </cell>
          <cell r="BE609" t="str">
            <v/>
          </cell>
          <cell r="BF609" t="str">
            <v/>
          </cell>
          <cell r="BG609" t="str">
            <v/>
          </cell>
          <cell r="BH609" t="str">
            <v/>
          </cell>
          <cell r="BI609" t="str">
            <v/>
          </cell>
          <cell r="BJ609" t="str">
            <v/>
          </cell>
          <cell r="BK609" t="str">
            <v/>
          </cell>
          <cell r="BL609" t="str">
            <v/>
          </cell>
          <cell r="BM609" t="str">
            <v/>
          </cell>
          <cell r="BN609" t="str">
            <v/>
          </cell>
          <cell r="BO609" t="str">
            <v/>
          </cell>
          <cell r="BP609">
            <v>0</v>
          </cell>
        </row>
        <row r="610">
          <cell r="A610" t="str">
            <v>Ironbound</v>
          </cell>
          <cell r="B610" t="str">
            <v>Irb</v>
          </cell>
          <cell r="C610">
            <v>0</v>
          </cell>
          <cell r="D610" t="str">
            <v>]Light, Medium, Heavy Armor[</v>
          </cell>
          <cell r="E610" t="str">
            <v>]Shield Use[</v>
          </cell>
          <cell r="G610" t="str">
            <v>1st:]Exotic Armor Proficiency (Ex)[0 bonus proficiencies.</v>
          </cell>
          <cell r="H610" t="str">
            <v>1st:]Ready Shield (Ex)[Free action to ready a stowed shield.</v>
          </cell>
          <cell r="I610" t="str">
            <v>2nd:]AC Bonus (Ex)[+2 bonus to AC while wearing a physical suit armor.</v>
          </cell>
          <cell r="J610" t="str">
            <v>3rd:]Amored Home (Ex)[Can sleep in armor with a -7 armor check penalty &amp; not become fatigued.</v>
          </cell>
          <cell r="K610" t="str">
            <v>4th:]Fortress of One (Ex)[Total defense action grants +6 AC while in med or hvy armor.</v>
          </cell>
          <cell r="L610" t="str">
            <v>4th:]Shield of Faith (Sp)[1/day per the spell as a level 0 cleric.</v>
          </cell>
          <cell r="M610" t="str">
            <v>6th:]Dual Shield (Ex)[Can use 2 shields simultaniously to their full affect.</v>
          </cell>
          <cell r="N610" t="str">
            <v>8th:]Unhindered (Ex)[Armor check penalty goes down by 1 for any armor worn.</v>
          </cell>
          <cell r="O610" t="str">
            <v>8th:]Magic Vestment (Sp)[1/day per the spell as a level 0 cleric.</v>
          </cell>
          <cell r="P610" t="str">
            <v>9th:]Armored Will (Su)[1/day may apply armor bonus to a Will save.</v>
          </cell>
          <cell r="Q610" t="str">
            <v>10th:]Untouchable (Ex)[Apply 1/2 of armor bonus to touch AC.  (Even when flatfooted.)</v>
          </cell>
          <cell r="AK610" t="str">
            <v/>
          </cell>
          <cell r="AL610" t="str">
            <v/>
          </cell>
          <cell r="AM610" t="str">
            <v/>
          </cell>
          <cell r="AN610" t="str">
            <v/>
          </cell>
          <cell r="AO610" t="str">
            <v/>
          </cell>
          <cell r="AP610" t="str">
            <v/>
          </cell>
          <cell r="AQ610" t="str">
            <v/>
          </cell>
          <cell r="AR610" t="str">
            <v/>
          </cell>
          <cell r="AS610" t="str">
            <v/>
          </cell>
          <cell r="AT610" t="str">
            <v/>
          </cell>
          <cell r="AU610" t="str">
            <v/>
          </cell>
          <cell r="AV610" t="str">
            <v/>
          </cell>
          <cell r="AW610" t="str">
            <v/>
          </cell>
          <cell r="AX610" t="str">
            <v/>
          </cell>
          <cell r="AY610" t="str">
            <v/>
          </cell>
          <cell r="AZ610" t="str">
            <v/>
          </cell>
          <cell r="BA610" t="str">
            <v/>
          </cell>
          <cell r="BB610" t="str">
            <v/>
          </cell>
          <cell r="BC610" t="str">
            <v/>
          </cell>
          <cell r="BD610" t="str">
            <v/>
          </cell>
          <cell r="BE610" t="str">
            <v/>
          </cell>
          <cell r="BF610" t="str">
            <v/>
          </cell>
          <cell r="BG610" t="str">
            <v/>
          </cell>
          <cell r="BH610" t="str">
            <v/>
          </cell>
          <cell r="BI610" t="str">
            <v/>
          </cell>
          <cell r="BJ610" t="str">
            <v/>
          </cell>
          <cell r="BK610" t="str">
            <v/>
          </cell>
          <cell r="BL610" t="str">
            <v/>
          </cell>
          <cell r="BM610" t="str">
            <v/>
          </cell>
          <cell r="BN610" t="str">
            <v/>
          </cell>
          <cell r="BO610" t="str">
            <v/>
          </cell>
          <cell r="BP610">
            <v>0</v>
          </cell>
        </row>
        <row r="611">
          <cell r="A611" t="str">
            <v>Kensei</v>
          </cell>
          <cell r="C611">
            <v>0</v>
          </cell>
          <cell r="AK611" t="str">
            <v/>
          </cell>
          <cell r="AL611" t="str">
            <v/>
          </cell>
          <cell r="AM611" t="str">
            <v/>
          </cell>
          <cell r="AN611" t="str">
            <v/>
          </cell>
          <cell r="AO611" t="str">
            <v/>
          </cell>
          <cell r="AP611" t="str">
            <v/>
          </cell>
          <cell r="AQ611" t="str">
            <v/>
          </cell>
          <cell r="AR611" t="str">
            <v/>
          </cell>
          <cell r="AS611" t="str">
            <v/>
          </cell>
          <cell r="AT611" t="str">
            <v/>
          </cell>
          <cell r="AU611" t="str">
            <v/>
          </cell>
          <cell r="AV611" t="str">
            <v/>
          </cell>
          <cell r="AW611" t="str">
            <v/>
          </cell>
          <cell r="AX611" t="str">
            <v/>
          </cell>
          <cell r="AY611" t="str">
            <v/>
          </cell>
          <cell r="AZ611" t="str">
            <v/>
          </cell>
          <cell r="BA611" t="str">
            <v/>
          </cell>
          <cell r="BB611" t="str">
            <v/>
          </cell>
          <cell r="BC611" t="str">
            <v/>
          </cell>
          <cell r="BD611" t="str">
            <v/>
          </cell>
          <cell r="BE611" t="str">
            <v/>
          </cell>
          <cell r="BF611" t="str">
            <v/>
          </cell>
          <cell r="BG611" t="str">
            <v/>
          </cell>
          <cell r="BH611" t="str">
            <v/>
          </cell>
          <cell r="BI611" t="str">
            <v/>
          </cell>
          <cell r="BJ611" t="str">
            <v/>
          </cell>
          <cell r="BK611" t="str">
            <v/>
          </cell>
          <cell r="BL611" t="str">
            <v/>
          </cell>
          <cell r="BM611" t="str">
            <v/>
          </cell>
          <cell r="BN611" t="str">
            <v/>
          </cell>
          <cell r="BO611" t="str">
            <v/>
          </cell>
          <cell r="BP611">
            <v>0</v>
          </cell>
        </row>
        <row r="612">
          <cell r="A612" t="str">
            <v>Kishi Charger</v>
          </cell>
          <cell r="C612">
            <v>0</v>
          </cell>
          <cell r="AK612" t="str">
            <v/>
          </cell>
          <cell r="AL612" t="str">
            <v/>
          </cell>
          <cell r="AM612" t="str">
            <v/>
          </cell>
          <cell r="AN612" t="str">
            <v/>
          </cell>
          <cell r="AO612" t="str">
            <v/>
          </cell>
          <cell r="AP612" t="str">
            <v/>
          </cell>
          <cell r="AQ612" t="str">
            <v/>
          </cell>
          <cell r="AR612" t="str">
            <v/>
          </cell>
          <cell r="AS612" t="str">
            <v/>
          </cell>
          <cell r="AT612" t="str">
            <v/>
          </cell>
          <cell r="AU612" t="str">
            <v/>
          </cell>
          <cell r="AV612" t="str">
            <v/>
          </cell>
          <cell r="AW612" t="str">
            <v/>
          </cell>
          <cell r="AX612" t="str">
            <v/>
          </cell>
          <cell r="AY612" t="str">
            <v/>
          </cell>
          <cell r="AZ612" t="str">
            <v/>
          </cell>
          <cell r="BA612" t="str">
            <v/>
          </cell>
          <cell r="BB612" t="str">
            <v/>
          </cell>
          <cell r="BC612" t="str">
            <v/>
          </cell>
          <cell r="BD612" t="str">
            <v/>
          </cell>
          <cell r="BE612" t="str">
            <v/>
          </cell>
          <cell r="BF612" t="str">
            <v/>
          </cell>
          <cell r="BG612" t="str">
            <v/>
          </cell>
          <cell r="BH612" t="str">
            <v/>
          </cell>
          <cell r="BI612" t="str">
            <v/>
          </cell>
          <cell r="BJ612" t="str">
            <v/>
          </cell>
          <cell r="BK612" t="str">
            <v/>
          </cell>
          <cell r="BL612" t="str">
            <v/>
          </cell>
          <cell r="BM612" t="str">
            <v/>
          </cell>
          <cell r="BN612" t="str">
            <v/>
          </cell>
          <cell r="BO612" t="str">
            <v/>
          </cell>
          <cell r="BP612">
            <v>0</v>
          </cell>
        </row>
        <row r="613">
          <cell r="A613" t="str">
            <v>Knight Chaplain</v>
          </cell>
          <cell r="B613" t="str">
            <v>.</v>
          </cell>
          <cell r="C613">
            <v>0</v>
          </cell>
          <cell r="D613" t="str">
            <v>]Light, Medium, Heavy Armor[</v>
          </cell>
          <cell r="E613" t="str">
            <v>]Shield Use[</v>
          </cell>
          <cell r="F613" t="str">
            <v>]Simple, Martial Weapons[</v>
          </cell>
          <cell r="G613" t="str">
            <v>1st:]Arcane Spells (Sp)[Intelligence determines DC, Bonus Spells</v>
          </cell>
          <cell r="H613" t="str">
            <v>][Healing spells don't harm undead like their divine couterparts do.</v>
          </cell>
          <cell r="I613" t="str">
            <v>1st:]Free Feats (Ex)[Combat Casting &amp; Skill Focus (Concentration)</v>
          </cell>
          <cell r="J613" t="str">
            <v>2nd:]Healing Focus (Su)[+3 levels added to effective casting level for arcane healing spells.</v>
          </cell>
          <cell r="K613" t="str">
            <v>3rd:]Bonus Fighter Feats (Ex)[0 earned so far.</v>
          </cell>
          <cell r="L613" t="str">
            <v>4th:]Field Medic (Ex)[Binding wounds with the Heal skills gives triple hp return instead of double.</v>
          </cell>
          <cell r="M613" t="str">
            <v>5th:]Healing Under Fire (Ex)[Doesn't draw AoO's from casting arcane healing spells in combat.</v>
          </cell>
          <cell r="N613" t="str">
            <v>7th:]Healing Touch (Sp)[Arcane healing touch spells now have a range of 10'.</v>
          </cell>
          <cell r="O613" t="str">
            <v>][Healing circle now has a radius of 30'.</v>
          </cell>
          <cell r="P613" t="str">
            <v>8th:]Last Rights (Su)[Can prevent the dead from rising as the rusult of being slain by an undead.</v>
          </cell>
          <cell r="Q613" t="str">
            <v>10th:]Combat Healing (Ex)[Arcane healing spells are cast as move eq. actions.</v>
          </cell>
          <cell r="AK613" t="str">
            <v/>
          </cell>
          <cell r="AL613" t="str">
            <v/>
          </cell>
          <cell r="AM613" t="str">
            <v/>
          </cell>
          <cell r="AN613" t="str">
            <v/>
          </cell>
          <cell r="AO613" t="str">
            <v/>
          </cell>
          <cell r="AP613" t="str">
            <v/>
          </cell>
          <cell r="AQ613" t="str">
            <v/>
          </cell>
          <cell r="AR613" t="str">
            <v/>
          </cell>
          <cell r="AS613" t="str">
            <v/>
          </cell>
          <cell r="AT613" t="str">
            <v/>
          </cell>
          <cell r="AU613" t="str">
            <v/>
          </cell>
          <cell r="AV613" t="str">
            <v/>
          </cell>
          <cell r="AW613" t="str">
            <v/>
          </cell>
          <cell r="AX613" t="str">
            <v/>
          </cell>
          <cell r="AY613" t="str">
            <v/>
          </cell>
          <cell r="AZ613" t="str">
            <v/>
          </cell>
          <cell r="BA613" t="str">
            <v/>
          </cell>
          <cell r="BB613" t="str">
            <v/>
          </cell>
          <cell r="BC613" t="str">
            <v/>
          </cell>
          <cell r="BD613" t="str">
            <v/>
          </cell>
          <cell r="BE613" t="str">
            <v/>
          </cell>
          <cell r="BF613" t="str">
            <v/>
          </cell>
          <cell r="BG613" t="str">
            <v/>
          </cell>
          <cell r="BH613" t="str">
            <v/>
          </cell>
          <cell r="BI613" t="str">
            <v/>
          </cell>
          <cell r="BJ613" t="str">
            <v/>
          </cell>
          <cell r="BK613" t="str">
            <v/>
          </cell>
          <cell r="BL613" t="str">
            <v/>
          </cell>
          <cell r="BM613" t="str">
            <v/>
          </cell>
          <cell r="BN613" t="str">
            <v/>
          </cell>
          <cell r="BO613" t="str">
            <v/>
          </cell>
          <cell r="BP613">
            <v>0</v>
          </cell>
        </row>
        <row r="614">
          <cell r="A614" t="str">
            <v>Knight of the Black Forge</v>
          </cell>
          <cell r="B614" t="str">
            <v>Kbf</v>
          </cell>
          <cell r="C614">
            <v>0</v>
          </cell>
          <cell r="D614" t="str">
            <v>]Light, Medium, Heavy Armor[</v>
          </cell>
          <cell r="E614" t="str">
            <v>]Shield Use[</v>
          </cell>
          <cell r="F614" t="str">
            <v>]Simple, Martial Weapons[</v>
          </cell>
          <cell r="G614" t="str">
            <v>1st:]Divine Spells (Sp)[Wisdom determines DC, Bonus Spells</v>
          </cell>
          <cell r="H614" t="str">
            <v>1st:]Alignment Anathema (Su)[Must shift alignment to neutral.  Keep al previous class abilities.</v>
          </cell>
          <cell r="I614" t="str">
            <v>1st:]Life from Undeath (Su)[Treated as undead by heal/inflict wounds spells.</v>
          </cell>
          <cell r="J614" t="str">
            <v>2nd:]Bond of Unlife (Su)[Ability score increase.  See p. 35.</v>
          </cell>
          <cell r="K614" t="str">
            <v>4th:]Horror of Horrors (Su)[1/day can melee touch attack an undead to x-fer 1d4+1 Str from them.</v>
          </cell>
          <cell r="L614" t="str">
            <v>6th:]Bond of Unlife (Su)[Special attack.  See p. 35.</v>
          </cell>
          <cell r="M614" t="str">
            <v>8th:]Undeath before Death (Su)[+4 unholy bonus vs. necro magic, death effects, &amp; negative energy dmg.</v>
          </cell>
          <cell r="N614" t="str">
            <v>10th:]Bond of Unlife (Su)[Escape.  See p. 35.</v>
          </cell>
          <cell r="AK614" t="str">
            <v/>
          </cell>
          <cell r="AL614" t="str">
            <v/>
          </cell>
          <cell r="AM614" t="str">
            <v/>
          </cell>
          <cell r="AN614" t="str">
            <v/>
          </cell>
          <cell r="AO614" t="str">
            <v/>
          </cell>
          <cell r="AP614" t="str">
            <v/>
          </cell>
          <cell r="AQ614" t="str">
            <v/>
          </cell>
          <cell r="AR614" t="str">
            <v/>
          </cell>
          <cell r="AS614" t="str">
            <v/>
          </cell>
          <cell r="AT614" t="str">
            <v/>
          </cell>
          <cell r="AU614" t="str">
            <v/>
          </cell>
          <cell r="AV614" t="str">
            <v/>
          </cell>
          <cell r="AW614" t="str">
            <v/>
          </cell>
          <cell r="AX614" t="str">
            <v/>
          </cell>
          <cell r="AY614" t="str">
            <v/>
          </cell>
          <cell r="AZ614" t="str">
            <v/>
          </cell>
          <cell r="BA614" t="str">
            <v/>
          </cell>
          <cell r="BB614" t="str">
            <v/>
          </cell>
          <cell r="BC614" t="str">
            <v/>
          </cell>
          <cell r="BD614" t="str">
            <v/>
          </cell>
          <cell r="BE614" t="str">
            <v/>
          </cell>
          <cell r="BF614" t="str">
            <v/>
          </cell>
          <cell r="BG614" t="str">
            <v/>
          </cell>
          <cell r="BH614" t="str">
            <v/>
          </cell>
          <cell r="BI614" t="str">
            <v/>
          </cell>
          <cell r="BJ614" t="str">
            <v/>
          </cell>
          <cell r="BK614" t="str">
            <v/>
          </cell>
          <cell r="BL614" t="str">
            <v/>
          </cell>
          <cell r="BM614" t="str">
            <v/>
          </cell>
          <cell r="BN614" t="str">
            <v/>
          </cell>
          <cell r="BO614" t="str">
            <v/>
          </cell>
          <cell r="BP614">
            <v>0</v>
          </cell>
        </row>
        <row r="615">
          <cell r="A615" t="str">
            <v>Knight of the Chalice</v>
          </cell>
          <cell r="B615" t="str">
            <v>Kotc</v>
          </cell>
          <cell r="C615">
            <v>0</v>
          </cell>
          <cell r="D615" t="str">
            <v>]Light, Medium, Heavy Armor[</v>
          </cell>
          <cell r="E615" t="str">
            <v>]Shield Use[</v>
          </cell>
          <cell r="F615" t="str">
            <v>]Simple, Martial Weapons[</v>
          </cell>
          <cell r="G615" t="str">
            <v>1st:]Censure Demons (Su)[Clerical Turning (using char. lvl) vs.</v>
          </cell>
          <cell r="H615" t="str">
            <v>][Demons.  A censured Demon is stunned, and loses Dex bonus.</v>
          </cell>
          <cell r="I615" t="str">
            <v>][If char. Level is x2 demons' HD, banishes demon back to home plane.</v>
          </cell>
          <cell r="J615" t="str">
            <v>1st:]Demonslaying +1/+1d6[+1 competence to attack vs. demons; +1d6 dam.</v>
          </cell>
          <cell r="K615" t="str">
            <v>][+1 competence bonus to Intimidate, Listen, Spot, Sense Motive vs. demons</v>
          </cell>
          <cell r="L615" t="str">
            <v>1st:]Divine Spells (Sp)[Wisdom determines bonus spells, DC</v>
          </cell>
          <cell r="M615" t="str">
            <v>][Spell Focus and Spell Penetration vs. demons; +2 DC, +2 SR check</v>
          </cell>
          <cell r="N615" t="str">
            <v>2nd:]Courage of Heaven (Su)[Immune to fear by demons</v>
          </cell>
          <cell r="O615" t="str">
            <v>3rd:]Demonslaying +2/+2d6[+2 competence to attack vs. demons; +2d6 dam.</v>
          </cell>
          <cell r="P615" t="str">
            <v>][+2 competence to Intimidate, Listen, Spot, Sense Motive vs. demons</v>
          </cell>
          <cell r="Q615" t="str">
            <v>5th:]Heavenly Devotion (Su)[Immune to enchantment spells or</v>
          </cell>
          <cell r="R615" t="str">
            <v>][effects cast/created by demons; allies w/i 10', +4 morale to save</v>
          </cell>
          <cell r="S615" t="str">
            <v>6th:]Demonslaying +3/+3d6[+3 competence to attack vs. demons; +3d6 dam.</v>
          </cell>
          <cell r="T615" t="str">
            <v>][+3 competence to Intimidate, Listen, Spot, Sense Motive vs. demons</v>
          </cell>
          <cell r="U615" t="str">
            <v>8th:]Consecrated Aura (Su)[Consecrate effect to 20'</v>
          </cell>
          <cell r="V615" t="str">
            <v>9th:]Demonslaying +4/+4d6[+4 competence to attack vs. demons; +4d6 dam.</v>
          </cell>
          <cell r="W615" t="str">
            <v>][+4 competence to Intimidate, Listen, Spot, Sense Motive vs. demons</v>
          </cell>
          <cell r="X615" t="str">
            <v>10th:]Holy Aura (Su)[Holy Aura as if cast by a 10th level cleric;</v>
          </cell>
          <cell r="Y615" t="str">
            <v>][wards knight vs. attacks, spells, mental influence of demons only</v>
          </cell>
          <cell r="Z615" t="str">
            <v>][only demons can be blinded if they strike the knight.</v>
          </cell>
          <cell r="AK615" t="str">
            <v/>
          </cell>
          <cell r="AL615" t="str">
            <v/>
          </cell>
          <cell r="AM615" t="str">
            <v/>
          </cell>
          <cell r="AN615" t="str">
            <v/>
          </cell>
          <cell r="AO615" t="str">
            <v/>
          </cell>
          <cell r="AP615" t="str">
            <v/>
          </cell>
          <cell r="AQ615" t="str">
            <v/>
          </cell>
          <cell r="AR615" t="str">
            <v/>
          </cell>
          <cell r="AS615" t="str">
            <v/>
          </cell>
          <cell r="AT615" t="str">
            <v/>
          </cell>
          <cell r="AU615" t="str">
            <v/>
          </cell>
          <cell r="AV615" t="str">
            <v/>
          </cell>
          <cell r="AW615" t="str">
            <v/>
          </cell>
          <cell r="AX615" t="str">
            <v/>
          </cell>
          <cell r="AY615" t="str">
            <v/>
          </cell>
          <cell r="AZ615" t="str">
            <v/>
          </cell>
          <cell r="BA615" t="str">
            <v/>
          </cell>
          <cell r="BB615" t="str">
            <v/>
          </cell>
          <cell r="BC615" t="str">
            <v/>
          </cell>
          <cell r="BD615" t="str">
            <v/>
          </cell>
          <cell r="BE615" t="str">
            <v/>
          </cell>
          <cell r="BF615" t="str">
            <v/>
          </cell>
          <cell r="BG615" t="str">
            <v/>
          </cell>
          <cell r="BH615" t="str">
            <v/>
          </cell>
          <cell r="BI615" t="str">
            <v/>
          </cell>
          <cell r="BJ615" t="str">
            <v/>
          </cell>
          <cell r="BK615" t="str">
            <v/>
          </cell>
          <cell r="BL615" t="str">
            <v/>
          </cell>
          <cell r="BM615" t="str">
            <v/>
          </cell>
          <cell r="BN615" t="str">
            <v/>
          </cell>
          <cell r="BO615" t="str">
            <v/>
          </cell>
          <cell r="BP615">
            <v>0</v>
          </cell>
        </row>
        <row r="616">
          <cell r="A616" t="str">
            <v>Knight of the Chord</v>
          </cell>
          <cell r="C616">
            <v>0</v>
          </cell>
          <cell r="AK616" t="str">
            <v/>
          </cell>
          <cell r="AL616" t="str">
            <v/>
          </cell>
          <cell r="AM616" t="str">
            <v/>
          </cell>
          <cell r="AN616" t="str">
            <v/>
          </cell>
          <cell r="AO616" t="str">
            <v/>
          </cell>
          <cell r="AP616" t="str">
            <v/>
          </cell>
          <cell r="AQ616" t="str">
            <v/>
          </cell>
          <cell r="AR616" t="str">
            <v/>
          </cell>
          <cell r="AS616" t="str">
            <v/>
          </cell>
          <cell r="AT616" t="str">
            <v/>
          </cell>
          <cell r="AU616" t="str">
            <v/>
          </cell>
          <cell r="AV616" t="str">
            <v/>
          </cell>
          <cell r="AW616" t="str">
            <v/>
          </cell>
          <cell r="AX616" t="str">
            <v/>
          </cell>
          <cell r="AY616" t="str">
            <v/>
          </cell>
          <cell r="AZ616" t="str">
            <v/>
          </cell>
          <cell r="BA616" t="str">
            <v/>
          </cell>
          <cell r="BB616" t="str">
            <v/>
          </cell>
          <cell r="BC616" t="str">
            <v/>
          </cell>
          <cell r="BD616" t="str">
            <v/>
          </cell>
          <cell r="BE616" t="str">
            <v/>
          </cell>
          <cell r="BF616" t="str">
            <v/>
          </cell>
          <cell r="BG616" t="str">
            <v/>
          </cell>
          <cell r="BH616" t="str">
            <v/>
          </cell>
          <cell r="BI616" t="str">
            <v/>
          </cell>
          <cell r="BJ616" t="str">
            <v/>
          </cell>
          <cell r="BK616" t="str">
            <v/>
          </cell>
          <cell r="BL616" t="str">
            <v/>
          </cell>
          <cell r="BM616" t="str">
            <v/>
          </cell>
          <cell r="BN616" t="str">
            <v/>
          </cell>
          <cell r="BO616" t="str">
            <v/>
          </cell>
          <cell r="BP616">
            <v>0</v>
          </cell>
        </row>
        <row r="617">
          <cell r="A617" t="str">
            <v>Knight of the Eternal Eye</v>
          </cell>
          <cell r="C617">
            <v>0</v>
          </cell>
          <cell r="AK617" t="str">
            <v/>
          </cell>
          <cell r="AL617" t="str">
            <v/>
          </cell>
          <cell r="AM617" t="str">
            <v/>
          </cell>
          <cell r="AN617" t="str">
            <v/>
          </cell>
          <cell r="AO617" t="str">
            <v/>
          </cell>
          <cell r="AP617" t="str">
            <v/>
          </cell>
          <cell r="AQ617" t="str">
            <v/>
          </cell>
          <cell r="AR617" t="str">
            <v/>
          </cell>
          <cell r="AS617" t="str">
            <v/>
          </cell>
          <cell r="AT617" t="str">
            <v/>
          </cell>
          <cell r="AU617" t="str">
            <v/>
          </cell>
          <cell r="AV617" t="str">
            <v/>
          </cell>
          <cell r="AW617" t="str">
            <v/>
          </cell>
          <cell r="AX617" t="str">
            <v/>
          </cell>
          <cell r="AY617" t="str">
            <v/>
          </cell>
          <cell r="AZ617" t="str">
            <v/>
          </cell>
          <cell r="BA617" t="str">
            <v/>
          </cell>
          <cell r="BB617" t="str">
            <v/>
          </cell>
          <cell r="BC617" t="str">
            <v/>
          </cell>
          <cell r="BD617" t="str">
            <v/>
          </cell>
          <cell r="BE617" t="str">
            <v/>
          </cell>
          <cell r="BF617" t="str">
            <v/>
          </cell>
          <cell r="BG617" t="str">
            <v/>
          </cell>
          <cell r="BH617" t="str">
            <v/>
          </cell>
          <cell r="BI617" t="str">
            <v/>
          </cell>
          <cell r="BJ617" t="str">
            <v/>
          </cell>
          <cell r="BK617" t="str">
            <v/>
          </cell>
          <cell r="BL617" t="str">
            <v/>
          </cell>
          <cell r="BM617" t="str">
            <v/>
          </cell>
          <cell r="BN617" t="str">
            <v/>
          </cell>
          <cell r="BO617" t="str">
            <v/>
          </cell>
          <cell r="BP617">
            <v>0</v>
          </cell>
        </row>
        <row r="618">
          <cell r="A618" t="str">
            <v>Knight of the Middle Circle</v>
          </cell>
          <cell r="B618" t="str">
            <v>Kmc</v>
          </cell>
          <cell r="C618">
            <v>0</v>
          </cell>
          <cell r="D618" t="str">
            <v>]Light, Medium, Heavy Armor[</v>
          </cell>
          <cell r="E618" t="str">
            <v>]Shield Use[</v>
          </cell>
          <cell r="F618" t="str">
            <v>]Simple, Martial Weapons[</v>
          </cell>
          <cell r="G618" t="str">
            <v xml:space="preserve">1st:]Blind Fight[Reroll miss chance; Melee att: no +2 AC, </v>
          </cell>
          <cell r="H618" t="str">
            <v>][loss of DEX; half move penalty</v>
          </cell>
          <cell r="I618" t="str">
            <v>1st:]Combat Sense (Ex) +2[Insight bonus to AC &amp; attacks; single foe</v>
          </cell>
          <cell r="J618" t="str">
            <v>1st:]Divine Spells (Sp)[Wisdom determines bonus spells, DC</v>
          </cell>
          <cell r="K618" t="str">
            <v>2nd:]Tongues (Sp)[As spell; lvl + Cha bonus per day</v>
          </cell>
          <cell r="L618" t="str">
            <v>3rd:]True Strike (Sp) (1/day)[As spell</v>
          </cell>
          <cell r="M618" t="str">
            <v>5th:]Combat Sense (Ex) +4[Insight bonus to AC &amp; attacks; single foe</v>
          </cell>
          <cell r="N618" t="str">
            <v>6th:]True Strike (Sp) (2/day)[As spell</v>
          </cell>
          <cell r="O618" t="str">
            <v>9th:]True Strike (Sp) (3/day)[As spell</v>
          </cell>
          <cell r="P618" t="str">
            <v>10th:]Combat Sense (Ex) +6[Insight bonus to AC &amp; attacks; single foe</v>
          </cell>
          <cell r="AK618" t="str">
            <v/>
          </cell>
          <cell r="AL618" t="str">
            <v/>
          </cell>
          <cell r="AM618" t="str">
            <v/>
          </cell>
          <cell r="AN618" t="str">
            <v/>
          </cell>
          <cell r="AO618" t="str">
            <v/>
          </cell>
          <cell r="AP618" t="str">
            <v/>
          </cell>
          <cell r="AQ618" t="str">
            <v/>
          </cell>
          <cell r="AR618" t="str">
            <v/>
          </cell>
          <cell r="AS618" t="str">
            <v/>
          </cell>
          <cell r="AT618" t="str">
            <v/>
          </cell>
          <cell r="AU618" t="str">
            <v/>
          </cell>
          <cell r="AV618" t="str">
            <v/>
          </cell>
          <cell r="AW618" t="str">
            <v/>
          </cell>
          <cell r="AX618" t="str">
            <v/>
          </cell>
          <cell r="AY618" t="str">
            <v/>
          </cell>
          <cell r="AZ618" t="str">
            <v/>
          </cell>
          <cell r="BA618" t="str">
            <v/>
          </cell>
          <cell r="BB618" t="str">
            <v/>
          </cell>
          <cell r="BC618" t="str">
            <v/>
          </cell>
          <cell r="BD618" t="str">
            <v/>
          </cell>
          <cell r="BE618" t="str">
            <v/>
          </cell>
          <cell r="BF618" t="str">
            <v/>
          </cell>
          <cell r="BG618" t="str">
            <v/>
          </cell>
          <cell r="BH618" t="str">
            <v/>
          </cell>
          <cell r="BI618" t="str">
            <v/>
          </cell>
          <cell r="BJ618" t="str">
            <v/>
          </cell>
          <cell r="BK618" t="str">
            <v/>
          </cell>
          <cell r="BL618" t="str">
            <v/>
          </cell>
          <cell r="BM618" t="str">
            <v/>
          </cell>
          <cell r="BN618" t="str">
            <v/>
          </cell>
          <cell r="BO618" t="str">
            <v/>
          </cell>
          <cell r="BP618">
            <v>0</v>
          </cell>
        </row>
        <row r="619">
          <cell r="A619" t="str">
            <v>Knight Protector of the Great Kingdom</v>
          </cell>
          <cell r="B619" t="str">
            <v>Kpgk</v>
          </cell>
          <cell r="C619">
            <v>0</v>
          </cell>
          <cell r="D619" t="str">
            <v>]Light, Medium, Heavy Armor[</v>
          </cell>
          <cell r="E619" t="str">
            <v>]Shield Use[</v>
          </cell>
          <cell r="F619" t="str">
            <v>]Simple, Martial Weapons[</v>
          </cell>
          <cell r="G619" t="str">
            <v xml:space="preserve">1st:]Defensive Blow +2[When defending someone </v>
          </cell>
          <cell r="H619" t="str">
            <v>][weaker than the knight (less HD), +2 to attack and damage.</v>
          </cell>
          <cell r="I619" t="str">
            <v>1st:]Shining Beacon (Su)[+4 Morale bonus to fear if w/i 10'.</v>
          </cell>
          <cell r="J619" t="str">
            <v>2nd:]Best Effort (Ex) +2[+2 bonus to any one skill check, 1/day</v>
          </cell>
          <cell r="K619" t="str">
            <v>3rd:]Iron Will[As feat.</v>
          </cell>
          <cell r="L619" t="str">
            <v>3rd:]Supreme Cleave[5' step between (Great) Cleave attacks</v>
          </cell>
          <cell r="M619" t="str">
            <v xml:space="preserve">4th:]Defensive Blow +3[When defending someone </v>
          </cell>
          <cell r="N619" t="str">
            <v>][weaker than the knight (less HD), +3 to attack and damage.</v>
          </cell>
          <cell r="O619" t="str">
            <v>5th:]Best Effort (Ex) +3[+3 bonus to any one skill check, 1/day</v>
          </cell>
          <cell r="P619" t="str">
            <v>6th:]No Mercy[One extra AoO per round.</v>
          </cell>
          <cell r="Q619" t="str">
            <v xml:space="preserve">7th:]Defensive Blow +4[When defending someone </v>
          </cell>
          <cell r="R619" t="str">
            <v>][weaker than the knight (less HD), +4 to attack and damage.</v>
          </cell>
          <cell r="S619" t="str">
            <v>8th:]Best Effort (Ex) +4[+4 bonus to any one skill check, 1/day</v>
          </cell>
          <cell r="T619" t="str">
            <v>9th:]No Mercy[Two extra AoOs per round.</v>
          </cell>
          <cell r="U619" t="str">
            <v>10th:]Best Effort (Ex) +5[+5 bonus to any one skill check, 1/day</v>
          </cell>
          <cell r="V619" t="str">
            <v xml:space="preserve">10th:]Defensive Blow +5[When defending someone </v>
          </cell>
          <cell r="W619" t="str">
            <v>][weaker than the knight (less HD), +5 to attack and damage.</v>
          </cell>
          <cell r="AK619" t="str">
            <v/>
          </cell>
          <cell r="AL619" t="str">
            <v/>
          </cell>
          <cell r="AM619" t="str">
            <v/>
          </cell>
          <cell r="AN619" t="str">
            <v/>
          </cell>
          <cell r="AO619" t="str">
            <v/>
          </cell>
          <cell r="AP619" t="str">
            <v/>
          </cell>
          <cell r="AQ619" t="str">
            <v/>
          </cell>
          <cell r="AR619" t="str">
            <v/>
          </cell>
          <cell r="AS619" t="str">
            <v/>
          </cell>
          <cell r="AT619" t="str">
            <v/>
          </cell>
          <cell r="AU619" t="str">
            <v/>
          </cell>
          <cell r="AV619" t="str">
            <v/>
          </cell>
          <cell r="AW619" t="str">
            <v/>
          </cell>
          <cell r="AX619" t="str">
            <v/>
          </cell>
          <cell r="AY619" t="str">
            <v/>
          </cell>
          <cell r="AZ619" t="str">
            <v/>
          </cell>
          <cell r="BA619" t="str">
            <v/>
          </cell>
          <cell r="BB619" t="str">
            <v/>
          </cell>
          <cell r="BC619" t="str">
            <v/>
          </cell>
          <cell r="BD619" t="str">
            <v/>
          </cell>
          <cell r="BE619" t="str">
            <v/>
          </cell>
          <cell r="BF619" t="str">
            <v/>
          </cell>
          <cell r="BG619" t="str">
            <v/>
          </cell>
          <cell r="BH619" t="str">
            <v/>
          </cell>
          <cell r="BI619" t="str">
            <v/>
          </cell>
          <cell r="BJ619" t="str">
            <v/>
          </cell>
          <cell r="BK619" t="str">
            <v/>
          </cell>
          <cell r="BL619" t="str">
            <v/>
          </cell>
          <cell r="BM619" t="str">
            <v/>
          </cell>
          <cell r="BN619" t="str">
            <v/>
          </cell>
          <cell r="BO619" t="str">
            <v/>
          </cell>
          <cell r="BP619">
            <v>0</v>
          </cell>
        </row>
        <row r="620">
          <cell r="A620" t="str">
            <v>Knight-Errant of Silverymoon</v>
          </cell>
          <cell r="B620" t="str">
            <v>.</v>
          </cell>
          <cell r="C620">
            <v>0</v>
          </cell>
          <cell r="G620" t="str">
            <v>1st]Badge of Office[Silver clasp that acts as a broach of resistance +1.</v>
          </cell>
          <cell r="H620" t="str">
            <v>1st]1st Sworn Enemy[+0</v>
          </cell>
          <cell r="I620" t="str">
            <v>2nd]Bonus Fighter Feats[Bonus feats at levels 2, 5, and 9.</v>
          </cell>
          <cell r="J620" t="str">
            <v>2nd]Marches Knowledge +0[See p.113 for info &amp; DCs.</v>
          </cell>
          <cell r="K620" t="str">
            <v>3rd]Homeland[+2 bonus on diplomacy, hide, intuit direction, move silently,</v>
          </cell>
          <cell r="L620" t="str">
            <v>][sense motive, &amp; wilderness lore checks when within 50 miles of Silverymoon.</v>
          </cell>
          <cell r="M620" t="str">
            <v>4th:]Fast March (Ex)[While in the Marches, move increases by 50%.</v>
          </cell>
          <cell r="N620" t="str">
            <v>][while traveling.  Can affect 0 other travelers.</v>
          </cell>
          <cell r="O620" t="str">
            <v>6th]Faultless Navigation (Ex)[+10 bonus to intuit direction checks in or near the Silver Marches.</v>
          </cell>
          <cell r="R620" t="str">
            <v>8th]Expert Rider[Suffers no penalties for riding different or very different mounts.</v>
          </cell>
          <cell r="S620" t="str">
            <v>10th]Loyal Heart (Su)[+3 bonus to all save when within 50 miles of Silverymoon.</v>
          </cell>
          <cell r="AK620" t="str">
            <v/>
          </cell>
          <cell r="AL620" t="str">
            <v/>
          </cell>
          <cell r="AM620" t="str">
            <v/>
          </cell>
          <cell r="AN620" t="str">
            <v/>
          </cell>
          <cell r="AO620" t="str">
            <v/>
          </cell>
          <cell r="AP620" t="str">
            <v/>
          </cell>
          <cell r="AQ620" t="str">
            <v/>
          </cell>
          <cell r="AR620" t="str">
            <v/>
          </cell>
          <cell r="AS620" t="str">
            <v/>
          </cell>
          <cell r="AT620" t="str">
            <v/>
          </cell>
          <cell r="AU620" t="str">
            <v/>
          </cell>
          <cell r="AV620" t="str">
            <v/>
          </cell>
          <cell r="AW620" t="str">
            <v/>
          </cell>
          <cell r="AX620" t="str">
            <v/>
          </cell>
          <cell r="AY620" t="str">
            <v/>
          </cell>
          <cell r="AZ620" t="str">
            <v/>
          </cell>
          <cell r="BA620" t="str">
            <v/>
          </cell>
          <cell r="BB620" t="str">
            <v/>
          </cell>
          <cell r="BC620" t="str">
            <v/>
          </cell>
          <cell r="BD620" t="str">
            <v/>
          </cell>
          <cell r="BE620" t="str">
            <v/>
          </cell>
          <cell r="BF620" t="str">
            <v/>
          </cell>
          <cell r="BG620" t="str">
            <v/>
          </cell>
          <cell r="BH620" t="str">
            <v/>
          </cell>
          <cell r="BI620" t="str">
            <v/>
          </cell>
          <cell r="BJ620" t="str">
            <v/>
          </cell>
          <cell r="BK620" t="str">
            <v/>
          </cell>
          <cell r="BL620" t="str">
            <v/>
          </cell>
          <cell r="BM620" t="str">
            <v/>
          </cell>
          <cell r="BN620" t="str">
            <v/>
          </cell>
          <cell r="BO620" t="str">
            <v/>
          </cell>
          <cell r="BP620">
            <v>0</v>
          </cell>
        </row>
        <row r="621">
          <cell r="A621" t="str">
            <v>Kolat Agent</v>
          </cell>
          <cell r="C621">
            <v>0</v>
          </cell>
          <cell r="AK621" t="str">
            <v/>
          </cell>
          <cell r="AL621" t="str">
            <v/>
          </cell>
          <cell r="AM621" t="str">
            <v/>
          </cell>
          <cell r="AN621" t="str">
            <v/>
          </cell>
          <cell r="AO621" t="str">
            <v/>
          </cell>
          <cell r="AP621" t="str">
            <v/>
          </cell>
          <cell r="AQ621" t="str">
            <v/>
          </cell>
          <cell r="AR621" t="str">
            <v/>
          </cell>
          <cell r="AS621" t="str">
            <v/>
          </cell>
          <cell r="AT621" t="str">
            <v/>
          </cell>
          <cell r="AU621" t="str">
            <v/>
          </cell>
          <cell r="AV621" t="str">
            <v/>
          </cell>
          <cell r="AW621" t="str">
            <v/>
          </cell>
          <cell r="AX621" t="str">
            <v/>
          </cell>
          <cell r="AY621" t="str">
            <v/>
          </cell>
          <cell r="AZ621" t="str">
            <v/>
          </cell>
          <cell r="BA621" t="str">
            <v/>
          </cell>
          <cell r="BB621" t="str">
            <v/>
          </cell>
          <cell r="BC621" t="str">
            <v/>
          </cell>
          <cell r="BD621" t="str">
            <v/>
          </cell>
          <cell r="BE621" t="str">
            <v/>
          </cell>
          <cell r="BF621" t="str">
            <v/>
          </cell>
          <cell r="BG621" t="str">
            <v/>
          </cell>
          <cell r="BH621" t="str">
            <v/>
          </cell>
          <cell r="BI621" t="str">
            <v/>
          </cell>
          <cell r="BJ621" t="str">
            <v/>
          </cell>
          <cell r="BK621" t="str">
            <v/>
          </cell>
          <cell r="BL621" t="str">
            <v/>
          </cell>
          <cell r="BM621" t="str">
            <v/>
          </cell>
          <cell r="BN621" t="str">
            <v/>
          </cell>
          <cell r="BO621" t="str">
            <v/>
          </cell>
          <cell r="BP621">
            <v>0</v>
          </cell>
        </row>
        <row r="622">
          <cell r="A622" t="str">
            <v>Lancer</v>
          </cell>
          <cell r="B622" t="str">
            <v>.</v>
          </cell>
          <cell r="C622">
            <v>0</v>
          </cell>
          <cell r="D622" t="str">
            <v>]Light, Medium Armor[</v>
          </cell>
          <cell r="F622" t="str">
            <v>]Simple, Martial Weapons[</v>
          </cell>
          <cell r="G622" t="str">
            <v>1st:]Close Combat (Ex)[May attack adjacent opponents with a polearm.</v>
          </cell>
          <cell r="H622" t="str">
            <v>2nd:]Pole Vault (Ex)[While holding a polearm in both hands, receives a +0 curcumstance bonus to Balance, Jump, &amp; Tumble checks.</v>
          </cell>
          <cell r="I622" t="str">
            <v>3rd:]Extra Critical (Ex)[Extends the crit range of any polearm by 1.  Applied after any other crit range mods.</v>
          </cell>
          <cell r="J622" t="str">
            <v>4th:]Defensive Spin (Ex)[Total defense action gains additional dodge bonus of +0.</v>
          </cell>
          <cell r="K622" t="str">
            <v>][Fighting defensively gains additional dodge bonus of +0.</v>
          </cell>
          <cell r="L622" t="str">
            <v>5th:]Extend Reach (Ex)[Gain addition 5' of reach, but all such attacks made at -4 to hit.</v>
          </cell>
          <cell r="M622" t="str">
            <v>6th:]Set for Blood (Ex)[Any polearm set for a charge does 2x dmg or 3x dmg if it already does 2x.</v>
          </cell>
          <cell r="N622" t="str">
            <v>7th:]Double Attack (Ex)[May shore up &amp; use polearm as double weapon.  Pole does 1d6 x20 bludg.</v>
          </cell>
          <cell r="O622" t="str">
            <v>][Treated as if having the Ambidexterity &amp; Two Weapon Fighting feats.  May not extend reach.</v>
          </cell>
          <cell r="P622" t="str">
            <v>9th:]Spearpoint (Ex)[Full round action that provokes AoO (if foe can attack) to grapple &amp; pin foe with</v>
          </cell>
          <cell r="Q622" t="str">
            <v>][the end of a polearm.  Standard grapple rules apply, except grapplers are in 2 different squares.</v>
          </cell>
          <cell r="R622" t="str">
            <v>10th:]Spin Attack (Ex):[After swinging polearm &amp; successfully striking, may continue the arc to another foe.</v>
          </cell>
          <cell r="S622" t="str">
            <v>][Next attack is at the same BAB.  Can hit up to 0 extra foes per round in this way.</v>
          </cell>
          <cell r="AK622" t="str">
            <v/>
          </cell>
          <cell r="AL622" t="str">
            <v/>
          </cell>
          <cell r="AM622" t="str">
            <v/>
          </cell>
          <cell r="AN622" t="str">
            <v/>
          </cell>
          <cell r="AO622" t="str">
            <v/>
          </cell>
          <cell r="AP622" t="str">
            <v/>
          </cell>
          <cell r="AQ622" t="str">
            <v/>
          </cell>
          <cell r="AR622" t="str">
            <v/>
          </cell>
          <cell r="AS622" t="str">
            <v/>
          </cell>
          <cell r="AT622" t="str">
            <v/>
          </cell>
          <cell r="AU622" t="str">
            <v/>
          </cell>
          <cell r="AV622" t="str">
            <v/>
          </cell>
          <cell r="AW622" t="str">
            <v/>
          </cell>
          <cell r="AX622" t="str">
            <v/>
          </cell>
          <cell r="AY622" t="str">
            <v/>
          </cell>
          <cell r="AZ622" t="str">
            <v/>
          </cell>
          <cell r="BA622" t="str">
            <v/>
          </cell>
          <cell r="BB622" t="str">
            <v/>
          </cell>
          <cell r="BC622" t="str">
            <v/>
          </cell>
          <cell r="BD622" t="str">
            <v/>
          </cell>
          <cell r="BE622" t="str">
            <v/>
          </cell>
          <cell r="BF622" t="str">
            <v/>
          </cell>
          <cell r="BG622" t="str">
            <v/>
          </cell>
          <cell r="BH622" t="str">
            <v/>
          </cell>
          <cell r="BI622" t="str">
            <v/>
          </cell>
          <cell r="BJ622" t="str">
            <v/>
          </cell>
          <cell r="BK622" t="str">
            <v/>
          </cell>
          <cell r="BL622" t="str">
            <v/>
          </cell>
          <cell r="BM622" t="str">
            <v/>
          </cell>
          <cell r="BN622" t="str">
            <v/>
          </cell>
          <cell r="BO622" t="str">
            <v/>
          </cell>
          <cell r="BP622">
            <v>0</v>
          </cell>
        </row>
        <row r="623">
          <cell r="A623" t="str">
            <v>Lasher</v>
          </cell>
          <cell r="B623" t="str">
            <v>Lsh</v>
          </cell>
          <cell r="C623">
            <v>0</v>
          </cell>
          <cell r="G623" t="str">
            <v>1st:]Whip Sneak Attack[When opponent denied Dex or flanked,</v>
          </cell>
          <cell r="H623" t="str">
            <v>][+1d6 bonus Whip Sneak Attack dmg w/ whip, whip dagger.</v>
          </cell>
          <cell r="I623" t="str">
            <v>1st:]Close Combat[Doesn't provoke AOO</v>
          </cell>
          <cell r="J623" t="str">
            <v>1st:]Wound[Whip can do normal or subdual dmg.</v>
          </cell>
          <cell r="K623" t="str">
            <v>1st:]Whip Lash[Can attack foes 5' away (as AOO)</v>
          </cell>
          <cell r="L623" t="str">
            <v>2nd:]Improved Trip[Improved Trip feat with Whip (dagger)</v>
          </cell>
          <cell r="M623" t="str">
            <v>2nd:]Third Hand[Use whip as a third hand.</v>
          </cell>
          <cell r="N623" t="str">
            <v>3rd:]Crack of Fate[One extra attack; all attacks at -2.</v>
          </cell>
          <cell r="O623" t="str">
            <v>4th:]Lashing Whip[+2 bonus damage with whip, whip dagger.</v>
          </cell>
          <cell r="P623" t="str">
            <v>5th:]Whip Sneak Attack[When opponent denied Dex or flanked,</v>
          </cell>
          <cell r="Q623" t="str">
            <v>][+2d6 bonus Whip Sneak Attack dmg w/ whip, whip dagger.</v>
          </cell>
          <cell r="R623" t="str">
            <v>6th:]Improved Disarm[Improved Disarm feat with Whip (dagger)</v>
          </cell>
          <cell r="S623" t="str">
            <v xml:space="preserve">7th:]Stunning Snap[Stun opponent; once per round, up to </v>
          </cell>
          <cell r="T623" t="str">
            <v>][Lasher lvl/day.  FORT sv; DC 10 + lvl + STR mod.</v>
          </cell>
          <cell r="U623" t="str">
            <v>][Stunned: Loses DEX to AC, +2 to be hit.</v>
          </cell>
          <cell r="V623" t="str">
            <v>8th:]Crack of Doom[Two extra attacks; all attacks at -4.</v>
          </cell>
          <cell r="W623" t="str">
            <v>][(Supercedes Crack of Fate)</v>
          </cell>
          <cell r="X623" t="str">
            <v>9th:]Whip Sneak Attack[When opponent denied Dex or flanked,</v>
          </cell>
          <cell r="Y623" t="str">
            <v>][+3d6 bonus Whip Sneak Attack dmg w/ whip, whip dagger.</v>
          </cell>
          <cell r="Z623" t="str">
            <v>10th:]Death Spiral (Su) (1/day)[all foes within 15', Reflex save</v>
          </cell>
          <cell r="AA623" t="str">
            <v>][vs. DC: Lasher's attack roll, or be stunned d4+1 rounds.</v>
          </cell>
          <cell r="AB623" t="str">
            <v>][Stunned: Loses DEX to AC, +2 to be hit.</v>
          </cell>
          <cell r="AK623" t="str">
            <v/>
          </cell>
          <cell r="AL623" t="str">
            <v/>
          </cell>
          <cell r="AM623" t="str">
            <v/>
          </cell>
          <cell r="AN623" t="str">
            <v/>
          </cell>
          <cell r="AO623" t="str">
            <v/>
          </cell>
          <cell r="AP623" t="str">
            <v/>
          </cell>
          <cell r="AQ623" t="str">
            <v/>
          </cell>
          <cell r="AR623" t="str">
            <v/>
          </cell>
          <cell r="AS623" t="str">
            <v/>
          </cell>
          <cell r="AT623" t="str">
            <v/>
          </cell>
          <cell r="AU623" t="str">
            <v/>
          </cell>
          <cell r="AV623" t="str">
            <v/>
          </cell>
          <cell r="AW623" t="str">
            <v/>
          </cell>
          <cell r="AX623" t="str">
            <v/>
          </cell>
          <cell r="AY623" t="str">
            <v/>
          </cell>
          <cell r="AZ623" t="str">
            <v/>
          </cell>
          <cell r="BA623" t="str">
            <v/>
          </cell>
          <cell r="BB623" t="str">
            <v/>
          </cell>
          <cell r="BC623" t="str">
            <v/>
          </cell>
          <cell r="BD623" t="str">
            <v/>
          </cell>
          <cell r="BE623" t="str">
            <v/>
          </cell>
          <cell r="BF623" t="str">
            <v/>
          </cell>
          <cell r="BG623" t="str">
            <v/>
          </cell>
          <cell r="BH623" t="str">
            <v/>
          </cell>
          <cell r="BI623" t="str">
            <v/>
          </cell>
          <cell r="BJ623" t="str">
            <v/>
          </cell>
          <cell r="BK623" t="str">
            <v/>
          </cell>
          <cell r="BL623" t="str">
            <v/>
          </cell>
          <cell r="BM623" t="str">
            <v/>
          </cell>
          <cell r="BN623" t="str">
            <v/>
          </cell>
          <cell r="BO623" t="str">
            <v/>
          </cell>
          <cell r="BP623">
            <v>0</v>
          </cell>
        </row>
        <row r="624">
          <cell r="A624" t="str">
            <v>Legionnaire</v>
          </cell>
          <cell r="B624" t="str">
            <v>.</v>
          </cell>
          <cell r="C624">
            <v>0</v>
          </cell>
          <cell r="D624" t="str">
            <v>]Light, Medium, Heavy Armor[</v>
          </cell>
          <cell r="E624" t="str">
            <v>]Shield Use[</v>
          </cell>
          <cell r="F624" t="str">
            <v>]Simple, Martial Weapons[</v>
          </cell>
          <cell r="G624" t="str">
            <v>1st:]Formation Fighting (Ex)[+2 bonus to hit &amp; AC when adjacent to another legionnaire.</v>
          </cell>
          <cell r="H624" t="str">
            <v>][+1 to hit &amp; AC when adjacent to a non-legionnaire ally.</v>
          </cell>
          <cell r="I624" t="str">
            <v>2nd:]Endurance (Ex)[Per the feat.</v>
          </cell>
          <cell r="J624" t="str">
            <v>2nd:]Pack March (Ex)[+2 Str bonus when determining carrying capacity.</v>
          </cell>
          <cell r="K624" t="str">
            <v>4th:]Bonus Feat (Ex)[0 earned so far.</v>
          </cell>
          <cell r="L624" t="str">
            <v>6th:]Hump It (Ex)[Heavy armor check penalty reduced by 1.</v>
          </cell>
          <cell r="M624" t="str">
            <v>][Only 1/2 of weight counts toward swim penalty.</v>
          </cell>
          <cell r="N624" t="str">
            <v>8th:]Weapon Specialization (Ex)[Gains the ability to choose this feat.</v>
          </cell>
          <cell r="O624" t="str">
            <v>9th:]Improved Charge (Ex)[No -2 AC penalty, may make a 2nd attack.</v>
          </cell>
          <cell r="P624" t="str">
            <v>12th:]Leadership (Ex)[Per the feat.  If already has, choose another feat.</v>
          </cell>
          <cell r="Q624" t="str">
            <v>15th:]Superior Charge (Ex)[Target of a charge receives a -0 morale penalty to</v>
          </cell>
          <cell r="R624" t="str">
            <v>][attack, damage, &amp; saves against you for 4 rounds.</v>
          </cell>
          <cell r="AK624" t="str">
            <v/>
          </cell>
          <cell r="AL624" t="str">
            <v/>
          </cell>
          <cell r="AM624" t="str">
            <v/>
          </cell>
          <cell r="AN624" t="str">
            <v/>
          </cell>
          <cell r="AO624" t="str">
            <v/>
          </cell>
          <cell r="AP624" t="str">
            <v/>
          </cell>
          <cell r="AQ624" t="str">
            <v/>
          </cell>
          <cell r="AR624" t="str">
            <v/>
          </cell>
          <cell r="AS624" t="str">
            <v/>
          </cell>
          <cell r="AT624" t="str">
            <v/>
          </cell>
          <cell r="AU624" t="str">
            <v/>
          </cell>
          <cell r="AV624" t="str">
            <v/>
          </cell>
          <cell r="AW624" t="str">
            <v/>
          </cell>
          <cell r="AX624" t="str">
            <v/>
          </cell>
          <cell r="AY624" t="str">
            <v/>
          </cell>
          <cell r="AZ624" t="str">
            <v/>
          </cell>
          <cell r="BA624" t="str">
            <v/>
          </cell>
          <cell r="BB624" t="str">
            <v/>
          </cell>
          <cell r="BC624" t="str">
            <v/>
          </cell>
          <cell r="BD624" t="str">
            <v/>
          </cell>
          <cell r="BE624" t="str">
            <v/>
          </cell>
          <cell r="BF624" t="str">
            <v/>
          </cell>
          <cell r="BG624" t="str">
            <v/>
          </cell>
          <cell r="BH624" t="str">
            <v/>
          </cell>
          <cell r="BI624" t="str">
            <v/>
          </cell>
          <cell r="BJ624" t="str">
            <v/>
          </cell>
          <cell r="BK624" t="str">
            <v/>
          </cell>
          <cell r="BL624" t="str">
            <v/>
          </cell>
          <cell r="BM624" t="str">
            <v/>
          </cell>
          <cell r="BN624" t="str">
            <v/>
          </cell>
          <cell r="BO624" t="str">
            <v/>
          </cell>
          <cell r="BP624">
            <v>0</v>
          </cell>
        </row>
        <row r="625">
          <cell r="A625" t="str">
            <v>Life Drinker</v>
          </cell>
          <cell r="B625" t="str">
            <v>.</v>
          </cell>
          <cell r="C625">
            <v>0</v>
          </cell>
          <cell r="G625" t="str">
            <v>1st:]Lifewell (Ex)[Gain 2 points per level drained &amp; 1 point per point of CON.</v>
          </cell>
          <cell r="H625" t="str">
            <v xml:space="preserve">][Can absorb 3 points per class level.  If 0 points are available, </v>
          </cell>
          <cell r="I625" t="str">
            <v>make a will save (DC 20) or attack nearest living creature.</v>
          </cell>
          <cell r="J625" t="str">
            <v>1st:]Invigorate (Su)[1 lifewell point - gain 1d6 temporary hps until sunrise.  Can only be used</v>
          </cell>
          <cell r="K625" t="str">
            <v>1/day &amp; doesn't stack with other temporary hps.</v>
          </cell>
          <cell r="L625" t="str">
            <v>2nd:]Empower Blood Spell (Ex)[4 lifewell points - empower a spell as the feat with no effect on the spell's level.</v>
          </cell>
          <cell r="M625" t="str">
            <v>3rd:]Heighten Blood Spell (Ex)[2+ lifewell points - for every 2 points spent, a spell is treated as if it was one level higher.</v>
          </cell>
          <cell r="N625" t="str">
            <v>][There is no effect on the spell's level.</v>
          </cell>
          <cell r="O625" t="str">
            <v>4th:]Blood Gift (Ex)[4 lifewell points - Enhances one use of the blood drain or children of the night ability.</v>
          </cell>
          <cell r="P625" t="str">
            <v>][Blood drain increases the CON drain inflicted by 1.5.</v>
          </cell>
          <cell r="Q625" t="str">
            <v>][Children of the night summons 1.5 times the normal number of creatures.</v>
          </cell>
          <cell r="R625" t="str">
            <v>5th:]Blood Servant (Sp)[10 lifewell points - Call an evil outside per the lesser planar ally spell.</v>
          </cell>
          <cell r="S625" t="str">
            <v>][May only have 1 blood servant at a time.</v>
          </cell>
          <cell r="T625" t="str">
            <v>5th:]Night Shroud (Ex)[8 lifewell points - +2 to natural AC, +2 to turn resistance,</v>
          </cell>
          <cell r="U625" t="str">
            <v>][+10 to cold &amp; electricity resistance, increase damage reduction to 20/+2.</v>
          </cell>
          <cell r="V625" t="str">
            <v>][All affects last until the next sunrise.</v>
          </cell>
          <cell r="W625" t="str">
            <v>6th:]Maximize Blood Spell (Ex)[6 lifewell points - maximize a spell as the feat with no effect on the spell's level.</v>
          </cell>
          <cell r="X625" t="str">
            <v>7th:]Greater Blood Drain (Ex)[Blood Drain Ability no inflicts 1d6 permanent CON loss.</v>
          </cell>
          <cell r="Y625" t="str">
            <v>7th:]Night's Boon (Ex)[6 lifewell points - Enhances one use of the blood drain or children of the night ability.</v>
          </cell>
          <cell r="Z625" t="str">
            <v>][Blood drain increases the CON drain inflicted to 6.</v>
          </cell>
          <cell r="AA625" t="str">
            <v>][Children of the night summons the maximum number of creatures. (32 rats, 100 bats, or 18 wolves)</v>
          </cell>
          <cell r="AB625" t="str">
            <v>8th:]Quicken Blood Spell (Ex)[8 lifewell points - maximize a spell as the feat with no effect on the spell's level.</v>
          </cell>
          <cell r="AC625" t="str">
            <v>9th:]Night's Strength (Su)[3 lifewell points - increase STR by +2 until the next sunrise.</v>
          </cell>
          <cell r="AD625" t="str">
            <v>10th:]Blood Revel (Su)[After draining any blood from a victim, may revel for 10 rounds.</v>
          </cell>
          <cell r="AE625" t="str">
            <v>][+4 enhancement bonus to STR, damage reduction increases to 25/+3,</v>
          </cell>
          <cell r="AF625" t="str">
            <v>][fasthealing increases to 10/round, ignores weaknesses to garlic, mirrors, holy</v>
          </cell>
          <cell r="AG625" t="str">
            <v>][symbols, running water, &amp; sunlight.  Cannot flee &amp; must engage in physical combat</v>
          </cell>
          <cell r="AH625" t="str">
            <v>][during this time.</v>
          </cell>
          <cell r="AK625" t="str">
            <v/>
          </cell>
          <cell r="AL625" t="str">
            <v/>
          </cell>
          <cell r="AM625" t="str">
            <v/>
          </cell>
          <cell r="AN625" t="str">
            <v/>
          </cell>
          <cell r="AO625" t="str">
            <v/>
          </cell>
          <cell r="AP625" t="str">
            <v/>
          </cell>
          <cell r="AQ625" t="str">
            <v/>
          </cell>
          <cell r="AR625" t="str">
            <v/>
          </cell>
          <cell r="AS625" t="str">
            <v/>
          </cell>
          <cell r="AT625" t="str">
            <v/>
          </cell>
          <cell r="AU625" t="str">
            <v/>
          </cell>
          <cell r="AV625" t="str">
            <v/>
          </cell>
          <cell r="AW625" t="str">
            <v/>
          </cell>
          <cell r="AX625" t="str">
            <v/>
          </cell>
          <cell r="AY625" t="str">
            <v/>
          </cell>
          <cell r="AZ625" t="str">
            <v/>
          </cell>
          <cell r="BA625" t="str">
            <v/>
          </cell>
          <cell r="BB625" t="str">
            <v/>
          </cell>
          <cell r="BC625" t="str">
            <v/>
          </cell>
          <cell r="BD625" t="str">
            <v/>
          </cell>
          <cell r="BE625" t="str">
            <v/>
          </cell>
          <cell r="BF625" t="str">
            <v/>
          </cell>
          <cell r="BG625" t="str">
            <v/>
          </cell>
          <cell r="BH625" t="str">
            <v/>
          </cell>
          <cell r="BI625" t="str">
            <v/>
          </cell>
          <cell r="BJ625" t="str">
            <v/>
          </cell>
          <cell r="BK625" t="str">
            <v/>
          </cell>
          <cell r="BL625" t="str">
            <v/>
          </cell>
          <cell r="BM625" t="str">
            <v/>
          </cell>
          <cell r="BN625" t="str">
            <v/>
          </cell>
          <cell r="BO625" t="str">
            <v/>
          </cell>
          <cell r="BP625">
            <v>0</v>
          </cell>
        </row>
        <row r="626">
          <cell r="A626" t="str">
            <v>Lightbearer</v>
          </cell>
          <cell r="B626" t="str">
            <v>.</v>
          </cell>
          <cell r="C626">
            <v>0</v>
          </cell>
          <cell r="G626" t="str">
            <v>1st:]Detect Evil (Sp)[Detect Evil at will as a cleric of equal character level.</v>
          </cell>
          <cell r="H626" t="str">
            <v>1st:]Light (Sp)[Light at will as a cleric of equal character level.</v>
          </cell>
          <cell r="I626" t="str">
            <v>2nd:]Resist Elements (Sp)[Resist Elements 1/day as a cleric of equal class level.</v>
          </cell>
          <cell r="J626" t="str">
            <v>3rd:]Share Aura (Su)[Can share abilities of Resist Elements, Deflect Attacks, &amp;</v>
          </cell>
          <cell r="K626" t="str">
            <v>][Resist Spells with one other creature in physical contact.</v>
          </cell>
          <cell r="L626" t="str">
            <v>3rd:]Deflect Attacks (Su)[+2 deflection bonus to AC. +4 at 6th level. +6 at 9th level.</v>
          </cell>
          <cell r="M626" t="str">
            <v>4th:]Provide Healing (Sp)[Remove Disease, Remove Blindness/Deafness, Cure Serious Wounds, or</v>
          </cell>
          <cell r="N626" t="str">
            <v>][Restoration 1/day as a cleric of equal character level.</v>
          </cell>
          <cell r="O626" t="str">
            <v>5th:]Darkvision (Su)[Darkvision 100'</v>
          </cell>
          <cell r="P626" t="str">
            <v>7th:]Dispell Evil (Sp)[Dispell Evil 1/day as a cleric of equal class level.</v>
          </cell>
          <cell r="Q626" t="str">
            <v>8th:]Holy Word (Sp)[Holy Word 1/day as a cleric of equal class level.</v>
          </cell>
          <cell r="R626" t="str">
            <v>10th:]Resist Spells[Gains SR 25.</v>
          </cell>
          <cell r="AK626" t="str">
            <v/>
          </cell>
          <cell r="AL626" t="str">
            <v/>
          </cell>
          <cell r="AM626" t="str">
            <v/>
          </cell>
          <cell r="AN626" t="str">
            <v/>
          </cell>
          <cell r="AO626" t="str">
            <v/>
          </cell>
          <cell r="AP626" t="str">
            <v/>
          </cell>
          <cell r="AQ626" t="str">
            <v/>
          </cell>
          <cell r="AR626" t="str">
            <v/>
          </cell>
          <cell r="AS626" t="str">
            <v/>
          </cell>
          <cell r="AT626" t="str">
            <v/>
          </cell>
          <cell r="AU626" t="str">
            <v/>
          </cell>
          <cell r="AV626" t="str">
            <v/>
          </cell>
          <cell r="AW626" t="str">
            <v/>
          </cell>
          <cell r="AX626" t="str">
            <v/>
          </cell>
          <cell r="AY626" t="str">
            <v/>
          </cell>
          <cell r="AZ626" t="str">
            <v/>
          </cell>
          <cell r="BA626" t="str">
            <v/>
          </cell>
          <cell r="BB626" t="str">
            <v/>
          </cell>
          <cell r="BC626" t="str">
            <v/>
          </cell>
          <cell r="BD626" t="str">
            <v/>
          </cell>
          <cell r="BE626" t="str">
            <v/>
          </cell>
          <cell r="BF626" t="str">
            <v/>
          </cell>
          <cell r="BG626" t="str">
            <v/>
          </cell>
          <cell r="BH626" t="str">
            <v/>
          </cell>
          <cell r="BI626" t="str">
            <v/>
          </cell>
          <cell r="BJ626" t="str">
            <v/>
          </cell>
          <cell r="BK626" t="str">
            <v/>
          </cell>
          <cell r="BL626" t="str">
            <v/>
          </cell>
          <cell r="BM626" t="str">
            <v/>
          </cell>
          <cell r="BN626" t="str">
            <v/>
          </cell>
          <cell r="BO626" t="str">
            <v/>
          </cell>
          <cell r="BP626">
            <v>0</v>
          </cell>
        </row>
        <row r="627">
          <cell r="A627" t="str">
            <v>Lion's Pride</v>
          </cell>
          <cell r="C627">
            <v>0</v>
          </cell>
          <cell r="AK627" t="str">
            <v/>
          </cell>
          <cell r="AL627" t="str">
            <v/>
          </cell>
          <cell r="AM627" t="str">
            <v/>
          </cell>
          <cell r="AN627" t="str">
            <v/>
          </cell>
          <cell r="AO627" t="str">
            <v/>
          </cell>
          <cell r="AP627" t="str">
            <v/>
          </cell>
          <cell r="AQ627" t="str">
            <v/>
          </cell>
          <cell r="AR627" t="str">
            <v/>
          </cell>
          <cell r="AS627" t="str">
            <v/>
          </cell>
          <cell r="AT627" t="str">
            <v/>
          </cell>
          <cell r="AU627" t="str">
            <v/>
          </cell>
          <cell r="AV627" t="str">
            <v/>
          </cell>
          <cell r="AW627" t="str">
            <v/>
          </cell>
          <cell r="AX627" t="str">
            <v/>
          </cell>
          <cell r="AY627" t="str">
            <v/>
          </cell>
          <cell r="AZ627" t="str">
            <v/>
          </cell>
          <cell r="BA627" t="str">
            <v/>
          </cell>
          <cell r="BB627" t="str">
            <v/>
          </cell>
          <cell r="BC627" t="str">
            <v/>
          </cell>
          <cell r="BD627" t="str">
            <v/>
          </cell>
          <cell r="BE627" t="str">
            <v/>
          </cell>
          <cell r="BF627" t="str">
            <v/>
          </cell>
          <cell r="BG627" t="str">
            <v/>
          </cell>
          <cell r="BH627" t="str">
            <v/>
          </cell>
          <cell r="BI627" t="str">
            <v/>
          </cell>
          <cell r="BJ627" t="str">
            <v/>
          </cell>
          <cell r="BK627" t="str">
            <v/>
          </cell>
          <cell r="BL627" t="str">
            <v/>
          </cell>
          <cell r="BM627" t="str">
            <v/>
          </cell>
          <cell r="BN627" t="str">
            <v/>
          </cell>
          <cell r="BO627" t="str">
            <v/>
          </cell>
          <cell r="BP627">
            <v>0</v>
          </cell>
        </row>
        <row r="628">
          <cell r="A628" t="str">
            <v>Loremaster</v>
          </cell>
          <cell r="B628" t="str">
            <v>Lms</v>
          </cell>
          <cell r="C628">
            <v>0</v>
          </cell>
          <cell r="G628" t="str">
            <v>]Spells Per Day[+1 level of existing class per Loremaster level</v>
          </cell>
          <cell r="H628" t="str">
            <v>1st:]Secret[See table (DMG pg 35)</v>
          </cell>
          <cell r="I628" t="str">
            <v>2:]Lore[Add level to knowledge checks</v>
          </cell>
          <cell r="J628" t="str">
            <v>3:]Secret[See table (DMG pg 35)</v>
          </cell>
          <cell r="K628" t="str">
            <v>4:]Bonus Language[</v>
          </cell>
          <cell r="L628" t="str">
            <v>5:]Secret[See table (DMG pg 35)</v>
          </cell>
          <cell r="M628" t="str">
            <v>6:]Greater Lore (ex)[Identify Items</v>
          </cell>
          <cell r="N628" t="str">
            <v>7:]Secret[See table (DMG pg 35)</v>
          </cell>
          <cell r="O628" t="str">
            <v>8:]Bonus Language[</v>
          </cell>
          <cell r="P628" t="str">
            <v>9:]Secret[See table (DMG pg 35)</v>
          </cell>
          <cell r="Q628" t="str">
            <v>10:]True Lore (ex)[Analyse Dweomer</v>
          </cell>
          <cell r="AK628" t="str">
            <v/>
          </cell>
          <cell r="AL628" t="str">
            <v/>
          </cell>
          <cell r="AM628" t="str">
            <v/>
          </cell>
          <cell r="AN628" t="str">
            <v/>
          </cell>
          <cell r="AO628" t="str">
            <v/>
          </cell>
          <cell r="AP628" t="str">
            <v/>
          </cell>
          <cell r="AQ628" t="str">
            <v/>
          </cell>
          <cell r="AR628" t="str">
            <v/>
          </cell>
          <cell r="AS628" t="str">
            <v/>
          </cell>
          <cell r="AT628" t="str">
            <v/>
          </cell>
          <cell r="AU628" t="str">
            <v/>
          </cell>
          <cell r="AV628" t="str">
            <v/>
          </cell>
          <cell r="AW628" t="str">
            <v/>
          </cell>
          <cell r="AX628" t="str">
            <v/>
          </cell>
          <cell r="AY628" t="str">
            <v/>
          </cell>
          <cell r="AZ628" t="str">
            <v/>
          </cell>
          <cell r="BA628" t="str">
            <v/>
          </cell>
          <cell r="BB628" t="str">
            <v/>
          </cell>
          <cell r="BC628" t="str">
            <v/>
          </cell>
          <cell r="BD628" t="str">
            <v/>
          </cell>
          <cell r="BE628" t="str">
            <v/>
          </cell>
          <cell r="BF628" t="str">
            <v/>
          </cell>
          <cell r="BG628" t="str">
            <v/>
          </cell>
          <cell r="BH628" t="str">
            <v/>
          </cell>
          <cell r="BI628" t="str">
            <v/>
          </cell>
          <cell r="BJ628" t="str">
            <v/>
          </cell>
          <cell r="BK628" t="str">
            <v/>
          </cell>
          <cell r="BL628" t="str">
            <v/>
          </cell>
          <cell r="BM628" t="str">
            <v/>
          </cell>
          <cell r="BN628" t="str">
            <v/>
          </cell>
          <cell r="BO628" t="str">
            <v/>
          </cell>
          <cell r="BP628">
            <v>0</v>
          </cell>
        </row>
        <row r="629">
          <cell r="A629" t="str">
            <v>Mage of the Arcane Order</v>
          </cell>
          <cell r="B629" t="str">
            <v>Mao</v>
          </cell>
          <cell r="C629">
            <v>0</v>
          </cell>
          <cell r="G629" t="str">
            <v>1st:]Guild Member[Member of guild; 30 gp / mo</v>
          </cell>
          <cell r="H629" t="str">
            <v>1st:]Spellpool I (Sp)[Call spells (lvls 1st-3rd) from spellpool.</v>
          </cell>
          <cell r="I629" t="str">
            <v>][See Tome &amp; Blood p. 62-63 for description of spellpool.</v>
          </cell>
          <cell r="J629" t="str">
            <v>1st:]Spells per day[+1 level per Mage of the Arcane Order level.</v>
          </cell>
          <cell r="K629" t="str">
            <v>2nd:]Research Breakthrough[Bonus Metamagic Feat</v>
          </cell>
          <cell r="L629" t="str">
            <v>3rd:]Bonus Language[</v>
          </cell>
          <cell r="M629" t="str">
            <v>4th:]Spellpool II (Sp)[Call spells (lvls 1st-6th) from spellpool.</v>
          </cell>
          <cell r="N629" t="str">
            <v>][See Tome &amp; Blood p. 62-63 for description of spellpool.</v>
          </cell>
          <cell r="O629" t="str">
            <v>5th:]New Spell[Copy a spell from fellow Guildmember's spellbook.</v>
          </cell>
          <cell r="P629" t="str">
            <v>6th:]Bonus Language[</v>
          </cell>
          <cell r="Q629" t="str">
            <v>7th:]Spellpool III (Sp)[Call spells (lvls 1st-9th) from spellpool.</v>
          </cell>
          <cell r="R629" t="str">
            <v>][See Tome &amp; Blood p. 62-63 for description of spellpool.</v>
          </cell>
          <cell r="S629" t="str">
            <v>8th:]New Spell[Copy a spell from fellow Guildmember's spellbook.</v>
          </cell>
          <cell r="T629" t="str">
            <v>9th:]Research Breakthrough[Bonus Metamagic Feat</v>
          </cell>
          <cell r="U629" t="str">
            <v>10th:]Regent[No longer pays guild dues; sets policies.</v>
          </cell>
          <cell r="AK629" t="str">
            <v/>
          </cell>
          <cell r="AL629" t="str">
            <v/>
          </cell>
          <cell r="AM629" t="str">
            <v/>
          </cell>
          <cell r="AN629" t="str">
            <v/>
          </cell>
          <cell r="AO629" t="str">
            <v/>
          </cell>
          <cell r="AP629" t="str">
            <v/>
          </cell>
          <cell r="AQ629" t="str">
            <v/>
          </cell>
          <cell r="AR629" t="str">
            <v/>
          </cell>
          <cell r="AS629" t="str">
            <v/>
          </cell>
          <cell r="AT629" t="str">
            <v/>
          </cell>
          <cell r="AU629" t="str">
            <v/>
          </cell>
          <cell r="AV629" t="str">
            <v/>
          </cell>
          <cell r="AW629" t="str">
            <v/>
          </cell>
          <cell r="AX629" t="str">
            <v/>
          </cell>
          <cell r="AY629" t="str">
            <v/>
          </cell>
          <cell r="AZ629" t="str">
            <v/>
          </cell>
          <cell r="BA629" t="str">
            <v/>
          </cell>
          <cell r="BB629" t="str">
            <v/>
          </cell>
          <cell r="BC629" t="str">
            <v/>
          </cell>
          <cell r="BD629" t="str">
            <v/>
          </cell>
          <cell r="BE629" t="str">
            <v/>
          </cell>
          <cell r="BF629" t="str">
            <v/>
          </cell>
          <cell r="BG629" t="str">
            <v/>
          </cell>
          <cell r="BH629" t="str">
            <v/>
          </cell>
          <cell r="BI629" t="str">
            <v/>
          </cell>
          <cell r="BJ629" t="str">
            <v/>
          </cell>
          <cell r="BK629" t="str">
            <v/>
          </cell>
          <cell r="BL629" t="str">
            <v/>
          </cell>
          <cell r="BM629" t="str">
            <v/>
          </cell>
          <cell r="BN629" t="str">
            <v/>
          </cell>
          <cell r="BO629" t="str">
            <v/>
          </cell>
          <cell r="BP629">
            <v>0</v>
          </cell>
        </row>
        <row r="630">
          <cell r="A630" t="str">
            <v>Mage-Killer</v>
          </cell>
          <cell r="B630" t="str">
            <v>.</v>
          </cell>
          <cell r="C630">
            <v>0</v>
          </cell>
          <cell r="G630" t="str">
            <v>1st:]Spells per day[+1 spellcasting level per Mage-Killer class level.</v>
          </cell>
          <cell r="H630" t="str">
            <v>1st:]Improved Saves[+1 bonus on either Fortitude or Reflex saves.</v>
          </cell>
          <cell r="I630" t="str">
            <v>2nd:]Augment Summoning[Gains the Augment Summoning feat.</v>
          </cell>
          <cell r="J630" t="str">
            <v>3rd:]Improved Saves[+1 bonus on either Fortitude or Reflex saves.</v>
          </cell>
          <cell r="K630" t="str">
            <v>4th:]Spell Focus[Gains the Spell Focus feat in either Conjuration,</v>
          </cell>
          <cell r="L630" t="str">
            <v>][Evocation, Necromancy, or Transmutation.</v>
          </cell>
          <cell r="M630" t="str">
            <v>5th:]Improved Saves[+1 bonus on either Fortitude or Reflex saves.</v>
          </cell>
          <cell r="N630" t="str">
            <v>6th:]Spell Focus[Gains the Spell Focus feat in either Conjuration,</v>
          </cell>
          <cell r="O630" t="str">
            <v>][Evocation, Necromancy, or Transmutation.</v>
          </cell>
          <cell r="P630" t="str">
            <v>7th:]Improved Saves[+1 bonus on either Fortitude or Reflex saves.</v>
          </cell>
          <cell r="Q630" t="str">
            <v>8th:]Spell Focus[Gains the Spell Focus feat in either Conjuration,</v>
          </cell>
          <cell r="R630" t="str">
            <v>][Evocation, Necromancy, or Transmutation.</v>
          </cell>
          <cell r="S630" t="str">
            <v>9th:]Improved Saves[+1 bonus on either Fortitude or Reflex saves.</v>
          </cell>
          <cell r="T630" t="str">
            <v>10th:]Spell Focus[Gains the Spell Focus feat in either Conjuration,</v>
          </cell>
          <cell r="U630" t="str">
            <v>][Evocation, Necromancy, or Transmutation.</v>
          </cell>
          <cell r="AK630" t="str">
            <v/>
          </cell>
          <cell r="AL630" t="str">
            <v/>
          </cell>
          <cell r="AM630" t="str">
            <v/>
          </cell>
          <cell r="AN630" t="str">
            <v/>
          </cell>
          <cell r="AO630" t="str">
            <v/>
          </cell>
          <cell r="AP630" t="str">
            <v/>
          </cell>
          <cell r="AQ630" t="str">
            <v/>
          </cell>
          <cell r="AR630" t="str">
            <v/>
          </cell>
          <cell r="AS630" t="str">
            <v/>
          </cell>
          <cell r="AT630" t="str">
            <v/>
          </cell>
          <cell r="AU630" t="str">
            <v/>
          </cell>
          <cell r="AV630" t="str">
            <v/>
          </cell>
          <cell r="AW630" t="str">
            <v/>
          </cell>
          <cell r="AX630" t="str">
            <v/>
          </cell>
          <cell r="AY630" t="str">
            <v/>
          </cell>
          <cell r="AZ630" t="str">
            <v/>
          </cell>
          <cell r="BA630" t="str">
            <v/>
          </cell>
          <cell r="BB630" t="str">
            <v/>
          </cell>
          <cell r="BC630" t="str">
            <v/>
          </cell>
          <cell r="BD630" t="str">
            <v/>
          </cell>
          <cell r="BE630" t="str">
            <v/>
          </cell>
          <cell r="BF630" t="str">
            <v/>
          </cell>
          <cell r="BG630" t="str">
            <v/>
          </cell>
          <cell r="BH630" t="str">
            <v/>
          </cell>
          <cell r="BI630" t="str">
            <v/>
          </cell>
          <cell r="BJ630" t="str">
            <v/>
          </cell>
          <cell r="BK630" t="str">
            <v/>
          </cell>
          <cell r="BL630" t="str">
            <v/>
          </cell>
          <cell r="BM630" t="str">
            <v/>
          </cell>
          <cell r="BN630" t="str">
            <v/>
          </cell>
          <cell r="BO630" t="str">
            <v/>
          </cell>
          <cell r="BP630">
            <v>0</v>
          </cell>
        </row>
        <row r="631">
          <cell r="A631" t="str">
            <v>Magesmith</v>
          </cell>
          <cell r="B631" t="str">
            <v>Msm</v>
          </cell>
          <cell r="C631">
            <v>0</v>
          </cell>
          <cell r="G631" t="str">
            <v>1st:]Ignore Prerequisites (Ex)[Can create items as if able to cast any 1st lvl spell.</v>
          </cell>
          <cell r="H631" t="str">
            <v>1st:]Bonus Feat (Ex)[1 earned.  Any item creation, Master Artisan, or Skill Focus (Craft(any))</v>
          </cell>
          <cell r="I631" t="str">
            <v>2nd:]Reduced XP Cost (Ex)[XP cost reduced by 5%.</v>
          </cell>
          <cell r="J631" t="str">
            <v>3rd:]Fast Crafting (Ex)[1/day to create per 1,500gp of value.</v>
          </cell>
          <cell r="K631" t="str">
            <v>3rd:]Signature Rune (Su)[Develope a signature rune.  Any item bearing this rune is</v>
          </cell>
          <cell r="L631" t="str">
            <v>][5lbs. lighter when carried by someone marked with your arcane mark.</v>
          </cell>
          <cell r="AK631" t="str">
            <v/>
          </cell>
          <cell r="AL631" t="str">
            <v/>
          </cell>
          <cell r="AM631" t="str">
            <v/>
          </cell>
          <cell r="AN631" t="str">
            <v/>
          </cell>
          <cell r="AO631" t="str">
            <v/>
          </cell>
          <cell r="AP631" t="str">
            <v/>
          </cell>
          <cell r="AQ631" t="str">
            <v/>
          </cell>
          <cell r="AR631" t="str">
            <v/>
          </cell>
          <cell r="AS631" t="str">
            <v/>
          </cell>
          <cell r="AT631" t="str">
            <v/>
          </cell>
          <cell r="AU631" t="str">
            <v/>
          </cell>
          <cell r="AV631" t="str">
            <v/>
          </cell>
          <cell r="AW631" t="str">
            <v/>
          </cell>
          <cell r="AX631" t="str">
            <v/>
          </cell>
          <cell r="AY631" t="str">
            <v/>
          </cell>
          <cell r="AZ631" t="str">
            <v/>
          </cell>
          <cell r="BA631" t="str">
            <v/>
          </cell>
          <cell r="BB631" t="str">
            <v/>
          </cell>
          <cell r="BC631" t="str">
            <v/>
          </cell>
          <cell r="BD631" t="str">
            <v/>
          </cell>
          <cell r="BE631" t="str">
            <v/>
          </cell>
          <cell r="BF631" t="str">
            <v/>
          </cell>
          <cell r="BG631" t="str">
            <v/>
          </cell>
          <cell r="BH631" t="str">
            <v/>
          </cell>
          <cell r="BI631" t="str">
            <v/>
          </cell>
          <cell r="BJ631" t="str">
            <v/>
          </cell>
          <cell r="BK631" t="str">
            <v/>
          </cell>
          <cell r="BL631" t="str">
            <v/>
          </cell>
          <cell r="BM631" t="str">
            <v/>
          </cell>
          <cell r="BN631" t="str">
            <v/>
          </cell>
          <cell r="BO631" t="str">
            <v/>
          </cell>
          <cell r="BP631">
            <v>0</v>
          </cell>
        </row>
        <row r="632">
          <cell r="A632" t="str">
            <v>Master Alchemist</v>
          </cell>
          <cell r="B632" t="str">
            <v>.</v>
          </cell>
          <cell r="C632">
            <v>0</v>
          </cell>
          <cell r="G632" t="str">
            <v>1st:]Spells per day[+1 spellcasting level per Master Alchemist class level.</v>
          </cell>
          <cell r="H632" t="str">
            <v xml:space="preserve">1st:]Brew 2/day[Can brew two potions (totalling no more than </v>
          </cell>
          <cell r="I632" t="str">
            <v>][1,000 GP market value) in one day (an 8-hour period) instead of one.</v>
          </cell>
          <cell r="J632" t="str">
            <v>2nd:]Brew Potion (4th)[Can brew potions of 4th-level spells.</v>
          </cell>
          <cell r="K632" t="str">
            <v>][(Market price: 50 GP per spell level times level of caster.)</v>
          </cell>
          <cell r="L632" t="str">
            <v>3rd:]Brew Potion (5th)[Can brew potions of 5th-level spells.</v>
          </cell>
          <cell r="M632" t="str">
            <v>][(Market price: 50 GP per spell level times level of caster.)</v>
          </cell>
          <cell r="N632" t="str">
            <v>4th:]Brew Potion (6th)[Can brew potions of 6th-level spells.</v>
          </cell>
          <cell r="O632" t="str">
            <v>][(Market price: 50 GP per spell level times level of caster.)</v>
          </cell>
          <cell r="P632" t="str">
            <v xml:space="preserve">5th:]Brew 3/day[Can brew three potions (totalling no more than </v>
          </cell>
          <cell r="Q632" t="str">
            <v>][1,000 GP market value) in one day (an 8-hour period) instead of one.</v>
          </cell>
          <cell r="R632" t="str">
            <v xml:space="preserve">6th:]Improved Identification[Needs no alchemy equipment, spends </v>
          </cell>
          <cell r="S632" t="str">
            <v>][no GP, and requires only 1 minute to identify.  (+10 to DC to identify).</v>
          </cell>
          <cell r="T632" t="str">
            <v>][No retries.  If fails, use normal identification rules (Alchemy skill).</v>
          </cell>
          <cell r="U632" t="str">
            <v>7th:]Brew Potion (7th)[Can brew potions of 7th-level spells.</v>
          </cell>
          <cell r="V632" t="str">
            <v>][(Market price: 50 GP per spell level times level of caster.)</v>
          </cell>
          <cell r="W632" t="str">
            <v>8th:]Brew Potion (8th)[Can brew potions of 8th-level spells.</v>
          </cell>
          <cell r="X632" t="str">
            <v>][(Market price: 50 GP per spell level times level of caster.)</v>
          </cell>
          <cell r="Y632" t="str">
            <v xml:space="preserve">9th:]Brew 4/day[Can brew four potions (totalling no more than </v>
          </cell>
          <cell r="Z632" t="str">
            <v>][1,000 GP market value) in one day (an 8-hour period) instead of one.</v>
          </cell>
          <cell r="AA632" t="str">
            <v>10th:]Brew Potion (9th)[Can brew potions of 9th-level spells.</v>
          </cell>
          <cell r="AB632" t="str">
            <v>][(Market price: 50 GP per spell level times level of caster.)</v>
          </cell>
          <cell r="AK632" t="str">
            <v/>
          </cell>
          <cell r="AL632" t="str">
            <v/>
          </cell>
          <cell r="AM632" t="str">
            <v/>
          </cell>
          <cell r="AN632" t="str">
            <v/>
          </cell>
          <cell r="AO632" t="str">
            <v/>
          </cell>
          <cell r="AP632" t="str">
            <v/>
          </cell>
          <cell r="AQ632" t="str">
            <v/>
          </cell>
          <cell r="AR632" t="str">
            <v/>
          </cell>
          <cell r="AS632" t="str">
            <v/>
          </cell>
          <cell r="AT632" t="str">
            <v/>
          </cell>
          <cell r="AU632" t="str">
            <v/>
          </cell>
          <cell r="AV632" t="str">
            <v/>
          </cell>
          <cell r="AW632" t="str">
            <v/>
          </cell>
          <cell r="AX632" t="str">
            <v/>
          </cell>
          <cell r="AY632" t="str">
            <v/>
          </cell>
          <cell r="AZ632" t="str">
            <v/>
          </cell>
          <cell r="BA632" t="str">
            <v/>
          </cell>
          <cell r="BB632" t="str">
            <v/>
          </cell>
          <cell r="BC632" t="str">
            <v/>
          </cell>
          <cell r="BD632" t="str">
            <v/>
          </cell>
          <cell r="BE632" t="str">
            <v/>
          </cell>
          <cell r="BF632" t="str">
            <v/>
          </cell>
          <cell r="BG632" t="str">
            <v/>
          </cell>
          <cell r="BH632" t="str">
            <v/>
          </cell>
          <cell r="BI632" t="str">
            <v/>
          </cell>
          <cell r="BJ632" t="str">
            <v/>
          </cell>
          <cell r="BK632" t="str">
            <v/>
          </cell>
          <cell r="BL632" t="str">
            <v/>
          </cell>
          <cell r="BM632" t="str">
            <v/>
          </cell>
          <cell r="BN632" t="str">
            <v/>
          </cell>
          <cell r="BO632" t="str">
            <v/>
          </cell>
          <cell r="BP632">
            <v>0</v>
          </cell>
        </row>
        <row r="633">
          <cell r="A633" t="str">
            <v>Master of Chains</v>
          </cell>
          <cell r="B633" t="str">
            <v>Moc</v>
          </cell>
          <cell r="C633">
            <v>0</v>
          </cell>
          <cell r="G633" t="str">
            <v>1st:]Scare (Su)[Std action; induce Fear (claster lvl: lvl)(Lvl/day)</v>
          </cell>
          <cell r="H633" t="str">
            <v>2nd:]Climb fighting[No climbing penalties</v>
          </cell>
          <cell r="I633" t="str">
            <v>3rd:]Superior Weapon Focus[Addl +1 to attack rolls with chains</v>
          </cell>
          <cell r="J633" t="str">
            <v>4th:]Chain Bind[Full-round; locks chain around sml, med, lrg; Escape Artist dc25, Str check dc30</v>
          </cell>
          <cell r="K633" t="str">
            <v>5th:]Chain Armor[w/ 20' of chain- +5 Armor Bonus, -2 check pen, 30% arcane fail</v>
          </cell>
          <cell r="L633" t="str">
            <v>5th:]Double Chain[Use chain as dbl weapon, or single w/ reach</v>
          </cell>
          <cell r="M633" t="str">
            <v>6th:]Deflect Attacks (Ex)[Mv-Equiv; +4 deflection AC from 180 degree arc</v>
          </cell>
          <cell r="N633" t="str">
            <v>6th:]Extra Lash[Full attack action; Addl 1d6 dmg w/ spiked chain</v>
          </cell>
          <cell r="O633" t="str">
            <v>7th:]Superior Weapon Specialization[Addl +2 to dmg with a chain</v>
          </cell>
          <cell r="P633" t="str">
            <v>8th:]Superior Barbed Chain[Causes bleeding</v>
          </cell>
          <cell r="Q633" t="str">
            <v>9th:]Swinging attack[Full-round; swing 10', foe is flat-footed, +2 attack, +3d6 dmg</v>
          </cell>
          <cell r="R633" t="str">
            <v>10th:]Chain Mastery (Su)["Animate Rope", but with chains for 10 rnds</v>
          </cell>
          <cell r="AK633" t="str">
            <v/>
          </cell>
          <cell r="AL633" t="str">
            <v/>
          </cell>
          <cell r="AM633" t="str">
            <v/>
          </cell>
          <cell r="AN633" t="str">
            <v/>
          </cell>
          <cell r="AO633" t="str">
            <v/>
          </cell>
          <cell r="AP633" t="str">
            <v/>
          </cell>
          <cell r="AQ633" t="str">
            <v/>
          </cell>
          <cell r="AR633" t="str">
            <v/>
          </cell>
          <cell r="AS633" t="str">
            <v/>
          </cell>
          <cell r="AT633" t="str">
            <v/>
          </cell>
          <cell r="AU633" t="str">
            <v/>
          </cell>
          <cell r="AV633" t="str">
            <v/>
          </cell>
          <cell r="AW633" t="str">
            <v/>
          </cell>
          <cell r="AX633" t="str">
            <v/>
          </cell>
          <cell r="AY633" t="str">
            <v/>
          </cell>
          <cell r="AZ633" t="str">
            <v/>
          </cell>
          <cell r="BA633" t="str">
            <v/>
          </cell>
          <cell r="BB633" t="str">
            <v/>
          </cell>
          <cell r="BC633" t="str">
            <v/>
          </cell>
          <cell r="BD633" t="str">
            <v/>
          </cell>
          <cell r="BE633" t="str">
            <v/>
          </cell>
          <cell r="BF633" t="str">
            <v/>
          </cell>
          <cell r="BG633" t="str">
            <v/>
          </cell>
          <cell r="BH633" t="str">
            <v/>
          </cell>
          <cell r="BI633" t="str">
            <v/>
          </cell>
          <cell r="BJ633" t="str">
            <v/>
          </cell>
          <cell r="BK633" t="str">
            <v/>
          </cell>
          <cell r="BL633" t="str">
            <v/>
          </cell>
          <cell r="BM633" t="str">
            <v/>
          </cell>
          <cell r="BN633" t="str">
            <v/>
          </cell>
          <cell r="BO633" t="str">
            <v/>
          </cell>
          <cell r="BP633">
            <v>0</v>
          </cell>
        </row>
        <row r="634">
          <cell r="A634" t="str">
            <v>Master of Shrouds</v>
          </cell>
          <cell r="B634" t="str">
            <v>Mshr</v>
          </cell>
          <cell r="C634">
            <v>0</v>
          </cell>
          <cell r="D634" t="str">
            <v>]Light, Medium, Heavy Armor[</v>
          </cell>
          <cell r="E634" t="str">
            <v>]Shield Use[</v>
          </cell>
          <cell r="F634" t="str">
            <v>]Simple Weapons[</v>
          </cell>
          <cell r="G634" t="str">
            <v xml:space="preserve">]Summon Undead special notes[May set a shorter duration than </v>
          </cell>
          <cell r="H634" t="str">
            <v>][1 round per caster level.  If summoned undead remain after last</v>
          </cell>
          <cell r="I634" t="str">
            <v>][enemy is gone, they attack the Master of Shrouds, unless he</v>
          </cell>
          <cell r="J634" t="str">
            <v>][succeeds at a turning check for each creature every round until</v>
          </cell>
          <cell r="K634" t="str">
            <v>][they disappear.</v>
          </cell>
          <cell r="L634" t="str">
            <v>1st:]Bonus Domains[gains access to Death, Evil, and Protection</v>
          </cell>
          <cell r="M634" t="str">
            <v>1st:]Spells per day[+1 level per level of Master of Shrouds.</v>
          </cell>
          <cell r="N634" t="str">
            <v>1st:]Special spells[Masters of Shrouds gain access to</v>
          </cell>
          <cell r="O634" t="str">
            <v>][additional spells.  See DotF p. 69 for this list.</v>
          </cell>
          <cell r="P634" t="str">
            <v>1st:]Extra Turning[Class feat; +4 turning attempts per day</v>
          </cell>
          <cell r="Q634" t="str">
            <v>][(enter in "Feats: Character can select" for effect)</v>
          </cell>
          <cell r="R634" t="str">
            <v>3rd:]Summon Undead I (Sp)[Summon up to 2 Shadows &amp; Allips</v>
          </cell>
          <cell r="S634" t="str">
            <v>5th:]Summon Undead II (Sp)[Summon two Wraiths, or up to four</v>
          </cell>
          <cell r="T634" t="str">
            <v>][Shadows &amp; Allips (any combination)</v>
          </cell>
          <cell r="U634" t="str">
            <v>7th:]Summon Undead III (Sp)[Summon two specters, or up to</v>
          </cell>
          <cell r="V634" t="str">
            <v>][four Wraiths, Shadows, and Allips (any combination)</v>
          </cell>
          <cell r="W634" t="str">
            <v>9th:]Summon Undead IV (Sp)[Summon any eight undead, any</v>
          </cell>
          <cell r="X634" t="str">
            <v>][combination of Specters, Wraiths, Shadows, and Allips.</v>
          </cell>
          <cell r="AK634" t="str">
            <v/>
          </cell>
          <cell r="AL634" t="str">
            <v/>
          </cell>
          <cell r="AM634" t="str">
            <v/>
          </cell>
          <cell r="AN634" t="str">
            <v/>
          </cell>
          <cell r="AO634" t="str">
            <v/>
          </cell>
          <cell r="AP634" t="str">
            <v/>
          </cell>
          <cell r="AQ634" t="str">
            <v/>
          </cell>
          <cell r="AR634" t="str">
            <v/>
          </cell>
          <cell r="AS634" t="str">
            <v/>
          </cell>
          <cell r="AT634" t="str">
            <v/>
          </cell>
          <cell r="AU634" t="str">
            <v/>
          </cell>
          <cell r="AV634" t="str">
            <v/>
          </cell>
          <cell r="AW634" t="str">
            <v/>
          </cell>
          <cell r="AX634" t="str">
            <v/>
          </cell>
          <cell r="AY634" t="str">
            <v/>
          </cell>
          <cell r="AZ634" t="str">
            <v/>
          </cell>
          <cell r="BA634" t="str">
            <v/>
          </cell>
          <cell r="BB634" t="str">
            <v/>
          </cell>
          <cell r="BC634" t="str">
            <v/>
          </cell>
          <cell r="BD634" t="str">
            <v/>
          </cell>
          <cell r="BE634" t="str">
            <v/>
          </cell>
          <cell r="BF634" t="str">
            <v/>
          </cell>
          <cell r="BG634" t="str">
            <v/>
          </cell>
          <cell r="BH634" t="str">
            <v/>
          </cell>
          <cell r="BI634" t="str">
            <v/>
          </cell>
          <cell r="BJ634" t="str">
            <v/>
          </cell>
          <cell r="BK634" t="str">
            <v/>
          </cell>
          <cell r="BL634" t="str">
            <v/>
          </cell>
          <cell r="BM634" t="str">
            <v/>
          </cell>
          <cell r="BN634" t="str">
            <v/>
          </cell>
          <cell r="BO634" t="str">
            <v/>
          </cell>
          <cell r="BP634">
            <v>0</v>
          </cell>
        </row>
        <row r="635">
          <cell r="A635" t="str">
            <v>Master of the Akasha</v>
          </cell>
          <cell r="C635">
            <v>0</v>
          </cell>
          <cell r="AK635" t="str">
            <v/>
          </cell>
          <cell r="AL635" t="str">
            <v/>
          </cell>
          <cell r="AM635" t="str">
            <v/>
          </cell>
          <cell r="AN635" t="str">
            <v/>
          </cell>
          <cell r="AO635" t="str">
            <v/>
          </cell>
          <cell r="AP635" t="str">
            <v/>
          </cell>
          <cell r="AQ635" t="str">
            <v/>
          </cell>
          <cell r="AR635" t="str">
            <v/>
          </cell>
          <cell r="AS635" t="str">
            <v/>
          </cell>
          <cell r="AT635" t="str">
            <v/>
          </cell>
          <cell r="AU635" t="str">
            <v/>
          </cell>
          <cell r="AV635" t="str">
            <v/>
          </cell>
          <cell r="AW635" t="str">
            <v/>
          </cell>
          <cell r="AX635" t="str">
            <v/>
          </cell>
          <cell r="AY635" t="str">
            <v/>
          </cell>
          <cell r="AZ635" t="str">
            <v/>
          </cell>
          <cell r="BA635" t="str">
            <v/>
          </cell>
          <cell r="BB635" t="str">
            <v/>
          </cell>
          <cell r="BC635" t="str">
            <v/>
          </cell>
          <cell r="BD635" t="str">
            <v/>
          </cell>
          <cell r="BE635" t="str">
            <v/>
          </cell>
          <cell r="BF635" t="str">
            <v/>
          </cell>
          <cell r="BG635" t="str">
            <v/>
          </cell>
          <cell r="BH635" t="str">
            <v/>
          </cell>
          <cell r="BI635" t="str">
            <v/>
          </cell>
          <cell r="BJ635" t="str">
            <v/>
          </cell>
          <cell r="BK635" t="str">
            <v/>
          </cell>
          <cell r="BL635" t="str">
            <v/>
          </cell>
          <cell r="BM635" t="str">
            <v/>
          </cell>
          <cell r="BN635" t="str">
            <v/>
          </cell>
          <cell r="BO635" t="str">
            <v/>
          </cell>
          <cell r="BP635">
            <v>0</v>
          </cell>
        </row>
        <row r="636">
          <cell r="A636" t="str">
            <v>Master Samurai</v>
          </cell>
          <cell r="B636" t="str">
            <v>Msm</v>
          </cell>
          <cell r="C636">
            <v>0</v>
          </cell>
          <cell r="D636" t="str">
            <v>]Light, Medium, Heavy Armor[</v>
          </cell>
          <cell r="E636" t="str">
            <v>]Shield Use[</v>
          </cell>
          <cell r="F636" t="str">
            <v>]Simple, Martial Weapons[</v>
          </cell>
          <cell r="G636" t="str">
            <v>]Code[Must follow a code of conduct to remain a Master Samurai.</v>
          </cell>
          <cell r="H636" t="str">
            <v>]Support[Receive support from overlord.</v>
          </cell>
          <cell r="I636" t="str">
            <v>][Room, Board, transportation, normal (incl. Mstrwk) arms, and armor.</v>
          </cell>
          <cell r="J636" t="str">
            <v>1st:]Skill Bonus: Tumble[+2 competence bonus on all Tumble checks</v>
          </cell>
          <cell r="K636" t="str">
            <v>1st:]Great Cleave[make any number of Cleave attacks per round.</v>
          </cell>
          <cell r="L636" t="str">
            <v>2nd:]Supreme Cleave[May make one 5' step before a Cleave attack.</v>
          </cell>
          <cell r="M636" t="str">
            <v>2nd:]Blades of Fury[If Master Samurai delays katana attack until</v>
          </cell>
          <cell r="N636" t="str">
            <v>][after he is attacked, he gets a +2 bonus to hit and damage</v>
          </cell>
          <cell r="O636" t="str">
            <v>3rd:]Supreme Mobility[+6 to AC instead of +4 (Mobility)</v>
          </cell>
          <cell r="P636" t="str">
            <v>4th:]Blades of Death[Two-handed Katana adds double STR mod.</v>
          </cell>
          <cell r="Q636" t="str">
            <v>5th:]Ki Strength 1/day (Ex)[+2 to STR score for WIS mod rounds</v>
          </cell>
          <cell r="R636" t="str">
            <v>6th:]Ki Attack 1/day (Ex)[One attack, his weapon is considered</v>
          </cell>
          <cell r="S636" t="str">
            <v>][to be enchanted at his WIS mod, until a successful hit, to bypass DR.</v>
          </cell>
          <cell r="T636" t="str">
            <v>7th:]Ki Strength 2/day (Ex)[+2 to STR score for WIS mod rounds</v>
          </cell>
          <cell r="U636" t="str">
            <v>8th:]Ki Attack 2/day (Ex)[One attack, his weapon is considered</v>
          </cell>
          <cell r="V636" t="str">
            <v>][to be enchanted at his WIS mod, until a successful hit, to bypass DR.</v>
          </cell>
          <cell r="W636" t="str">
            <v>9th:]Ki Strength 3/day (Ex)[+2 to STR score for WIS mod rounds</v>
          </cell>
          <cell r="X636" t="str">
            <v>10th:]Ki Attack 3/day (Ex)[One attack, his weapon is considered</v>
          </cell>
          <cell r="Y636" t="str">
            <v>][to be enchanted at his WIS mod, until a successful hit, to bypass DR.</v>
          </cell>
          <cell r="AK636" t="str">
            <v/>
          </cell>
          <cell r="AL636" t="str">
            <v/>
          </cell>
          <cell r="AM636" t="str">
            <v/>
          </cell>
          <cell r="AN636" t="str">
            <v/>
          </cell>
          <cell r="AO636" t="str">
            <v/>
          </cell>
          <cell r="AP636" t="str">
            <v/>
          </cell>
          <cell r="AQ636" t="str">
            <v/>
          </cell>
          <cell r="AR636" t="str">
            <v/>
          </cell>
          <cell r="AS636" t="str">
            <v/>
          </cell>
          <cell r="AT636" t="str">
            <v/>
          </cell>
          <cell r="AU636" t="str">
            <v/>
          </cell>
          <cell r="AV636" t="str">
            <v/>
          </cell>
          <cell r="AW636" t="str">
            <v/>
          </cell>
          <cell r="AX636" t="str">
            <v/>
          </cell>
          <cell r="AY636" t="str">
            <v/>
          </cell>
          <cell r="AZ636" t="str">
            <v/>
          </cell>
          <cell r="BA636" t="str">
            <v/>
          </cell>
          <cell r="BB636" t="str">
            <v/>
          </cell>
          <cell r="BC636" t="str">
            <v/>
          </cell>
          <cell r="BD636" t="str">
            <v/>
          </cell>
          <cell r="BE636" t="str">
            <v/>
          </cell>
          <cell r="BF636" t="str">
            <v/>
          </cell>
          <cell r="BG636" t="str">
            <v/>
          </cell>
          <cell r="BH636" t="str">
            <v/>
          </cell>
          <cell r="BI636" t="str">
            <v/>
          </cell>
          <cell r="BJ636" t="str">
            <v/>
          </cell>
          <cell r="BK636" t="str">
            <v/>
          </cell>
          <cell r="BL636" t="str">
            <v/>
          </cell>
          <cell r="BM636" t="str">
            <v/>
          </cell>
          <cell r="BN636" t="str">
            <v/>
          </cell>
          <cell r="BO636" t="str">
            <v/>
          </cell>
          <cell r="BP636">
            <v>0</v>
          </cell>
        </row>
        <row r="637">
          <cell r="A637" t="str">
            <v>Master Summoner</v>
          </cell>
          <cell r="C637">
            <v>0</v>
          </cell>
          <cell r="AK637" t="str">
            <v/>
          </cell>
          <cell r="AL637" t="str">
            <v/>
          </cell>
          <cell r="AM637" t="str">
            <v/>
          </cell>
          <cell r="AN637" t="str">
            <v/>
          </cell>
          <cell r="AO637" t="str">
            <v/>
          </cell>
          <cell r="AP637" t="str">
            <v/>
          </cell>
          <cell r="AQ637" t="str">
            <v/>
          </cell>
          <cell r="AR637" t="str">
            <v/>
          </cell>
          <cell r="AS637" t="str">
            <v/>
          </cell>
          <cell r="AT637" t="str">
            <v/>
          </cell>
          <cell r="AU637" t="str">
            <v/>
          </cell>
          <cell r="AV637" t="str">
            <v/>
          </cell>
          <cell r="AW637" t="str">
            <v/>
          </cell>
          <cell r="AX637" t="str">
            <v/>
          </cell>
          <cell r="AY637" t="str">
            <v/>
          </cell>
          <cell r="AZ637" t="str">
            <v/>
          </cell>
          <cell r="BA637" t="str">
            <v/>
          </cell>
          <cell r="BB637" t="str">
            <v/>
          </cell>
          <cell r="BC637" t="str">
            <v/>
          </cell>
          <cell r="BD637" t="str">
            <v/>
          </cell>
          <cell r="BE637" t="str">
            <v/>
          </cell>
          <cell r="BF637" t="str">
            <v/>
          </cell>
          <cell r="BG637" t="str">
            <v/>
          </cell>
          <cell r="BH637" t="str">
            <v/>
          </cell>
          <cell r="BI637" t="str">
            <v/>
          </cell>
          <cell r="BJ637" t="str">
            <v/>
          </cell>
          <cell r="BK637" t="str">
            <v/>
          </cell>
          <cell r="BL637" t="str">
            <v/>
          </cell>
          <cell r="BM637" t="str">
            <v/>
          </cell>
          <cell r="BN637" t="str">
            <v/>
          </cell>
          <cell r="BO637" t="str">
            <v/>
          </cell>
          <cell r="BP637">
            <v>0</v>
          </cell>
        </row>
        <row r="638">
          <cell r="A638" t="str">
            <v>Mastermind</v>
          </cell>
          <cell r="C638">
            <v>0</v>
          </cell>
          <cell r="AK638" t="str">
            <v/>
          </cell>
          <cell r="AL638" t="str">
            <v/>
          </cell>
          <cell r="AM638" t="str">
            <v/>
          </cell>
          <cell r="AN638" t="str">
            <v/>
          </cell>
          <cell r="AO638" t="str">
            <v/>
          </cell>
          <cell r="AP638" t="str">
            <v/>
          </cell>
          <cell r="AQ638" t="str">
            <v/>
          </cell>
          <cell r="AR638" t="str">
            <v/>
          </cell>
          <cell r="AS638" t="str">
            <v/>
          </cell>
          <cell r="AT638" t="str">
            <v/>
          </cell>
          <cell r="AU638" t="str">
            <v/>
          </cell>
          <cell r="AV638" t="str">
            <v/>
          </cell>
          <cell r="AW638" t="str">
            <v/>
          </cell>
          <cell r="AX638" t="str">
            <v/>
          </cell>
          <cell r="AY638" t="str">
            <v/>
          </cell>
          <cell r="AZ638" t="str">
            <v/>
          </cell>
          <cell r="BA638" t="str">
            <v/>
          </cell>
          <cell r="BB638" t="str">
            <v/>
          </cell>
          <cell r="BC638" t="str">
            <v/>
          </cell>
          <cell r="BD638" t="str">
            <v/>
          </cell>
          <cell r="BE638" t="str">
            <v/>
          </cell>
          <cell r="BF638" t="str">
            <v/>
          </cell>
          <cell r="BG638" t="str">
            <v/>
          </cell>
          <cell r="BH638" t="str">
            <v/>
          </cell>
          <cell r="BI638" t="str">
            <v/>
          </cell>
          <cell r="BJ638" t="str">
            <v/>
          </cell>
          <cell r="BK638" t="str">
            <v/>
          </cell>
          <cell r="BL638" t="str">
            <v/>
          </cell>
          <cell r="BM638" t="str">
            <v/>
          </cell>
          <cell r="BN638" t="str">
            <v/>
          </cell>
          <cell r="BO638" t="str">
            <v/>
          </cell>
          <cell r="BP638">
            <v>0</v>
          </cell>
        </row>
        <row r="639">
          <cell r="A639" t="str">
            <v>Matsu Elite Guard</v>
          </cell>
          <cell r="C639">
            <v>0</v>
          </cell>
          <cell r="AK639" t="str">
            <v/>
          </cell>
          <cell r="AL639" t="str">
            <v/>
          </cell>
          <cell r="AM639" t="str">
            <v/>
          </cell>
          <cell r="AN639" t="str">
            <v/>
          </cell>
          <cell r="AO639" t="str">
            <v/>
          </cell>
          <cell r="AP639" t="str">
            <v/>
          </cell>
          <cell r="AQ639" t="str">
            <v/>
          </cell>
          <cell r="AR639" t="str">
            <v/>
          </cell>
          <cell r="AS639" t="str">
            <v/>
          </cell>
          <cell r="AT639" t="str">
            <v/>
          </cell>
          <cell r="AU639" t="str">
            <v/>
          </cell>
          <cell r="AV639" t="str">
            <v/>
          </cell>
          <cell r="AW639" t="str">
            <v/>
          </cell>
          <cell r="AX639" t="str">
            <v/>
          </cell>
          <cell r="AY639" t="str">
            <v/>
          </cell>
          <cell r="AZ639" t="str">
            <v/>
          </cell>
          <cell r="BA639" t="str">
            <v/>
          </cell>
          <cell r="BB639" t="str">
            <v/>
          </cell>
          <cell r="BC639" t="str">
            <v/>
          </cell>
          <cell r="BD639" t="str">
            <v/>
          </cell>
          <cell r="BE639" t="str">
            <v/>
          </cell>
          <cell r="BF639" t="str">
            <v/>
          </cell>
          <cell r="BG639" t="str">
            <v/>
          </cell>
          <cell r="BH639" t="str">
            <v/>
          </cell>
          <cell r="BI639" t="str">
            <v/>
          </cell>
          <cell r="BJ639" t="str">
            <v/>
          </cell>
          <cell r="BK639" t="str">
            <v/>
          </cell>
          <cell r="BL639" t="str">
            <v/>
          </cell>
          <cell r="BM639" t="str">
            <v/>
          </cell>
          <cell r="BN639" t="str">
            <v/>
          </cell>
          <cell r="BO639" t="str">
            <v/>
          </cell>
          <cell r="BP639">
            <v>0</v>
          </cell>
        </row>
        <row r="640">
          <cell r="A640" t="str">
            <v>Meditant</v>
          </cell>
          <cell r="B640" t="str">
            <v>Med</v>
          </cell>
          <cell r="C640">
            <v>0</v>
          </cell>
          <cell r="G640" t="str">
            <v>1st:]Psionic Combat Modes (Sp)[ as a psychic warrior</v>
          </cell>
          <cell r="H640" t="str">
            <v>1st:]Psicrystal Level (Ex)[ at each level</v>
          </cell>
          <cell r="I640" t="str">
            <v>1st:]+1 Psion Caster Level (Sp)[    at level 1-3,5-8,10</v>
          </cell>
          <cell r="J640" t="str">
            <v>1st:]Psychic Meditation feat(Ex)[ at lvl 1,2,3</v>
          </cell>
          <cell r="K640" t="str">
            <v>1st:]Inner Peace 1 (Ex)[Meditation time is reduced by 5 minutes at 1st, 3rd, 5th, and 7th levels (minimum of 1 minute).</v>
          </cell>
          <cell r="L640" t="str">
            <v>2nd:]Prepared Mind (Su)[ add half meditant levels as a modifier to the defender's Will save DC for psionic combat. Usable per day: 1 at lvl2, 2 at lvl4, 3 at lvl6, 4 at lvl8</v>
          </cell>
          <cell r="M640" t="str">
            <v>4th:]Intense Psychic Meditation feat(Ex)[ at lvl 4-10</v>
          </cell>
          <cell r="N640" t="str">
            <v>9th:]Ethereal Form (Su)[The meditant can become ethereal and return back to material existence at will as a standard action 3 times/day</v>
          </cell>
          <cell r="O640" t="str">
            <v>10th:]Inner Harmony (Su)[Once the meditant has gained the ability to intensely meditate and activate all seven psychic energy centers (via the Intense Psychic Meditation feat), the duration for the bonuses increases by 4 hours</v>
          </cell>
          <cell r="AK640" t="str">
            <v/>
          </cell>
          <cell r="AL640" t="str">
            <v/>
          </cell>
          <cell r="AM640" t="str">
            <v/>
          </cell>
          <cell r="AN640" t="str">
            <v/>
          </cell>
          <cell r="AO640" t="str">
            <v/>
          </cell>
          <cell r="AP640" t="str">
            <v/>
          </cell>
          <cell r="AQ640" t="str">
            <v/>
          </cell>
          <cell r="AR640" t="str">
            <v/>
          </cell>
          <cell r="AS640" t="str">
            <v/>
          </cell>
          <cell r="AT640" t="str">
            <v/>
          </cell>
          <cell r="AU640" t="str">
            <v/>
          </cell>
          <cell r="AV640" t="str">
            <v/>
          </cell>
          <cell r="AW640" t="str">
            <v/>
          </cell>
          <cell r="AX640" t="str">
            <v/>
          </cell>
          <cell r="AY640" t="str">
            <v/>
          </cell>
          <cell r="AZ640" t="str">
            <v/>
          </cell>
          <cell r="BA640" t="str">
            <v/>
          </cell>
          <cell r="BB640" t="str">
            <v/>
          </cell>
          <cell r="BC640" t="str">
            <v/>
          </cell>
          <cell r="BD640" t="str">
            <v/>
          </cell>
          <cell r="BE640" t="str">
            <v/>
          </cell>
          <cell r="BF640" t="str">
            <v/>
          </cell>
          <cell r="BG640" t="str">
            <v/>
          </cell>
          <cell r="BH640" t="str">
            <v/>
          </cell>
          <cell r="BI640" t="str">
            <v/>
          </cell>
          <cell r="BJ640" t="str">
            <v/>
          </cell>
          <cell r="BK640" t="str">
            <v/>
          </cell>
          <cell r="BL640" t="str">
            <v/>
          </cell>
          <cell r="BM640" t="str">
            <v/>
          </cell>
          <cell r="BN640" t="str">
            <v/>
          </cell>
          <cell r="BO640" t="str">
            <v/>
          </cell>
          <cell r="BP640">
            <v>0</v>
          </cell>
        </row>
        <row r="641">
          <cell r="A641" t="str">
            <v>Mercenary Captain</v>
          </cell>
          <cell r="B641" t="str">
            <v>.</v>
          </cell>
          <cell r="C641">
            <v>0</v>
          </cell>
          <cell r="D641" t="str">
            <v>]Light, Medium, Heavy Armor[</v>
          </cell>
          <cell r="E641" t="str">
            <v>]Shield Use[</v>
          </cell>
          <cell r="F641" t="str">
            <v>]Simple, Martial Weapons[</v>
          </cell>
          <cell r="G641" t="str">
            <v>1st:]Grizzled (Ex)[+6 morale bonus to all saves against fear, both magical &amp; mundane.</v>
          </cell>
          <cell r="H641" t="str">
            <v>][All allies within 10' receive a +2 morale bonus.</v>
          </cell>
          <cell r="I641" t="str">
            <v>1st:]War Cry (Su)[As the bardic ability inspire courage for -2 rounds 0/day.</v>
          </cell>
          <cell r="J641" t="str">
            <v>2nd:]Attack Drill (Su)[0/day inspire allies for -1 round(s) granting an expertise bonus of +0 to attack &amp; damage rolls.</v>
          </cell>
          <cell r="K641" t="str">
            <v>3rd:]Battle Music (Su)[Convey orders for the next round via horn/bugle to allies within 100' with a perform check (DC 15).</v>
          </cell>
          <cell r="L641" t="str">
            <v>][Charge:  +4 morale bonus to initiative &amp; can charge with a +4 bonus to attack &amp; no AC penalty.</v>
          </cell>
          <cell r="M641" t="str">
            <v>][Retreat:  Move 5x speed w/o provoking AoO for 1d6 rounds or until Rally or Regroup is ordered.</v>
          </cell>
          <cell r="N641" t="str">
            <v>][Rally:  +2 morale bonus to shrug off fear/panic/compulsion.  DC same as original save or 20 if none.</v>
          </cell>
          <cell r="O641" t="str">
            <v>][Regroup:  Break out of combat w/o provoking AoO &amp; surround the captain.  -2 penalty to attack on the following round.</v>
          </cell>
          <cell r="P641" t="str">
            <v>][Defend the Line:  Gain an extra AoO against anyone they threaten for 2 rounds.</v>
          </cell>
          <cell r="Q641" t="str">
            <v>4th:]Tactical Superiority (Ex)[0/day after 6 rounds of instruction, allies gain +3 morale bonus to attack &amp; damage rolls.</v>
          </cell>
          <cell r="R641" t="str">
            <v>][Lasts duration of battle or until Retreat is sounded.</v>
          </cell>
          <cell r="S641" t="str">
            <v>6th:]Strategic Master (Ex)[0/day after 10 rounds of instruction, allies gain +3 morale bonus to AC.</v>
          </cell>
          <cell r="T641" t="str">
            <v>][May affect up to 0 allies.  Lasts duration of battle, until Retreat is sounded, or ally leaves combat.</v>
          </cell>
          <cell r="U641" t="str">
            <v>7th:]Without Hesitation (Ex)[Allies under his Leadership (the feat) &amp; in combat with orders, become immune to fear/panic/compulsion.</v>
          </cell>
          <cell r="V641" t="str">
            <v>][Lasts until combat is over or Retreat is sounded.</v>
          </cell>
          <cell r="W641" t="str">
            <v>9th:]Battle Brother (Ex)[Attracts 2 additional cohorts - lieutenant (can give orders) &amp; standard bearer (+1 morale bonus to saves).</v>
          </cell>
          <cell r="X641" t="str">
            <v>10th:]Battle Master (Ex)[Allies fight to the death &amp; receive +4  bonus to AC, attacks, &amp; saves.</v>
          </cell>
          <cell r="AK641" t="str">
            <v/>
          </cell>
          <cell r="AL641" t="str">
            <v/>
          </cell>
          <cell r="AM641" t="str">
            <v/>
          </cell>
          <cell r="AN641" t="str">
            <v/>
          </cell>
          <cell r="AO641" t="str">
            <v/>
          </cell>
          <cell r="AP641" t="str">
            <v/>
          </cell>
          <cell r="AQ641" t="str">
            <v/>
          </cell>
          <cell r="AR641" t="str">
            <v/>
          </cell>
          <cell r="AS641" t="str">
            <v/>
          </cell>
          <cell r="AT641" t="str">
            <v/>
          </cell>
          <cell r="AU641" t="str">
            <v/>
          </cell>
          <cell r="AV641" t="str">
            <v/>
          </cell>
          <cell r="AW641" t="str">
            <v/>
          </cell>
          <cell r="AX641" t="str">
            <v/>
          </cell>
          <cell r="AY641" t="str">
            <v/>
          </cell>
          <cell r="AZ641" t="str">
            <v/>
          </cell>
          <cell r="BA641" t="str">
            <v/>
          </cell>
          <cell r="BB641" t="str">
            <v/>
          </cell>
          <cell r="BC641" t="str">
            <v/>
          </cell>
          <cell r="BD641" t="str">
            <v/>
          </cell>
          <cell r="BE641" t="str">
            <v/>
          </cell>
          <cell r="BF641" t="str">
            <v/>
          </cell>
          <cell r="BG641" t="str">
            <v/>
          </cell>
          <cell r="BH641" t="str">
            <v/>
          </cell>
          <cell r="BI641" t="str">
            <v/>
          </cell>
          <cell r="BJ641" t="str">
            <v/>
          </cell>
          <cell r="BK641" t="str">
            <v/>
          </cell>
          <cell r="BL641" t="str">
            <v/>
          </cell>
          <cell r="BM641" t="str">
            <v/>
          </cell>
          <cell r="BN641" t="str">
            <v/>
          </cell>
          <cell r="BO641" t="str">
            <v/>
          </cell>
          <cell r="BP641">
            <v>0</v>
          </cell>
        </row>
        <row r="642">
          <cell r="A642" t="str">
            <v>Mercenary Ranger</v>
          </cell>
          <cell r="B642" t="str">
            <v>.</v>
          </cell>
          <cell r="C642">
            <v>0</v>
          </cell>
          <cell r="D642" t="str">
            <v>]Light, Medium Armor[</v>
          </cell>
          <cell r="E642" t="str">
            <v>]Shield Use[</v>
          </cell>
          <cell r="F642" t="str">
            <v>]Simple, Martial Weapons[</v>
          </cell>
          <cell r="G642" t="str">
            <v>1st:]Track (Ex)[Bonus Feat.</v>
          </cell>
          <cell r="H642" t="str">
            <v>1st:]Favored Enemy (Ex)[+1 bonus to hit &amp; damage split between 1 to 1 enemy(s).</v>
          </cell>
          <cell r="I642" t="str">
            <v>]Favored Enemy(s):[</v>
          </cell>
          <cell r="J642" t="str">
            <v>1st:]Favored Terrain (Ex)[+2 bonus to Climb, Hide, Intuit Direction, Listen, Move Silently,</v>
          </cell>
          <cell r="K642" t="str">
            <v>][Search, Spot, Wilderness Lore.</v>
          </cell>
          <cell r="L642" t="str">
            <v>]Favored Terrain:[</v>
          </cell>
          <cell r="M642" t="str">
            <v>2nd:]Ranger Option (Ex)[1 earned so far.  Choose one of the 10 options on pp.37-38</v>
          </cell>
          <cell r="N642" t="str">
            <v>3rd:]Favored Terrain (Ex)[+5 to DC's of attempts to track you.</v>
          </cell>
          <cell r="O642" t="str">
            <v>7th:]Bonus Feat (Ex)[0 earned so far.</v>
          </cell>
          <cell r="P642" t="str">
            <v>8th:]Favored Terrain (Ex)[You &amp; your party's overland movement bonus treated 1 step better.</v>
          </cell>
          <cell r="Q642" t="str">
            <v>13th:]Favored Terrain (Ex)[Trackless Step.</v>
          </cell>
          <cell r="R642" t="str">
            <v>18th:]Favored Terrain (Ex)[+2 bonus to initiative.</v>
          </cell>
          <cell r="S642" t="str">
            <v>20th:]Call of the Wild (Ex)[Leadership feat with a score of 10.  Only attracts animals.</v>
          </cell>
          <cell r="AK642" t="str">
            <v/>
          </cell>
          <cell r="AL642" t="str">
            <v/>
          </cell>
          <cell r="AM642" t="str">
            <v/>
          </cell>
          <cell r="AN642" t="str">
            <v/>
          </cell>
          <cell r="AO642" t="str">
            <v/>
          </cell>
          <cell r="AP642" t="str">
            <v/>
          </cell>
          <cell r="AQ642" t="str">
            <v/>
          </cell>
          <cell r="AR642" t="str">
            <v/>
          </cell>
          <cell r="AS642" t="str">
            <v/>
          </cell>
          <cell r="AT642" t="str">
            <v/>
          </cell>
          <cell r="AU642" t="str">
            <v/>
          </cell>
          <cell r="AV642" t="str">
            <v/>
          </cell>
          <cell r="AW642" t="str">
            <v/>
          </cell>
          <cell r="AX642" t="str">
            <v/>
          </cell>
          <cell r="AY642" t="str">
            <v/>
          </cell>
          <cell r="AZ642" t="str">
            <v/>
          </cell>
          <cell r="BA642" t="str">
            <v/>
          </cell>
          <cell r="BB642" t="str">
            <v/>
          </cell>
          <cell r="BC642" t="str">
            <v/>
          </cell>
          <cell r="BD642" t="str">
            <v/>
          </cell>
          <cell r="BE642" t="str">
            <v/>
          </cell>
          <cell r="BF642" t="str">
            <v/>
          </cell>
          <cell r="BG642" t="str">
            <v/>
          </cell>
          <cell r="BH642" t="str">
            <v/>
          </cell>
          <cell r="BI642" t="str">
            <v/>
          </cell>
          <cell r="BJ642" t="str">
            <v/>
          </cell>
          <cell r="BK642" t="str">
            <v/>
          </cell>
          <cell r="BL642" t="str">
            <v/>
          </cell>
          <cell r="BM642" t="str">
            <v/>
          </cell>
          <cell r="BN642" t="str">
            <v/>
          </cell>
          <cell r="BO642" t="str">
            <v/>
          </cell>
          <cell r="BP642">
            <v>0</v>
          </cell>
        </row>
        <row r="643">
          <cell r="A643" t="str">
            <v>Mighty Contender of Kord</v>
          </cell>
          <cell r="C643">
            <v>0</v>
          </cell>
          <cell r="AK643" t="str">
            <v/>
          </cell>
          <cell r="AL643" t="str">
            <v/>
          </cell>
          <cell r="AM643" t="str">
            <v/>
          </cell>
          <cell r="AN643" t="str">
            <v/>
          </cell>
          <cell r="AO643" t="str">
            <v/>
          </cell>
          <cell r="AP643" t="str">
            <v/>
          </cell>
          <cell r="AQ643" t="str">
            <v/>
          </cell>
          <cell r="AR643" t="str">
            <v/>
          </cell>
          <cell r="AS643" t="str">
            <v/>
          </cell>
          <cell r="AT643" t="str">
            <v/>
          </cell>
          <cell r="AU643" t="str">
            <v/>
          </cell>
          <cell r="AV643" t="str">
            <v/>
          </cell>
          <cell r="AW643" t="str">
            <v/>
          </cell>
          <cell r="AX643" t="str">
            <v/>
          </cell>
          <cell r="AY643" t="str">
            <v/>
          </cell>
          <cell r="AZ643" t="str">
            <v/>
          </cell>
          <cell r="BA643" t="str">
            <v/>
          </cell>
          <cell r="BB643" t="str">
            <v/>
          </cell>
          <cell r="BC643" t="str">
            <v/>
          </cell>
          <cell r="BD643" t="str">
            <v/>
          </cell>
          <cell r="BE643" t="str">
            <v/>
          </cell>
          <cell r="BF643" t="str">
            <v/>
          </cell>
          <cell r="BG643" t="str">
            <v/>
          </cell>
          <cell r="BH643" t="str">
            <v/>
          </cell>
          <cell r="BI643" t="str">
            <v/>
          </cell>
          <cell r="BJ643" t="str">
            <v/>
          </cell>
          <cell r="BK643" t="str">
            <v/>
          </cell>
          <cell r="BL643" t="str">
            <v/>
          </cell>
          <cell r="BM643" t="str">
            <v/>
          </cell>
          <cell r="BN643" t="str">
            <v/>
          </cell>
          <cell r="BO643" t="str">
            <v/>
          </cell>
          <cell r="BP643">
            <v>0</v>
          </cell>
        </row>
        <row r="644">
          <cell r="A644" t="str">
            <v>Mindbender</v>
          </cell>
          <cell r="B644" t="str">
            <v>Bnd</v>
          </cell>
          <cell r="C644">
            <v>0</v>
          </cell>
          <cell r="G644" t="str">
            <v>1st:]Skill Boost (Ex)[+6 competence bonus; split as desired</v>
          </cell>
          <cell r="H644" t="str">
            <v>][between Bluff, Diplomacy, Intimidate, Sense Motive.</v>
          </cell>
          <cell r="I644" t="str">
            <v>1st:]Spells Per Day[+1 level per odd Mindbender level.</v>
          </cell>
          <cell r="J644" t="str">
            <v>1st:]Telepathy (Su)[Communicate with creatures within 100'</v>
          </cell>
          <cell r="K644" t="str">
            <v>2nd:]Suggestion (Su) (2/day)[Large or smaller creature within</v>
          </cell>
          <cell r="L644" t="str">
            <v>][100' will do the Mindbender's bidding unless Will DC 17 is made.</v>
          </cell>
          <cell r="M644" t="str">
            <v>3rd:]Mindread (Su)(2/day)[Within 100', read a creature's thoughts</v>
          </cell>
          <cell r="N644" t="str">
            <v>][Will DC 17 resists this effect.</v>
          </cell>
          <cell r="O644" t="str">
            <v>4th:]Beguile (Su)(1/day)[Beguile a creature within 100' unless a</v>
          </cell>
          <cell r="P644" t="str">
            <v>][Will DC 18 save is made.  If failed, as if under Charm Person spell.</v>
          </cell>
          <cell r="Q644" t="str">
            <v>5th:]Skill Boost (Ex)[+6 competence bonus; split as desired</v>
          </cell>
          <cell r="R644" t="str">
            <v>][between Bluff, Diplomacy, Intimidate, Sense Motive.</v>
          </cell>
          <cell r="S644" t="str">
            <v>6th:]Friends Forever (Su)[Beguiled creature becomes permanent</v>
          </cell>
          <cell r="T644" t="str">
            <v>][ friend.  (Dispel Magic vs. caster level 14 negates)</v>
          </cell>
          <cell r="U644" t="str">
            <v>7th:]Skill Boost (Ex)[+6 competence bonus; split as desired</v>
          </cell>
          <cell r="V644" t="str">
            <v>][between Bluff, Diplomacy, Intimidate, Sense Motive.</v>
          </cell>
          <cell r="W644" t="str">
            <v>8th:]Dominate (Su)(1/day)[As spell Dominate Person, Large or</v>
          </cell>
          <cell r="X644" t="str">
            <v>][smaller creature within 100', Will DC 19 to resist.</v>
          </cell>
          <cell r="Y644" t="str">
            <v>9th:]Mass Beguile (Su)(1/day)[Up to 40 HD.</v>
          </cell>
          <cell r="Z644" t="str">
            <v>10th:]Thrall (Su)[Dominated creature becomes permanent thrall.</v>
          </cell>
          <cell r="AA644" t="str">
            <v>][(Dispel Magic vs. caster level 18 negates)</v>
          </cell>
          <cell r="AK644" t="str">
            <v/>
          </cell>
          <cell r="AL644" t="str">
            <v/>
          </cell>
          <cell r="AM644" t="str">
            <v/>
          </cell>
          <cell r="AN644" t="str">
            <v/>
          </cell>
          <cell r="AO644" t="str">
            <v/>
          </cell>
          <cell r="AP644" t="str">
            <v/>
          </cell>
          <cell r="AQ644" t="str">
            <v/>
          </cell>
          <cell r="AR644" t="str">
            <v/>
          </cell>
          <cell r="AS644" t="str">
            <v/>
          </cell>
          <cell r="AT644" t="str">
            <v/>
          </cell>
          <cell r="AU644" t="str">
            <v/>
          </cell>
          <cell r="AV644" t="str">
            <v/>
          </cell>
          <cell r="AW644" t="str">
            <v/>
          </cell>
          <cell r="AX644" t="str">
            <v/>
          </cell>
          <cell r="AY644" t="str">
            <v/>
          </cell>
          <cell r="AZ644" t="str">
            <v/>
          </cell>
          <cell r="BA644" t="str">
            <v/>
          </cell>
          <cell r="BB644" t="str">
            <v/>
          </cell>
          <cell r="BC644" t="str">
            <v/>
          </cell>
          <cell r="BD644" t="str">
            <v/>
          </cell>
          <cell r="BE644" t="str">
            <v/>
          </cell>
          <cell r="BF644" t="str">
            <v/>
          </cell>
          <cell r="BG644" t="str">
            <v/>
          </cell>
          <cell r="BH644" t="str">
            <v/>
          </cell>
          <cell r="BI644" t="str">
            <v/>
          </cell>
          <cell r="BJ644" t="str">
            <v/>
          </cell>
          <cell r="BK644" t="str">
            <v/>
          </cell>
          <cell r="BL644" t="str">
            <v/>
          </cell>
          <cell r="BM644" t="str">
            <v/>
          </cell>
          <cell r="BN644" t="str">
            <v/>
          </cell>
          <cell r="BO644" t="str">
            <v/>
          </cell>
          <cell r="BP644">
            <v>0</v>
          </cell>
        </row>
        <row r="645">
          <cell r="A645" t="str">
            <v>Mirror Master</v>
          </cell>
          <cell r="B645" t="str">
            <v>.</v>
          </cell>
          <cell r="C645">
            <v>0</v>
          </cell>
          <cell r="G645" t="str">
            <v>1st:] Spells per day[+1 spellcasting level per 2 Mirror Master levels.</v>
          </cell>
          <cell r="H645" t="str">
            <v>1st:] Mirror Thoughts[1/day can use a mirror for detect thoughts.</v>
          </cell>
          <cell r="I645" t="str">
            <v>2nd:] Mirrored Eyes[Gain extra save vs. any gaze attacks.</v>
          </cell>
          <cell r="J645" t="str">
            <v>2nd:] Bonus Spells[1st &amp; 2nd level.</v>
          </cell>
          <cell r="K645" t="str">
            <v>4th:] Piercing Gaze[+2 bonus to Search, Spot, Intinidate, &amp; Sense Motive</v>
          </cell>
          <cell r="L645" t="str">
            <v>4th:] Bonus Spells[3rd &amp; 4th level.</v>
          </cell>
          <cell r="M645" t="str">
            <v>6th:] Mirror Step[1/day Dimension Door</v>
          </cell>
          <cell r="N645" t="str">
            <v>6th:] Bonus Spells[5th level.</v>
          </cell>
          <cell r="O645" t="str">
            <v>6th:] Mirror Step[2/day Teleport</v>
          </cell>
          <cell r="P645" t="str">
            <v>8th:] Bonus Spells[6th level.</v>
          </cell>
          <cell r="Q645" t="str">
            <v>6th:] Mirror Step[3/day Plane Shift</v>
          </cell>
          <cell r="R645" t="str">
            <v>10th:] Bonus Spells[7th level.</v>
          </cell>
          <cell r="AK645" t="str">
            <v/>
          </cell>
          <cell r="AL645" t="str">
            <v/>
          </cell>
          <cell r="AM645" t="str">
            <v/>
          </cell>
          <cell r="AN645" t="str">
            <v/>
          </cell>
          <cell r="AO645" t="str">
            <v/>
          </cell>
          <cell r="AP645" t="str">
            <v/>
          </cell>
          <cell r="AQ645" t="str">
            <v/>
          </cell>
          <cell r="AR645" t="str">
            <v/>
          </cell>
          <cell r="AS645" t="str">
            <v/>
          </cell>
          <cell r="AT645" t="str">
            <v/>
          </cell>
          <cell r="AU645" t="str">
            <v/>
          </cell>
          <cell r="AV645" t="str">
            <v/>
          </cell>
          <cell r="AW645" t="str">
            <v/>
          </cell>
          <cell r="AX645" t="str">
            <v/>
          </cell>
          <cell r="AY645" t="str">
            <v/>
          </cell>
          <cell r="AZ645" t="str">
            <v/>
          </cell>
          <cell r="BA645" t="str">
            <v/>
          </cell>
          <cell r="BB645" t="str">
            <v/>
          </cell>
          <cell r="BC645" t="str">
            <v/>
          </cell>
          <cell r="BD645" t="str">
            <v/>
          </cell>
          <cell r="BE645" t="str">
            <v/>
          </cell>
          <cell r="BF645" t="str">
            <v/>
          </cell>
          <cell r="BG645" t="str">
            <v/>
          </cell>
          <cell r="BH645" t="str">
            <v/>
          </cell>
          <cell r="BI645" t="str">
            <v/>
          </cell>
          <cell r="BJ645" t="str">
            <v/>
          </cell>
          <cell r="BK645" t="str">
            <v/>
          </cell>
          <cell r="BL645" t="str">
            <v/>
          </cell>
          <cell r="BM645" t="str">
            <v/>
          </cell>
          <cell r="BN645" t="str">
            <v/>
          </cell>
          <cell r="BO645" t="str">
            <v/>
          </cell>
          <cell r="BP645">
            <v>0</v>
          </cell>
        </row>
        <row r="646">
          <cell r="A646" t="str">
            <v>Mirumoto Elite Guard</v>
          </cell>
          <cell r="C646">
            <v>0</v>
          </cell>
          <cell r="AK646" t="str">
            <v/>
          </cell>
          <cell r="AL646" t="str">
            <v/>
          </cell>
          <cell r="AM646" t="str">
            <v/>
          </cell>
          <cell r="AN646" t="str">
            <v/>
          </cell>
          <cell r="AO646" t="str">
            <v/>
          </cell>
          <cell r="AP646" t="str">
            <v/>
          </cell>
          <cell r="AQ646" t="str">
            <v/>
          </cell>
          <cell r="AR646" t="str">
            <v/>
          </cell>
          <cell r="AS646" t="str">
            <v/>
          </cell>
          <cell r="AT646" t="str">
            <v/>
          </cell>
          <cell r="AU646" t="str">
            <v/>
          </cell>
          <cell r="AV646" t="str">
            <v/>
          </cell>
          <cell r="AW646" t="str">
            <v/>
          </cell>
          <cell r="AX646" t="str">
            <v/>
          </cell>
          <cell r="AY646" t="str">
            <v/>
          </cell>
          <cell r="AZ646" t="str">
            <v/>
          </cell>
          <cell r="BA646" t="str">
            <v/>
          </cell>
          <cell r="BB646" t="str">
            <v/>
          </cell>
          <cell r="BC646" t="str">
            <v/>
          </cell>
          <cell r="BD646" t="str">
            <v/>
          </cell>
          <cell r="BE646" t="str">
            <v/>
          </cell>
          <cell r="BF646" t="str">
            <v/>
          </cell>
          <cell r="BG646" t="str">
            <v/>
          </cell>
          <cell r="BH646" t="str">
            <v/>
          </cell>
          <cell r="BI646" t="str">
            <v/>
          </cell>
          <cell r="BJ646" t="str">
            <v/>
          </cell>
          <cell r="BK646" t="str">
            <v/>
          </cell>
          <cell r="BL646" t="str">
            <v/>
          </cell>
          <cell r="BM646" t="str">
            <v/>
          </cell>
          <cell r="BN646" t="str">
            <v/>
          </cell>
          <cell r="BO646" t="str">
            <v/>
          </cell>
          <cell r="BP646">
            <v>0</v>
          </cell>
        </row>
        <row r="647">
          <cell r="A647" t="str">
            <v>Monk</v>
          </cell>
          <cell r="B647" t="str">
            <v>Mnk</v>
          </cell>
          <cell r="C647">
            <v>0</v>
          </cell>
          <cell r="F647" t="str">
            <v>]Monk Weapons[Club, crossbow (light, heavy), dagger, handaxe, javelin, kama, nunchaku, quarterstaff, sai, shuriken, siangham, sling</v>
          </cell>
          <cell r="G647" t="str">
            <v>]Armor: WIS mod to AC (if positive)[</v>
          </cell>
          <cell r="H647" t="str">
            <v>1st:]Improved Unarmed Strike (Ex)[Does not provoke AoO.</v>
          </cell>
          <cell r="I647" t="str">
            <v>1st:]Stunning Attack (Su)[0/day Fort (DC 11 or be stunned for 1 round.</v>
          </cell>
          <cell r="J647" t="str">
            <v>1st:]Evasion (Ex)[No dmg if makes Reflex save.</v>
          </cell>
          <cell r="K647" t="str">
            <v>1st:]Flurry of Blows (Ex)[Can make an extra attack per round, but all suffer -2.</v>
          </cell>
          <cell r="L647" t="str">
            <v>2nd:]Deflect Arrows[Hand free; Reflex DC 20.</v>
          </cell>
          <cell r="M647" t="str">
            <v>3rd:]Still Mind[+2 Enchantment save</v>
          </cell>
          <cell r="N647" t="str">
            <v>4th:]Slow Fall (Su)[Can fall any distance w/o dmg if wall is within arm's reach.</v>
          </cell>
          <cell r="O647" t="str">
            <v>5th:]Purity of Body[Immune to non-magical diseases</v>
          </cell>
          <cell r="P647" t="str">
            <v>6th:]Improved Trip Feat[</v>
          </cell>
          <cell r="Q647" t="str">
            <v>7th:]Wholeness of Body (Su)[Cure self 0hps/day.</v>
          </cell>
          <cell r="R647" t="str">
            <v>7th:]Leap of the Clouds[Ignore maximum distance on jumps</v>
          </cell>
          <cell r="S647" t="str">
            <v>9th:]Improved Evasion[Half dmg if fails Reflex save.</v>
          </cell>
          <cell r="T647" t="str">
            <v>10th:]Ki Strike (+3) (Su)[Unarmed attacks considered +3 weapons.</v>
          </cell>
          <cell r="U647" t="str">
            <v>11th:]Diamond Body (Su)[Immune to poisons.</v>
          </cell>
          <cell r="V647" t="str">
            <v>12th:]Abundant Step (Sp)[Dimension Door (1/day)(cast: half lvl)</v>
          </cell>
          <cell r="W647" t="str">
            <v>13th:]Diamond Soul[SR 10</v>
          </cell>
          <cell r="X647" t="str">
            <v>15th:]Quivering Palm (1/week) (SN)[Fort DC 10 + half lvl + WIS mod or dies</v>
          </cell>
          <cell r="Y647" t="str">
            <v>17th:]Timeless Body[No add'l aging penalties; no magical aging.</v>
          </cell>
          <cell r="Z647" t="str">
            <v>17th:]Tongue of the Sun and Moon[Speak any language</v>
          </cell>
          <cell r="AA647" t="str">
            <v>19th:]Empty Body (Su)[Etherealness, 1 round / lvl</v>
          </cell>
          <cell r="AB647" t="str">
            <v>20th:]Perfect Self[Outsider; Damage Reduction 20/+1</v>
          </cell>
          <cell r="AK647" t="str">
            <v/>
          </cell>
          <cell r="AL647" t="str">
            <v/>
          </cell>
          <cell r="AM647" t="str">
            <v/>
          </cell>
          <cell r="AN647" t="str">
            <v/>
          </cell>
          <cell r="AO647" t="str">
            <v/>
          </cell>
          <cell r="AP647" t="str">
            <v/>
          </cell>
          <cell r="AQ647" t="str">
            <v/>
          </cell>
          <cell r="AR647" t="str">
            <v/>
          </cell>
          <cell r="AS647" t="str">
            <v/>
          </cell>
          <cell r="AT647" t="str">
            <v/>
          </cell>
          <cell r="AU647" t="str">
            <v/>
          </cell>
          <cell r="AV647" t="str">
            <v/>
          </cell>
          <cell r="AW647" t="str">
            <v/>
          </cell>
          <cell r="AX647" t="str">
            <v/>
          </cell>
          <cell r="AY647" t="str">
            <v/>
          </cell>
          <cell r="AZ647" t="str">
            <v/>
          </cell>
          <cell r="BA647" t="str">
            <v/>
          </cell>
          <cell r="BB647" t="str">
            <v/>
          </cell>
          <cell r="BC647" t="str">
            <v/>
          </cell>
          <cell r="BD647" t="str">
            <v/>
          </cell>
          <cell r="BE647" t="str">
            <v/>
          </cell>
          <cell r="BF647" t="str">
            <v/>
          </cell>
          <cell r="BG647" t="str">
            <v/>
          </cell>
          <cell r="BH647" t="str">
            <v/>
          </cell>
          <cell r="BI647" t="str">
            <v/>
          </cell>
          <cell r="BJ647" t="str">
            <v/>
          </cell>
          <cell r="BK647" t="str">
            <v/>
          </cell>
          <cell r="BL647" t="str">
            <v/>
          </cell>
          <cell r="BM647" t="str">
            <v/>
          </cell>
          <cell r="BN647" t="str">
            <v/>
          </cell>
          <cell r="BO647" t="str">
            <v/>
          </cell>
          <cell r="BP647">
            <v>0</v>
          </cell>
        </row>
        <row r="648">
          <cell r="A648" t="str">
            <v>Mountain's Fury Devotee</v>
          </cell>
          <cell r="B648" t="str">
            <v>Mfd</v>
          </cell>
          <cell r="C648">
            <v>0</v>
          </cell>
          <cell r="G648" t="str">
            <v>1st:]Fury of Stone (Su)[+2 natural AC while raging.</v>
          </cell>
          <cell r="H648" t="str">
            <v>2nd:]Additional Rage (Ex)[0/day.</v>
          </cell>
          <cell r="I648" t="str">
            <v>3rd:]Stoic Fury (Ex)[Immune to enchantment &amp; mind-affecting spells while raging.</v>
          </cell>
          <cell r="J648" t="str">
            <v>5th:]Avalanche Charge (Ex)[If overrun knocks opponent down, take an AoO.</v>
          </cell>
          <cell r="AK648" t="str">
            <v/>
          </cell>
          <cell r="AL648" t="str">
            <v/>
          </cell>
          <cell r="AM648" t="str">
            <v/>
          </cell>
          <cell r="AN648" t="str">
            <v/>
          </cell>
          <cell r="AO648" t="str">
            <v/>
          </cell>
          <cell r="AP648" t="str">
            <v/>
          </cell>
          <cell r="AQ648" t="str">
            <v/>
          </cell>
          <cell r="AR648" t="str">
            <v/>
          </cell>
          <cell r="AS648" t="str">
            <v/>
          </cell>
          <cell r="AT648" t="str">
            <v/>
          </cell>
          <cell r="AU648" t="str">
            <v/>
          </cell>
          <cell r="AV648" t="str">
            <v/>
          </cell>
          <cell r="AW648" t="str">
            <v/>
          </cell>
          <cell r="AX648" t="str">
            <v/>
          </cell>
          <cell r="AY648" t="str">
            <v/>
          </cell>
          <cell r="AZ648" t="str">
            <v/>
          </cell>
          <cell r="BA648" t="str">
            <v/>
          </cell>
          <cell r="BB648" t="str">
            <v/>
          </cell>
          <cell r="BC648" t="str">
            <v/>
          </cell>
          <cell r="BD648" t="str">
            <v/>
          </cell>
          <cell r="BE648" t="str">
            <v/>
          </cell>
          <cell r="BF648" t="str">
            <v/>
          </cell>
          <cell r="BG648" t="str">
            <v/>
          </cell>
          <cell r="BH648" t="str">
            <v/>
          </cell>
          <cell r="BI648" t="str">
            <v/>
          </cell>
          <cell r="BJ648" t="str">
            <v/>
          </cell>
          <cell r="BK648" t="str">
            <v/>
          </cell>
          <cell r="BL648" t="str">
            <v/>
          </cell>
          <cell r="BM648" t="str">
            <v/>
          </cell>
          <cell r="BN648" t="str">
            <v/>
          </cell>
          <cell r="BO648" t="str">
            <v/>
          </cell>
          <cell r="BP648">
            <v>0</v>
          </cell>
        </row>
        <row r="649">
          <cell r="A649" t="str">
            <v>Mountebank</v>
          </cell>
          <cell r="C649">
            <v>0</v>
          </cell>
          <cell r="AK649" t="str">
            <v/>
          </cell>
          <cell r="AL649" t="str">
            <v/>
          </cell>
          <cell r="AM649" t="str">
            <v/>
          </cell>
          <cell r="AN649" t="str">
            <v/>
          </cell>
          <cell r="AO649" t="str">
            <v/>
          </cell>
          <cell r="AP649" t="str">
            <v/>
          </cell>
          <cell r="AQ649" t="str">
            <v/>
          </cell>
          <cell r="AR649" t="str">
            <v/>
          </cell>
          <cell r="AS649" t="str">
            <v/>
          </cell>
          <cell r="AT649" t="str">
            <v/>
          </cell>
          <cell r="AU649" t="str">
            <v/>
          </cell>
          <cell r="AV649" t="str">
            <v/>
          </cell>
          <cell r="AW649" t="str">
            <v/>
          </cell>
          <cell r="AX649" t="str">
            <v/>
          </cell>
          <cell r="AY649" t="str">
            <v/>
          </cell>
          <cell r="AZ649" t="str">
            <v/>
          </cell>
          <cell r="BA649" t="str">
            <v/>
          </cell>
          <cell r="BB649" t="str">
            <v/>
          </cell>
          <cell r="BC649" t="str">
            <v/>
          </cell>
          <cell r="BD649" t="str">
            <v/>
          </cell>
          <cell r="BE649" t="str">
            <v/>
          </cell>
          <cell r="BF649" t="str">
            <v/>
          </cell>
          <cell r="BG649" t="str">
            <v/>
          </cell>
          <cell r="BH649" t="str">
            <v/>
          </cell>
          <cell r="BI649" t="str">
            <v/>
          </cell>
          <cell r="BJ649" t="str">
            <v/>
          </cell>
          <cell r="BK649" t="str">
            <v/>
          </cell>
          <cell r="BL649" t="str">
            <v/>
          </cell>
          <cell r="BM649" t="str">
            <v/>
          </cell>
          <cell r="BN649" t="str">
            <v/>
          </cell>
          <cell r="BO649" t="str">
            <v/>
          </cell>
          <cell r="BP649">
            <v>0</v>
          </cell>
        </row>
        <row r="650">
          <cell r="A650" t="str">
            <v>Myrmidon</v>
          </cell>
          <cell r="B650" t="str">
            <v>.</v>
          </cell>
          <cell r="C650">
            <v>0</v>
          </cell>
          <cell r="D650" t="str">
            <v>]Light, Medium Armor[</v>
          </cell>
          <cell r="E650" t="str">
            <v>]Shield Use[</v>
          </cell>
          <cell r="F650" t="str">
            <v>]Simple, Martial Weapons[</v>
          </cell>
          <cell r="G650" t="str">
            <v>1st:]Arcane Spells (Sp)[Intelligence determines DC, Bonus Spells</v>
          </cell>
          <cell r="H650" t="str">
            <v xml:space="preserve">1st:]Spellbook (Ex)[Starts with all 0 level spells and any three 1st level spells, </v>
          </cell>
          <cell r="I650" t="str">
            <v>][plus one spell per point of Intelligence bonus.  Add 2 spells per class level.</v>
          </cell>
          <cell r="J650" t="str">
            <v>1st:]Bonus Feat (Ex)[1 earned so far.  Fighter, Item Creation, &amp; Metamagic.</v>
          </cell>
          <cell r="AK650" t="str">
            <v/>
          </cell>
          <cell r="AL650" t="str">
            <v/>
          </cell>
          <cell r="AM650" t="str">
            <v/>
          </cell>
          <cell r="AN650" t="str">
            <v/>
          </cell>
          <cell r="AO650" t="str">
            <v/>
          </cell>
          <cell r="AP650" t="str">
            <v/>
          </cell>
          <cell r="AQ650" t="str">
            <v/>
          </cell>
          <cell r="AR650" t="str">
            <v/>
          </cell>
          <cell r="AS650" t="str">
            <v/>
          </cell>
          <cell r="AT650" t="str">
            <v/>
          </cell>
          <cell r="AU650" t="str">
            <v/>
          </cell>
          <cell r="AV650" t="str">
            <v/>
          </cell>
          <cell r="AW650" t="str">
            <v/>
          </cell>
          <cell r="AX650" t="str">
            <v/>
          </cell>
          <cell r="AY650" t="str">
            <v/>
          </cell>
          <cell r="AZ650" t="str">
            <v/>
          </cell>
          <cell r="BA650" t="str">
            <v/>
          </cell>
          <cell r="BB650" t="str">
            <v/>
          </cell>
          <cell r="BC650" t="str">
            <v/>
          </cell>
          <cell r="BD650" t="str">
            <v/>
          </cell>
          <cell r="BE650" t="str">
            <v/>
          </cell>
          <cell r="BF650" t="str">
            <v/>
          </cell>
          <cell r="BG650" t="str">
            <v/>
          </cell>
          <cell r="BH650" t="str">
            <v/>
          </cell>
          <cell r="BI650" t="str">
            <v/>
          </cell>
          <cell r="BJ650" t="str">
            <v/>
          </cell>
          <cell r="BK650" t="str">
            <v/>
          </cell>
          <cell r="BL650" t="str">
            <v/>
          </cell>
          <cell r="BM650" t="str">
            <v/>
          </cell>
          <cell r="BN650" t="str">
            <v/>
          </cell>
          <cell r="BO650" t="str">
            <v/>
          </cell>
          <cell r="BP650">
            <v>0</v>
          </cell>
        </row>
        <row r="651">
          <cell r="A651" t="str">
            <v>Mystic</v>
          </cell>
          <cell r="C651">
            <v>0</v>
          </cell>
          <cell r="AK651" t="str">
            <v/>
          </cell>
          <cell r="AL651" t="str">
            <v/>
          </cell>
          <cell r="AM651" t="str">
            <v/>
          </cell>
          <cell r="AN651" t="str">
            <v/>
          </cell>
          <cell r="AO651" t="str">
            <v/>
          </cell>
          <cell r="AP651" t="str">
            <v/>
          </cell>
          <cell r="AQ651" t="str">
            <v/>
          </cell>
          <cell r="AR651" t="str">
            <v/>
          </cell>
          <cell r="AS651" t="str">
            <v/>
          </cell>
          <cell r="AT651" t="str">
            <v/>
          </cell>
          <cell r="AU651" t="str">
            <v/>
          </cell>
          <cell r="AV651" t="str">
            <v/>
          </cell>
          <cell r="AW651" t="str">
            <v/>
          </cell>
          <cell r="AX651" t="str">
            <v/>
          </cell>
          <cell r="AY651" t="str">
            <v/>
          </cell>
          <cell r="AZ651" t="str">
            <v/>
          </cell>
          <cell r="BA651" t="str">
            <v/>
          </cell>
          <cell r="BB651" t="str">
            <v/>
          </cell>
          <cell r="BC651" t="str">
            <v/>
          </cell>
          <cell r="BD651" t="str">
            <v/>
          </cell>
          <cell r="BE651" t="str">
            <v/>
          </cell>
          <cell r="BF651" t="str">
            <v/>
          </cell>
          <cell r="BG651" t="str">
            <v/>
          </cell>
          <cell r="BH651" t="str">
            <v/>
          </cell>
          <cell r="BI651" t="str">
            <v/>
          </cell>
          <cell r="BJ651" t="str">
            <v/>
          </cell>
          <cell r="BK651" t="str">
            <v/>
          </cell>
          <cell r="BL651" t="str">
            <v/>
          </cell>
          <cell r="BM651" t="str">
            <v/>
          </cell>
          <cell r="BN651" t="str">
            <v/>
          </cell>
          <cell r="BO651" t="str">
            <v/>
          </cell>
          <cell r="BP651">
            <v>0</v>
          </cell>
        </row>
        <row r="652">
          <cell r="A652" t="str">
            <v>Mystic Wanderer</v>
          </cell>
          <cell r="B652" t="str">
            <v>.</v>
          </cell>
          <cell r="C652">
            <v>0</v>
          </cell>
          <cell r="G652" t="str">
            <v>1st:]Spells per day[+1 spellcasting level per Mystic Wanderer level.</v>
          </cell>
          <cell r="H652" t="str">
            <v>1st:]Glory of the Divine (Su)[Wearing no armor, gain a sacred/profane</v>
          </cell>
          <cell r="I652" t="str">
            <v>][ bonus to AC equal to Charisma bonus.</v>
          </cell>
          <cell r="J652" t="str">
            <v>1st:]Sleep (Sp) (1/day)[Cast Sleep as a sorcerer equal to Mystic</v>
          </cell>
          <cell r="K652" t="str">
            <v>][Wanderer level + highest Divine caster level.  DC 11 + CHA Mod.</v>
          </cell>
          <cell r="L652" t="str">
            <v>2nd:]Familiar[Can obtain a familiar.  Levels stack with Sor/Wiz levels.</v>
          </cell>
          <cell r="M652" t="str">
            <v>2nd:]Lore of Nature[+2 competence bonus to Profession (Herbalist)</v>
          </cell>
          <cell r="N652" t="str">
            <v>][and Knowledge (Nature) checks.</v>
          </cell>
          <cell r="O652" t="str">
            <v>3rd:]Gem Magic (Su)[Gains Attune Gem feat.  Can store any spell cast</v>
          </cell>
          <cell r="P652" t="str">
            <v>][(arcane or divine) in the gem.</v>
          </cell>
          <cell r="Q652" t="str">
            <v>3rd:]Resist Charm[+2 sacred/profane bonus vs. enchantment (charm)</v>
          </cell>
          <cell r="R652" t="str">
            <v>4th:]Brew Potion[Gains the Brew Potion feat.</v>
          </cell>
          <cell r="S652" t="str">
            <v>5th:]Suggestion (Sp) (1/day)[Cast Suggestion as a sorcerer equal to</v>
          </cell>
          <cell r="T652" t="str">
            <v>][Mystic Wanderer level + highest Divine caster level.  DC 13+CHA Mod.</v>
          </cell>
          <cell r="U652" t="str">
            <v>6th:]Greater Potion I[Brew potions as if she had access to all</v>
          </cell>
          <cell r="V652" t="str">
            <v>][cantrips and 1st level sorcerer/wizard spells (even if not on spell list)</v>
          </cell>
          <cell r="W652" t="str">
            <v>7th:]Charm Monster (Sp) (1/day)[Cast Charm Monster as a sorcerer equal</v>
          </cell>
          <cell r="X652" t="str">
            <v>][to Mystic Wanderer level + highest Divine caster lvl.  DC 14+CHA Mod.</v>
          </cell>
          <cell r="Y652" t="str">
            <v>8th:]Greater Potion II[Brew potions as if she had access to all</v>
          </cell>
          <cell r="Z652" t="str">
            <v>][cantrips thru 2nd level sorcerer/wizard spells (even if not on spell list)</v>
          </cell>
          <cell r="AA652" t="str">
            <v>9th:]Mass Charm (Sp) (1/day)[Cast Mass Charm as a sorcerer equal</v>
          </cell>
          <cell r="AB652" t="str">
            <v>][to Mystic Wanderer level + highest Divine caster lvl.  DC 18+CHA Mod.</v>
          </cell>
          <cell r="AC652" t="str">
            <v>10th:]Greater Potion III[Brew potions as if she had access to all</v>
          </cell>
          <cell r="AD652" t="str">
            <v>][cantrips thru 3rd level sorcerer/wizard spells (even if not on spell list)</v>
          </cell>
          <cell r="AE652" t="str">
            <v>10th:]Timeless Body[No longer suffers effects of aging.</v>
          </cell>
          <cell r="AK652" t="str">
            <v/>
          </cell>
          <cell r="AL652" t="str">
            <v/>
          </cell>
          <cell r="AM652" t="str">
            <v/>
          </cell>
          <cell r="AN652" t="str">
            <v/>
          </cell>
          <cell r="AO652" t="str">
            <v/>
          </cell>
          <cell r="AP652" t="str">
            <v/>
          </cell>
          <cell r="AQ652" t="str">
            <v/>
          </cell>
          <cell r="AR652" t="str">
            <v/>
          </cell>
          <cell r="AS652" t="str">
            <v/>
          </cell>
          <cell r="AT652" t="str">
            <v/>
          </cell>
          <cell r="AU652" t="str">
            <v/>
          </cell>
          <cell r="AV652" t="str">
            <v/>
          </cell>
          <cell r="AW652" t="str">
            <v/>
          </cell>
          <cell r="AX652" t="str">
            <v/>
          </cell>
          <cell r="AY652" t="str">
            <v/>
          </cell>
          <cell r="AZ652" t="str">
            <v/>
          </cell>
          <cell r="BA652" t="str">
            <v/>
          </cell>
          <cell r="BB652" t="str">
            <v/>
          </cell>
          <cell r="BC652" t="str">
            <v/>
          </cell>
          <cell r="BD652" t="str">
            <v/>
          </cell>
          <cell r="BE652" t="str">
            <v/>
          </cell>
          <cell r="BF652" t="str">
            <v/>
          </cell>
          <cell r="BG652" t="str">
            <v/>
          </cell>
          <cell r="BH652" t="str">
            <v/>
          </cell>
          <cell r="BI652" t="str">
            <v/>
          </cell>
          <cell r="BJ652" t="str">
            <v/>
          </cell>
          <cell r="BK652" t="str">
            <v/>
          </cell>
          <cell r="BL652" t="str">
            <v/>
          </cell>
          <cell r="BM652" t="str">
            <v/>
          </cell>
          <cell r="BN652" t="str">
            <v/>
          </cell>
          <cell r="BO652" t="str">
            <v/>
          </cell>
          <cell r="BP652">
            <v>0</v>
          </cell>
        </row>
        <row r="653">
          <cell r="A653" t="str">
            <v>Necromancer (GR)</v>
          </cell>
          <cell r="B653" t="str">
            <v>.</v>
          </cell>
          <cell r="C653">
            <v>0</v>
          </cell>
          <cell r="F653" t="str">
            <v>]Simple Weapons[</v>
          </cell>
          <cell r="G653" t="str">
            <v>1st:]Arcane Spells (Sp)[Intelligence determines DC, Bonus Spells</v>
          </cell>
          <cell r="H653" t="str">
            <v>1st:]Create Familiar (Ex)[See p.8</v>
          </cell>
          <cell r="I653" t="str">
            <v xml:space="preserve">1st:]Spellbook (Ex)[Starts with all 0 level spells and any three 1st level spells, </v>
          </cell>
          <cell r="J653" t="str">
            <v>][plus one spell per point of Intelligence bonus.  Add 2 spells per class level.</v>
          </cell>
          <cell r="K653" t="str">
            <v>2nd:]Scribe Scroll (Ex)[Per the feat.</v>
          </cell>
          <cell r="L653" t="str">
            <v>4th:]Bonus Feat (Ex)[0 feat(s) earned.  See p.6 for listing.</v>
          </cell>
          <cell r="M653" t="str">
            <v>5th:]Control Undead (Su)[Rebuke or command undead as a Cleric of equal level.</v>
          </cell>
          <cell r="N653" t="str">
            <v>7th:]Touch of Death (Su)[Burn a spell slot for 1d8 dmg per spell level in a melee touch attack.</v>
          </cell>
          <cell r="P653" t="str">
            <v>10th:]Improved Ghoul Touch (Su)[Melee touch attack paralyzes opponent (DC 13).  Lasts 3d4 rounds.</v>
          </cell>
          <cell r="Q653" t="str">
            <v>13th:]Grave Touch (Su)[Burn a spell slot to raise an undead with HD equal to the spell level.</v>
          </cell>
          <cell r="R653" t="str">
            <v>][Must make a separate control undead attempt to gain control.</v>
          </cell>
          <cell r="S653" t="str">
            <v>15th:]Energy Drain (Sp)[1/day can use energy drain as a spell-like ability.</v>
          </cell>
          <cell r="T653" t="str">
            <v>18th:]Touch of Undeath (Su)[Melee touch attack turns living creatures into undead.</v>
          </cell>
          <cell r="U653" t="str">
            <v>][Burn a spell slot of at least 1/2 the target's HD &amp; 100XP per HD.</v>
          </cell>
          <cell r="V653" t="str">
            <v>][Will save DC is calc'ed as if the spell burned were cast normally.</v>
          </cell>
          <cell r="W653" t="str">
            <v>20th:]Lich (Ex)[Automatic successful transformation into a lich.  See p.32.</v>
          </cell>
          <cell r="AK653" t="str">
            <v/>
          </cell>
          <cell r="AL653" t="str">
            <v/>
          </cell>
          <cell r="AM653" t="str">
            <v/>
          </cell>
          <cell r="AN653" t="str">
            <v/>
          </cell>
          <cell r="AO653" t="str">
            <v/>
          </cell>
          <cell r="AP653" t="str">
            <v/>
          </cell>
          <cell r="AQ653" t="str">
            <v/>
          </cell>
          <cell r="AR653" t="str">
            <v/>
          </cell>
          <cell r="AS653" t="str">
            <v/>
          </cell>
          <cell r="AT653" t="str">
            <v/>
          </cell>
          <cell r="AU653" t="str">
            <v/>
          </cell>
          <cell r="AV653" t="str">
            <v/>
          </cell>
          <cell r="AW653" t="str">
            <v/>
          </cell>
          <cell r="AX653" t="str">
            <v/>
          </cell>
          <cell r="AY653" t="str">
            <v/>
          </cell>
          <cell r="AZ653" t="str">
            <v/>
          </cell>
          <cell r="BA653" t="str">
            <v/>
          </cell>
          <cell r="BB653" t="str">
            <v/>
          </cell>
          <cell r="BC653" t="str">
            <v/>
          </cell>
          <cell r="BD653" t="str">
            <v/>
          </cell>
          <cell r="BE653" t="str">
            <v/>
          </cell>
          <cell r="BF653" t="str">
            <v/>
          </cell>
          <cell r="BG653" t="str">
            <v/>
          </cell>
          <cell r="BH653" t="str">
            <v/>
          </cell>
          <cell r="BI653" t="str">
            <v/>
          </cell>
          <cell r="BJ653" t="str">
            <v/>
          </cell>
          <cell r="BK653" t="str">
            <v/>
          </cell>
          <cell r="BL653" t="str">
            <v/>
          </cell>
          <cell r="BM653" t="str">
            <v/>
          </cell>
          <cell r="BN653" t="str">
            <v/>
          </cell>
          <cell r="BO653" t="str">
            <v/>
          </cell>
          <cell r="BP653">
            <v>0</v>
          </cell>
        </row>
        <row r="654">
          <cell r="A654" t="str">
            <v>Necromancer (WotC)</v>
          </cell>
          <cell r="B654" t="str">
            <v>.</v>
          </cell>
          <cell r="C654">
            <v>0</v>
          </cell>
          <cell r="F654" t="str">
            <v>]Wizardly Weapons[Club, dagger, heavy &amp; light crossbow, quarterstaff</v>
          </cell>
          <cell r="G654" t="str">
            <v>]Bonus Language[May take Draconic as a bonus language.</v>
          </cell>
          <cell r="H654" t="str">
            <v>1st:]Arcane Spells (Sp)[Intelligence determines DC, Bonus Spells.</v>
          </cell>
          <cell r="I654" t="str">
            <v>1st:]Familiar (Ex)[</v>
          </cell>
          <cell r="J654" t="str">
            <v>1st:]Scribe Scroll (Ex)[Per the feat.</v>
          </cell>
          <cell r="K654" t="str">
            <v xml:space="preserve">1st:]Spellbook (Ex)[Starts with all 0 level spells and any three 1st level spells, </v>
          </cell>
          <cell r="L654" t="str">
            <v>][plus one spell per point of Intelligence bonus.  Add 2 spells per class level.</v>
          </cell>
          <cell r="M654" t="str">
            <v>1st:]Spell Mastery (Sp)[Read Magic</v>
          </cell>
          <cell r="N654" t="str">
            <v>1st:]Bonus Metamagic Feat (Ex)[1 feat(s) earned.</v>
          </cell>
          <cell r="O654" t="str">
            <v>1st:]School Specialization (Ex)[</v>
          </cell>
          <cell r="AK654" t="str">
            <v/>
          </cell>
          <cell r="AL654" t="str">
            <v/>
          </cell>
          <cell r="AM654" t="str">
            <v/>
          </cell>
          <cell r="AN654" t="str">
            <v/>
          </cell>
          <cell r="AO654" t="str">
            <v/>
          </cell>
          <cell r="AP654" t="str">
            <v/>
          </cell>
          <cell r="AQ654" t="str">
            <v/>
          </cell>
          <cell r="AR654" t="str">
            <v/>
          </cell>
          <cell r="AS654" t="str">
            <v/>
          </cell>
          <cell r="AT654" t="str">
            <v/>
          </cell>
          <cell r="AU654" t="str">
            <v/>
          </cell>
          <cell r="AV654" t="str">
            <v/>
          </cell>
          <cell r="AW654" t="str">
            <v/>
          </cell>
          <cell r="AX654" t="str">
            <v/>
          </cell>
          <cell r="AY654" t="str">
            <v/>
          </cell>
          <cell r="AZ654" t="str">
            <v/>
          </cell>
          <cell r="BA654" t="str">
            <v/>
          </cell>
          <cell r="BB654" t="str">
            <v/>
          </cell>
          <cell r="BC654" t="str">
            <v/>
          </cell>
          <cell r="BD654" t="str">
            <v/>
          </cell>
          <cell r="BE654" t="str">
            <v/>
          </cell>
          <cell r="BF654" t="str">
            <v/>
          </cell>
          <cell r="BG654" t="str">
            <v/>
          </cell>
          <cell r="BH654" t="str">
            <v/>
          </cell>
          <cell r="BI654" t="str">
            <v/>
          </cell>
          <cell r="BJ654" t="str">
            <v/>
          </cell>
          <cell r="BK654" t="str">
            <v/>
          </cell>
          <cell r="BL654" t="str">
            <v/>
          </cell>
          <cell r="BM654" t="str">
            <v/>
          </cell>
          <cell r="BN654" t="str">
            <v/>
          </cell>
          <cell r="BO654" t="str">
            <v/>
          </cell>
          <cell r="BP654">
            <v>0</v>
          </cell>
        </row>
        <row r="655">
          <cell r="A655" t="str">
            <v>Nightcloak (Dragon Mag)</v>
          </cell>
          <cell r="B655" t="str">
            <v>.</v>
          </cell>
          <cell r="C655">
            <v>0</v>
          </cell>
          <cell r="D655" t="str">
            <v>]Light, Medium, Heavy Armor[</v>
          </cell>
          <cell r="E655" t="str">
            <v>]Shield Use[</v>
          </cell>
          <cell r="F655" t="str">
            <v>]Simple Weapons[</v>
          </cell>
          <cell r="G655" t="str">
            <v>1st:]Darkness Spells[Can pray for any spell on the Darkness domain list as a spell of equal level.</v>
          </cell>
          <cell r="H655" t="str">
            <v>2nd:]Eyes of Shar (Ex)[Darkvision 60'</v>
          </cell>
          <cell r="I655" t="str">
            <v>]["Darkvision" 10' in magical darkness.</v>
          </cell>
          <cell r="J655" t="str">
            <v>][Immunity to magical blindness.</v>
          </cell>
          <cell r="K655" t="str">
            <v>3rd:]Insidious Magic[Gain the Insidious Magic Feat</v>
          </cell>
          <cell r="L655" t="str">
            <v>4th:]Shadow Talk (Su)[Whisper messages to other worshipers of Shar within 500'. Language dependant.</v>
          </cell>
          <cell r="M655" t="str">
            <v>5th:]Disk of Night (Su)[When wielding a chakram, can strike DR up to +2.</v>
          </cell>
          <cell r="N655" t="str">
            <v>6th:]True Lies (Sp)[Modifiy Memory as a bard of equal character level.</v>
          </cell>
          <cell r="O655" t="str">
            <v>][Can use a number of times per 10 day as their CHA modifier.</v>
          </cell>
          <cell r="P655" t="str">
            <v>7th:]Mind of Shar (Ex)[Can choose to use either their INT or CON modifier as a bonus</v>
          </cell>
          <cell r="Q655" t="str">
            <v>][to their Fortitude saves.</v>
          </cell>
          <cell r="R655" t="str">
            <v>8th:]Shar's Caress (Su)[With weapon focus in chakram, whip, or dagger, can surround</v>
          </cell>
          <cell r="S655" t="str">
            <v>][the weapon with energy that does 2d6 divine damage.</v>
          </cell>
          <cell r="T655" t="str">
            <v>][Can do 1/day per point of CHA modifier.</v>
          </cell>
          <cell r="U655" t="str">
            <v>9th:]Minion of Shar (Sp)[1/day can summon 1 shadow/class level. New shadows formed are</v>
          </cell>
          <cell r="V655" t="str">
            <v>][also under control.</v>
          </cell>
          <cell r="W655" t="str">
            <v>10th:]Voice of Ineffable Evil (Sp)[1/day Dominate Monster as a sorcerer of equal character level.  Lasts 1 day.</v>
          </cell>
          <cell r="AK655" t="str">
            <v/>
          </cell>
          <cell r="AL655" t="str">
            <v/>
          </cell>
          <cell r="AM655" t="str">
            <v/>
          </cell>
          <cell r="AN655" t="str">
            <v/>
          </cell>
          <cell r="AO655" t="str">
            <v/>
          </cell>
          <cell r="AP655" t="str">
            <v/>
          </cell>
          <cell r="AQ655" t="str">
            <v/>
          </cell>
          <cell r="AR655" t="str">
            <v/>
          </cell>
          <cell r="AS655" t="str">
            <v/>
          </cell>
          <cell r="AT655" t="str">
            <v/>
          </cell>
          <cell r="AU655" t="str">
            <v/>
          </cell>
          <cell r="AV655" t="str">
            <v/>
          </cell>
          <cell r="AW655" t="str">
            <v/>
          </cell>
          <cell r="AX655" t="str">
            <v/>
          </cell>
          <cell r="AY655" t="str">
            <v/>
          </cell>
          <cell r="AZ655" t="str">
            <v/>
          </cell>
          <cell r="BA655" t="str">
            <v/>
          </cell>
          <cell r="BB655" t="str">
            <v/>
          </cell>
          <cell r="BC655" t="str">
            <v/>
          </cell>
          <cell r="BD655" t="str">
            <v/>
          </cell>
          <cell r="BE655" t="str">
            <v/>
          </cell>
          <cell r="BF655" t="str">
            <v/>
          </cell>
          <cell r="BG655" t="str">
            <v/>
          </cell>
          <cell r="BH655" t="str">
            <v/>
          </cell>
          <cell r="BI655" t="str">
            <v/>
          </cell>
          <cell r="BJ655" t="str">
            <v/>
          </cell>
          <cell r="BK655" t="str">
            <v/>
          </cell>
          <cell r="BL655" t="str">
            <v/>
          </cell>
          <cell r="BM655" t="str">
            <v/>
          </cell>
          <cell r="BN655" t="str">
            <v/>
          </cell>
          <cell r="BO655" t="str">
            <v/>
          </cell>
          <cell r="BP655">
            <v>0</v>
          </cell>
        </row>
        <row r="656">
          <cell r="A656" t="str">
            <v>Nightcloak (FnP)</v>
          </cell>
          <cell r="C656">
            <v>0</v>
          </cell>
          <cell r="AK656" t="str">
            <v/>
          </cell>
          <cell r="AL656" t="str">
            <v/>
          </cell>
          <cell r="AM656" t="str">
            <v/>
          </cell>
          <cell r="AN656" t="str">
            <v/>
          </cell>
          <cell r="AO656" t="str">
            <v/>
          </cell>
          <cell r="AP656" t="str">
            <v/>
          </cell>
          <cell r="AQ656" t="str">
            <v/>
          </cell>
          <cell r="AR656" t="str">
            <v/>
          </cell>
          <cell r="AS656" t="str">
            <v/>
          </cell>
          <cell r="AT656" t="str">
            <v/>
          </cell>
          <cell r="AU656" t="str">
            <v/>
          </cell>
          <cell r="AV656" t="str">
            <v/>
          </cell>
          <cell r="AW656" t="str">
            <v/>
          </cell>
          <cell r="AX656" t="str">
            <v/>
          </cell>
          <cell r="AY656" t="str">
            <v/>
          </cell>
          <cell r="AZ656" t="str">
            <v/>
          </cell>
          <cell r="BA656" t="str">
            <v/>
          </cell>
          <cell r="BB656" t="str">
            <v/>
          </cell>
          <cell r="BC656" t="str">
            <v/>
          </cell>
          <cell r="BD656" t="str">
            <v/>
          </cell>
          <cell r="BE656" t="str">
            <v/>
          </cell>
          <cell r="BF656" t="str">
            <v/>
          </cell>
          <cell r="BG656" t="str">
            <v/>
          </cell>
          <cell r="BH656" t="str">
            <v/>
          </cell>
          <cell r="BI656" t="str">
            <v/>
          </cell>
          <cell r="BJ656" t="str">
            <v/>
          </cell>
          <cell r="BK656" t="str">
            <v/>
          </cell>
          <cell r="BL656" t="str">
            <v/>
          </cell>
          <cell r="BM656" t="str">
            <v/>
          </cell>
          <cell r="BN656" t="str">
            <v/>
          </cell>
          <cell r="BO656" t="str">
            <v/>
          </cell>
          <cell r="BP656">
            <v>0</v>
          </cell>
        </row>
        <row r="657">
          <cell r="A657" t="str">
            <v>Nightcloak (Josh)</v>
          </cell>
          <cell r="C657">
            <v>0</v>
          </cell>
          <cell r="AK657" t="str">
            <v/>
          </cell>
          <cell r="AL657" t="str">
            <v/>
          </cell>
          <cell r="AM657" t="str">
            <v/>
          </cell>
          <cell r="AN657" t="str">
            <v/>
          </cell>
          <cell r="AO657" t="str">
            <v/>
          </cell>
          <cell r="AP657" t="str">
            <v/>
          </cell>
          <cell r="AQ657" t="str">
            <v/>
          </cell>
          <cell r="AR657" t="str">
            <v/>
          </cell>
          <cell r="AS657" t="str">
            <v/>
          </cell>
          <cell r="AT657" t="str">
            <v/>
          </cell>
          <cell r="AU657" t="str">
            <v/>
          </cell>
          <cell r="AV657" t="str">
            <v/>
          </cell>
          <cell r="AW657" t="str">
            <v/>
          </cell>
          <cell r="AX657" t="str">
            <v/>
          </cell>
          <cell r="AY657" t="str">
            <v/>
          </cell>
          <cell r="AZ657" t="str">
            <v/>
          </cell>
          <cell r="BA657" t="str">
            <v/>
          </cell>
          <cell r="BB657" t="str">
            <v/>
          </cell>
          <cell r="BC657" t="str">
            <v/>
          </cell>
          <cell r="BD657" t="str">
            <v/>
          </cell>
          <cell r="BE657" t="str">
            <v/>
          </cell>
          <cell r="BF657" t="str">
            <v/>
          </cell>
          <cell r="BG657" t="str">
            <v/>
          </cell>
          <cell r="BH657" t="str">
            <v/>
          </cell>
          <cell r="BI657" t="str">
            <v/>
          </cell>
          <cell r="BJ657" t="str">
            <v/>
          </cell>
          <cell r="BK657" t="str">
            <v/>
          </cell>
          <cell r="BL657" t="str">
            <v/>
          </cell>
          <cell r="BM657" t="str">
            <v/>
          </cell>
          <cell r="BN657" t="str">
            <v/>
          </cell>
          <cell r="BO657" t="str">
            <v/>
          </cell>
          <cell r="BP657">
            <v>0</v>
          </cell>
        </row>
        <row r="658">
          <cell r="A658" t="str">
            <v>Nimbic Scholar</v>
          </cell>
          <cell r="C658">
            <v>0</v>
          </cell>
          <cell r="AK658" t="str">
            <v/>
          </cell>
          <cell r="AL658" t="str">
            <v/>
          </cell>
          <cell r="AM658" t="str">
            <v/>
          </cell>
          <cell r="AN658" t="str">
            <v/>
          </cell>
          <cell r="AO658" t="str">
            <v/>
          </cell>
          <cell r="AP658" t="str">
            <v/>
          </cell>
          <cell r="AQ658" t="str">
            <v/>
          </cell>
          <cell r="AR658" t="str">
            <v/>
          </cell>
          <cell r="AS658" t="str">
            <v/>
          </cell>
          <cell r="AT658" t="str">
            <v/>
          </cell>
          <cell r="AU658" t="str">
            <v/>
          </cell>
          <cell r="AV658" t="str">
            <v/>
          </cell>
          <cell r="AW658" t="str">
            <v/>
          </cell>
          <cell r="AX658" t="str">
            <v/>
          </cell>
          <cell r="AY658" t="str">
            <v/>
          </cell>
          <cell r="AZ658" t="str">
            <v/>
          </cell>
          <cell r="BA658" t="str">
            <v/>
          </cell>
          <cell r="BB658" t="str">
            <v/>
          </cell>
          <cell r="BC658" t="str">
            <v/>
          </cell>
          <cell r="BD658" t="str">
            <v/>
          </cell>
          <cell r="BE658" t="str">
            <v/>
          </cell>
          <cell r="BF658" t="str">
            <v/>
          </cell>
          <cell r="BG658" t="str">
            <v/>
          </cell>
          <cell r="BH658" t="str">
            <v/>
          </cell>
          <cell r="BI658" t="str">
            <v/>
          </cell>
          <cell r="BJ658" t="str">
            <v/>
          </cell>
          <cell r="BK658" t="str">
            <v/>
          </cell>
          <cell r="BL658" t="str">
            <v/>
          </cell>
          <cell r="BM658" t="str">
            <v/>
          </cell>
          <cell r="BN658" t="str">
            <v/>
          </cell>
          <cell r="BO658" t="str">
            <v/>
          </cell>
          <cell r="BP658">
            <v>0</v>
          </cell>
        </row>
        <row r="659">
          <cell r="A659" t="str">
            <v>Ninja</v>
          </cell>
          <cell r="C659">
            <v>0</v>
          </cell>
          <cell r="AK659" t="str">
            <v/>
          </cell>
          <cell r="AL659" t="str">
            <v/>
          </cell>
          <cell r="AM659" t="str">
            <v/>
          </cell>
          <cell r="AN659" t="str">
            <v/>
          </cell>
          <cell r="AO659" t="str">
            <v/>
          </cell>
          <cell r="AP659" t="str">
            <v/>
          </cell>
          <cell r="AQ659" t="str">
            <v/>
          </cell>
          <cell r="AR659" t="str">
            <v/>
          </cell>
          <cell r="AS659" t="str">
            <v/>
          </cell>
          <cell r="AT659" t="str">
            <v/>
          </cell>
          <cell r="AU659" t="str">
            <v/>
          </cell>
          <cell r="AV659" t="str">
            <v/>
          </cell>
          <cell r="AW659" t="str">
            <v/>
          </cell>
          <cell r="AX659" t="str">
            <v/>
          </cell>
          <cell r="AY659" t="str">
            <v/>
          </cell>
          <cell r="AZ659" t="str">
            <v/>
          </cell>
          <cell r="BA659" t="str">
            <v/>
          </cell>
          <cell r="BB659" t="str">
            <v/>
          </cell>
          <cell r="BC659" t="str">
            <v/>
          </cell>
          <cell r="BD659" t="str">
            <v/>
          </cell>
          <cell r="BE659" t="str">
            <v/>
          </cell>
          <cell r="BF659" t="str">
            <v/>
          </cell>
          <cell r="BG659" t="str">
            <v/>
          </cell>
          <cell r="BH659" t="str">
            <v/>
          </cell>
          <cell r="BI659" t="str">
            <v/>
          </cell>
          <cell r="BJ659" t="str">
            <v/>
          </cell>
          <cell r="BK659" t="str">
            <v/>
          </cell>
          <cell r="BL659" t="str">
            <v/>
          </cell>
          <cell r="BM659" t="str">
            <v/>
          </cell>
          <cell r="BN659" t="str">
            <v/>
          </cell>
          <cell r="BO659" t="str">
            <v/>
          </cell>
          <cell r="BP659">
            <v>0</v>
          </cell>
        </row>
        <row r="660">
          <cell r="A660" t="str">
            <v>Ninja of the Crescent Moon</v>
          </cell>
          <cell r="B660" t="str">
            <v>Nin</v>
          </cell>
          <cell r="C660">
            <v>0</v>
          </cell>
          <cell r="G660" t="str">
            <v>1st:]Monk-like AC bonus[Monk and Ninja lvls stack to get AC bonus</v>
          </cell>
          <cell r="H660" t="str">
            <v>1st:]Sneak Attack[+1d6</v>
          </cell>
          <cell r="I660" t="str">
            <v>2nd:]Improved Evasion[Half dmg if fails Reflex save.</v>
          </cell>
          <cell r="J660" t="str">
            <v xml:space="preserve">2nd:]Kuji-kiri (Sp)[Cast Hypnotic Pattern (2d4 +1/Ninja lvl) with a </v>
          </cell>
          <cell r="K660" t="str">
            <v>][gesture; WILL DC 12 + CHA mod; dur gesturing + 1 rnd</v>
          </cell>
          <cell r="L660" t="str">
            <v>3rd:]Poison Use[Never poison themselves when applying</v>
          </cell>
          <cell r="M660" t="str">
            <v>3rd:]Sneak Attack[+2d6</v>
          </cell>
          <cell r="N660" t="str">
            <v>4th:]AC Bonus[+1; as per Monk</v>
          </cell>
          <cell r="O660" t="str">
            <v>4th:]Fast Climb[Half speed as mv equiv, Full speed as full-round</v>
          </cell>
          <cell r="P660" t="str">
            <v>4th:]Silencing Attack (Su)[If foe flat-footed and ninja successfully</v>
          </cell>
          <cell r="Q660" t="str">
            <v>][strikes, foe cannot speak for 1 round.</v>
          </cell>
          <cell r="R660" t="str">
            <v>5th:]Sneak Attack[+3d6</v>
          </cell>
          <cell r="S660" t="str">
            <v>5th:]Fast Sneak[when using Mv Sil and Hide, can mv normal speed w/o penalty</v>
          </cell>
          <cell r="T660" t="str">
            <v>6th:]Invisibility (Sp)[Turn invisible (self only) once per day per Ninja lvl</v>
          </cell>
          <cell r="U660" t="str">
            <v>6th:]Opportunist[Once/round, can make AOO vs. someone struck</v>
          </cell>
          <cell r="V660" t="str">
            <v>7th:]Sneak Attack[+4d6</v>
          </cell>
          <cell r="W660" t="str">
            <v>7th:]Gaseous Form (Sp)(1/day)[One round per Ninja class lvl</v>
          </cell>
          <cell r="X660" t="str">
            <v>8th:]Improved Kuji-kiri (Sp)[As Kuji-kiri, 3d6 +1/Ninja lvl HD;</v>
          </cell>
          <cell r="Y660" t="str">
            <v>][Will DC 15 + CHA mod</v>
          </cell>
          <cell r="Z660" t="str">
            <v>9th:]AC Bonus[+2; as per Monk</v>
          </cell>
          <cell r="AA660" t="str">
            <v>9th:]Blindsight (Ex)[60'; Invisibility and darkness irrelevant</v>
          </cell>
          <cell r="AB660" t="str">
            <v>9th:]Sneak Attack[+5d6</v>
          </cell>
          <cell r="AC660" t="str">
            <v>10th:]Always sneaky[Always take 10 on Mv Silently and Hide</v>
          </cell>
          <cell r="AD660" t="str">
            <v>10th:]Ethereal Jaunt (Sp)[(3/day; free action) Ethereal for 1 round</v>
          </cell>
          <cell r="AK660" t="str">
            <v/>
          </cell>
          <cell r="AL660" t="str">
            <v/>
          </cell>
          <cell r="AM660" t="str">
            <v/>
          </cell>
          <cell r="AN660" t="str">
            <v/>
          </cell>
          <cell r="AO660" t="str">
            <v/>
          </cell>
          <cell r="AP660" t="str">
            <v/>
          </cell>
          <cell r="AQ660" t="str">
            <v/>
          </cell>
          <cell r="AR660" t="str">
            <v/>
          </cell>
          <cell r="AS660" t="str">
            <v/>
          </cell>
          <cell r="AT660" t="str">
            <v/>
          </cell>
          <cell r="AU660" t="str">
            <v/>
          </cell>
          <cell r="AV660" t="str">
            <v/>
          </cell>
          <cell r="AW660" t="str">
            <v/>
          </cell>
          <cell r="AX660" t="str">
            <v/>
          </cell>
          <cell r="AY660" t="str">
            <v/>
          </cell>
          <cell r="AZ660" t="str">
            <v/>
          </cell>
          <cell r="BA660" t="str">
            <v/>
          </cell>
          <cell r="BB660" t="str">
            <v/>
          </cell>
          <cell r="BC660" t="str">
            <v/>
          </cell>
          <cell r="BD660" t="str">
            <v/>
          </cell>
          <cell r="BE660" t="str">
            <v/>
          </cell>
          <cell r="BF660" t="str">
            <v/>
          </cell>
          <cell r="BG660" t="str">
            <v/>
          </cell>
          <cell r="BH660" t="str">
            <v/>
          </cell>
          <cell r="BI660" t="str">
            <v/>
          </cell>
          <cell r="BJ660" t="str">
            <v/>
          </cell>
          <cell r="BK660" t="str">
            <v/>
          </cell>
          <cell r="BL660" t="str">
            <v/>
          </cell>
          <cell r="BM660" t="str">
            <v/>
          </cell>
          <cell r="BN660" t="str">
            <v/>
          </cell>
          <cell r="BO660" t="str">
            <v/>
          </cell>
          <cell r="BP660">
            <v>0</v>
          </cell>
        </row>
        <row r="661">
          <cell r="A661" t="str">
            <v>Ninja Spy</v>
          </cell>
          <cell r="C661">
            <v>0</v>
          </cell>
          <cell r="AK661" t="str">
            <v/>
          </cell>
          <cell r="AL661" t="str">
            <v/>
          </cell>
          <cell r="AM661" t="str">
            <v/>
          </cell>
          <cell r="AN661" t="str">
            <v/>
          </cell>
          <cell r="AO661" t="str">
            <v/>
          </cell>
          <cell r="AP661" t="str">
            <v/>
          </cell>
          <cell r="AQ661" t="str">
            <v/>
          </cell>
          <cell r="AR661" t="str">
            <v/>
          </cell>
          <cell r="AS661" t="str">
            <v/>
          </cell>
          <cell r="AT661" t="str">
            <v/>
          </cell>
          <cell r="AU661" t="str">
            <v/>
          </cell>
          <cell r="AV661" t="str">
            <v/>
          </cell>
          <cell r="AW661" t="str">
            <v/>
          </cell>
          <cell r="AX661" t="str">
            <v/>
          </cell>
          <cell r="AY661" t="str">
            <v/>
          </cell>
          <cell r="AZ661" t="str">
            <v/>
          </cell>
          <cell r="BA661" t="str">
            <v/>
          </cell>
          <cell r="BB661" t="str">
            <v/>
          </cell>
          <cell r="BC661" t="str">
            <v/>
          </cell>
          <cell r="BD661" t="str">
            <v/>
          </cell>
          <cell r="BE661" t="str">
            <v/>
          </cell>
          <cell r="BF661" t="str">
            <v/>
          </cell>
          <cell r="BG661" t="str">
            <v/>
          </cell>
          <cell r="BH661" t="str">
            <v/>
          </cell>
          <cell r="BI661" t="str">
            <v/>
          </cell>
          <cell r="BJ661" t="str">
            <v/>
          </cell>
          <cell r="BK661" t="str">
            <v/>
          </cell>
          <cell r="BL661" t="str">
            <v/>
          </cell>
          <cell r="BM661" t="str">
            <v/>
          </cell>
          <cell r="BN661" t="str">
            <v/>
          </cell>
          <cell r="BO661" t="str">
            <v/>
          </cell>
          <cell r="BP661">
            <v>0</v>
          </cell>
        </row>
        <row r="662">
          <cell r="A662" t="str">
            <v>Nomad</v>
          </cell>
          <cell r="B662" t="str">
            <v>.</v>
          </cell>
          <cell r="C662">
            <v>0</v>
          </cell>
          <cell r="D662" t="str">
            <v>]Light Armor[</v>
          </cell>
          <cell r="F662" t="str">
            <v>]Simple, Martial Weapons[</v>
          </cell>
          <cell r="G662" t="str">
            <v>1st:]Hidden Blades (Ex)[+0 bonus to hide an object upon yourself.</v>
          </cell>
          <cell r="H662" t="str">
            <v>1st:]Languages (Ex)[You know 1 extra bonus language of your choice.</v>
          </cell>
          <cell r="I662" t="str">
            <v>1st:]Odd Jobs (Ex)[No unskilled penalty for any common craft or profession check.</v>
          </cell>
          <cell r="J662" t="str">
            <v>2nd:]Bonus Feat (Ex)[1 earned so far.</v>
          </cell>
          <cell r="K662" t="str">
            <v>3rd:]Worldly (Ex)[Choose 0 skill(s).  Untrained cc become class.  Trained become cc.</v>
          </cell>
          <cell r="L662" t="str">
            <v>]Skills:[</v>
          </cell>
          <cell r="M662" t="str">
            <v>5th:]Heft (Ex)[Carry a Medium load as if it were a light one.</v>
          </cell>
          <cell r="N662" t="str">
            <v>7th:]Tireless (Ex)[Require 1/2 the standard amount of sleep.</v>
          </cell>
          <cell r="O662" t="str">
            <v>8th:]Hidden Blades (Ex)[With Quickdraw, may draw hidden blades as a free action.</v>
          </cell>
          <cell r="P662" t="str">
            <v>10th:]Call of the Tribes (Ex)[1/year, may call the tribes together.  See p.41</v>
          </cell>
          <cell r="Q662" t="str">
            <v>16th:]Heart of the Stag (Su)[HD changes to d12.</v>
          </cell>
          <cell r="R662" t="str">
            <v>17th:]Strength of the Boar (Sp)[Permanent freedom of movement.</v>
          </cell>
          <cell r="S662" t="str">
            <v>20th:]Master of the Tribe (Su)[Gain leadership feat.  If already possess, affects double.</v>
          </cell>
          <cell r="AK662" t="str">
            <v/>
          </cell>
          <cell r="AL662" t="str">
            <v/>
          </cell>
          <cell r="AM662" t="str">
            <v/>
          </cell>
          <cell r="AN662" t="str">
            <v/>
          </cell>
          <cell r="AO662" t="str">
            <v/>
          </cell>
          <cell r="AP662" t="str">
            <v/>
          </cell>
          <cell r="AQ662" t="str">
            <v/>
          </cell>
          <cell r="AR662" t="str">
            <v/>
          </cell>
          <cell r="AS662" t="str">
            <v/>
          </cell>
          <cell r="AT662" t="str">
            <v/>
          </cell>
          <cell r="AU662" t="str">
            <v/>
          </cell>
          <cell r="AV662" t="str">
            <v/>
          </cell>
          <cell r="AW662" t="str">
            <v/>
          </cell>
          <cell r="AX662" t="str">
            <v/>
          </cell>
          <cell r="AY662" t="str">
            <v/>
          </cell>
          <cell r="AZ662" t="str">
            <v/>
          </cell>
          <cell r="BA662" t="str">
            <v/>
          </cell>
          <cell r="BB662" t="str">
            <v/>
          </cell>
          <cell r="BC662" t="str">
            <v/>
          </cell>
          <cell r="BD662" t="str">
            <v/>
          </cell>
          <cell r="BE662" t="str">
            <v/>
          </cell>
          <cell r="BF662" t="str">
            <v/>
          </cell>
          <cell r="BG662" t="str">
            <v/>
          </cell>
          <cell r="BH662" t="str">
            <v/>
          </cell>
          <cell r="BI662" t="str">
            <v/>
          </cell>
          <cell r="BJ662" t="str">
            <v/>
          </cell>
          <cell r="BK662" t="str">
            <v/>
          </cell>
          <cell r="BL662" t="str">
            <v/>
          </cell>
          <cell r="BM662" t="str">
            <v/>
          </cell>
          <cell r="BN662" t="str">
            <v/>
          </cell>
          <cell r="BO662" t="str">
            <v/>
          </cell>
          <cell r="BP662">
            <v>0</v>
          </cell>
        </row>
        <row r="663">
          <cell r="A663" t="str">
            <v>Occult Slayer</v>
          </cell>
          <cell r="C663">
            <v>0</v>
          </cell>
          <cell r="AK663" t="str">
            <v/>
          </cell>
          <cell r="AL663" t="str">
            <v/>
          </cell>
          <cell r="AM663" t="str">
            <v/>
          </cell>
          <cell r="AN663" t="str">
            <v/>
          </cell>
          <cell r="AO663" t="str">
            <v/>
          </cell>
          <cell r="AP663" t="str">
            <v/>
          </cell>
          <cell r="AQ663" t="str">
            <v/>
          </cell>
          <cell r="AR663" t="str">
            <v/>
          </cell>
          <cell r="AS663" t="str">
            <v/>
          </cell>
          <cell r="AT663" t="str">
            <v/>
          </cell>
          <cell r="AU663" t="str">
            <v/>
          </cell>
          <cell r="AV663" t="str">
            <v/>
          </cell>
          <cell r="AW663" t="str">
            <v/>
          </cell>
          <cell r="AX663" t="str">
            <v/>
          </cell>
          <cell r="AY663" t="str">
            <v/>
          </cell>
          <cell r="AZ663" t="str">
            <v/>
          </cell>
          <cell r="BA663" t="str">
            <v/>
          </cell>
          <cell r="BB663" t="str">
            <v/>
          </cell>
          <cell r="BC663" t="str">
            <v/>
          </cell>
          <cell r="BD663" t="str">
            <v/>
          </cell>
          <cell r="BE663" t="str">
            <v/>
          </cell>
          <cell r="BF663" t="str">
            <v/>
          </cell>
          <cell r="BG663" t="str">
            <v/>
          </cell>
          <cell r="BH663" t="str">
            <v/>
          </cell>
          <cell r="BI663" t="str">
            <v/>
          </cell>
          <cell r="BJ663" t="str">
            <v/>
          </cell>
          <cell r="BK663" t="str">
            <v/>
          </cell>
          <cell r="BL663" t="str">
            <v/>
          </cell>
          <cell r="BM663" t="str">
            <v/>
          </cell>
          <cell r="BN663" t="str">
            <v/>
          </cell>
          <cell r="BO663" t="str">
            <v/>
          </cell>
          <cell r="BP663">
            <v>0</v>
          </cell>
        </row>
        <row r="664">
          <cell r="A664" t="str">
            <v>Ocular Adept</v>
          </cell>
          <cell r="C664">
            <v>0</v>
          </cell>
          <cell r="AK664" t="str">
            <v/>
          </cell>
          <cell r="AL664" t="str">
            <v/>
          </cell>
          <cell r="AM664" t="str">
            <v/>
          </cell>
          <cell r="AN664" t="str">
            <v/>
          </cell>
          <cell r="AO664" t="str">
            <v/>
          </cell>
          <cell r="AP664" t="str">
            <v/>
          </cell>
          <cell r="AQ664" t="str">
            <v/>
          </cell>
          <cell r="AR664" t="str">
            <v/>
          </cell>
          <cell r="AS664" t="str">
            <v/>
          </cell>
          <cell r="AT664" t="str">
            <v/>
          </cell>
          <cell r="AU664" t="str">
            <v/>
          </cell>
          <cell r="AV664" t="str">
            <v/>
          </cell>
          <cell r="AW664" t="str">
            <v/>
          </cell>
          <cell r="AX664" t="str">
            <v/>
          </cell>
          <cell r="AY664" t="str">
            <v/>
          </cell>
          <cell r="AZ664" t="str">
            <v/>
          </cell>
          <cell r="BA664" t="str">
            <v/>
          </cell>
          <cell r="BB664" t="str">
            <v/>
          </cell>
          <cell r="BC664" t="str">
            <v/>
          </cell>
          <cell r="BD664" t="str">
            <v/>
          </cell>
          <cell r="BE664" t="str">
            <v/>
          </cell>
          <cell r="BF664" t="str">
            <v/>
          </cell>
          <cell r="BG664" t="str">
            <v/>
          </cell>
          <cell r="BH664" t="str">
            <v/>
          </cell>
          <cell r="BI664" t="str">
            <v/>
          </cell>
          <cell r="BJ664" t="str">
            <v/>
          </cell>
          <cell r="BK664" t="str">
            <v/>
          </cell>
          <cell r="BL664" t="str">
            <v/>
          </cell>
          <cell r="BM664" t="str">
            <v/>
          </cell>
          <cell r="BN664" t="str">
            <v/>
          </cell>
          <cell r="BO664" t="str">
            <v/>
          </cell>
          <cell r="BP664">
            <v>0</v>
          </cell>
        </row>
        <row r="665">
          <cell r="A665" t="str">
            <v>Orc Scout</v>
          </cell>
          <cell r="B665" t="str">
            <v>.</v>
          </cell>
          <cell r="C665">
            <v>0</v>
          </cell>
          <cell r="D665" t="str">
            <v>]Light Armor[</v>
          </cell>
          <cell r="F665" t="str">
            <v>]Simple, Martial Weapons[</v>
          </cell>
          <cell r="G665" t="str">
            <v>1st]Fieldcraft +0 (Ex)[Bonus to climb, heal, hide, intuit direction, listen,</v>
          </cell>
          <cell r="H665" t="str">
            <v>][move silently, search, spot, &amp; wilderness lore checks</v>
          </cell>
          <cell r="I665" t="str">
            <v>][while on a scouting mission.</v>
          </cell>
          <cell r="J665" t="str">
            <v>1st]Blend into Wilds (Ex)[+10 bonus to hide while in the wilderness &amp; not moving.</v>
          </cell>
          <cell r="K665" t="str">
            <v>2nd]Bonus Feats[Bonus feats at levels 2 and 4.</v>
          </cell>
          <cell r="L665" t="str">
            <v>2nd]Fast Movement (Ex)[Base move increases to 30'.</v>
          </cell>
          <cell r="M665" t="str">
            <v>3rd]Sneak Attack (Ex)[+1d6 damage.</v>
          </cell>
          <cell r="AK665" t="str">
            <v/>
          </cell>
          <cell r="AL665" t="str">
            <v/>
          </cell>
          <cell r="AM665" t="str">
            <v/>
          </cell>
          <cell r="AN665" t="str">
            <v/>
          </cell>
          <cell r="AO665" t="str">
            <v/>
          </cell>
          <cell r="AP665" t="str">
            <v/>
          </cell>
          <cell r="AQ665" t="str">
            <v/>
          </cell>
          <cell r="AR665" t="str">
            <v/>
          </cell>
          <cell r="AS665" t="str">
            <v/>
          </cell>
          <cell r="AT665" t="str">
            <v/>
          </cell>
          <cell r="AU665" t="str">
            <v/>
          </cell>
          <cell r="AV665" t="str">
            <v/>
          </cell>
          <cell r="AW665" t="str">
            <v/>
          </cell>
          <cell r="AX665" t="str">
            <v/>
          </cell>
          <cell r="AY665" t="str">
            <v/>
          </cell>
          <cell r="AZ665" t="str">
            <v/>
          </cell>
          <cell r="BA665" t="str">
            <v/>
          </cell>
          <cell r="BB665" t="str">
            <v/>
          </cell>
          <cell r="BC665" t="str">
            <v/>
          </cell>
          <cell r="BD665" t="str">
            <v/>
          </cell>
          <cell r="BE665" t="str">
            <v/>
          </cell>
          <cell r="BF665" t="str">
            <v/>
          </cell>
          <cell r="BG665" t="str">
            <v/>
          </cell>
          <cell r="BH665" t="str">
            <v/>
          </cell>
          <cell r="BI665" t="str">
            <v/>
          </cell>
          <cell r="BJ665" t="str">
            <v/>
          </cell>
          <cell r="BK665" t="str">
            <v/>
          </cell>
          <cell r="BL665" t="str">
            <v/>
          </cell>
          <cell r="BM665" t="str">
            <v/>
          </cell>
          <cell r="BN665" t="str">
            <v/>
          </cell>
          <cell r="BO665" t="str">
            <v/>
          </cell>
          <cell r="BP665">
            <v>0</v>
          </cell>
        </row>
        <row r="666">
          <cell r="A666" t="str">
            <v>Order of the Bow Initiate</v>
          </cell>
          <cell r="B666" t="str">
            <v>Obi</v>
          </cell>
          <cell r="C666">
            <v>0</v>
          </cell>
          <cell r="G666" t="str">
            <v>1st:]Ranged Sneak Attack[+1d6</v>
          </cell>
          <cell r="H666" t="str">
            <v>2nd:]Close Combat Shot[No AOOs for using ranged weapon</v>
          </cell>
          <cell r="I666" t="str">
            <v>3rd:]Ranged Sneak Attack[+2d6</v>
          </cell>
          <cell r="J666" t="str">
            <v>4th:]Superior Weapon Focus[+1 to hit with Initiates' Bow.</v>
          </cell>
          <cell r="K666" t="str">
            <v>5th:]Free Attack[Free Ranged AOO whenever ally gains an AOO</v>
          </cell>
          <cell r="L666" t="str">
            <v>5th:]Ranged Sneak Attack[+3d6</v>
          </cell>
          <cell r="M666" t="str">
            <v>6th:]Zen Archery[Use WIS mod instead of DEX mod for</v>
          </cell>
          <cell r="N666" t="str">
            <v>][ranged attacks within 30'.  If the Bow Initiate already has this feat,</v>
          </cell>
          <cell r="O666" t="str">
            <v>][then WIS mod and DEX mod stack.</v>
          </cell>
          <cell r="P666" t="str">
            <v>7th:]Superior Weapon Specialization[+2 to dmg with Initiates' Bow.</v>
          </cell>
          <cell r="Q666" t="str">
            <v>8th:]Ranged Sneak Attack[+4d6</v>
          </cell>
          <cell r="R666" t="str">
            <v>9th:]Banked Shot (Ex)[Full Round; Target (if within 20' of a</v>
          </cell>
          <cell r="S666" t="str">
            <v>][wall) is considered flat-footed for AC purposes.</v>
          </cell>
          <cell r="T666" t="str">
            <v>10th:]Ranged Sneak Attack[+5d6</v>
          </cell>
          <cell r="AK666" t="str">
            <v/>
          </cell>
          <cell r="AL666" t="str">
            <v/>
          </cell>
          <cell r="AM666" t="str">
            <v/>
          </cell>
          <cell r="AN666" t="str">
            <v/>
          </cell>
          <cell r="AO666" t="str">
            <v/>
          </cell>
          <cell r="AP666" t="str">
            <v/>
          </cell>
          <cell r="AQ666" t="str">
            <v/>
          </cell>
          <cell r="AR666" t="str">
            <v/>
          </cell>
          <cell r="AS666" t="str">
            <v/>
          </cell>
          <cell r="AT666" t="str">
            <v/>
          </cell>
          <cell r="AU666" t="str">
            <v/>
          </cell>
          <cell r="AV666" t="str">
            <v/>
          </cell>
          <cell r="AW666" t="str">
            <v/>
          </cell>
          <cell r="AX666" t="str">
            <v/>
          </cell>
          <cell r="AY666" t="str">
            <v/>
          </cell>
          <cell r="AZ666" t="str">
            <v/>
          </cell>
          <cell r="BA666" t="str">
            <v/>
          </cell>
          <cell r="BB666" t="str">
            <v/>
          </cell>
          <cell r="BC666" t="str">
            <v/>
          </cell>
          <cell r="BD666" t="str">
            <v/>
          </cell>
          <cell r="BE666" t="str">
            <v/>
          </cell>
          <cell r="BF666" t="str">
            <v/>
          </cell>
          <cell r="BG666" t="str">
            <v/>
          </cell>
          <cell r="BH666" t="str">
            <v/>
          </cell>
          <cell r="BI666" t="str">
            <v/>
          </cell>
          <cell r="BJ666" t="str">
            <v/>
          </cell>
          <cell r="BK666" t="str">
            <v/>
          </cell>
          <cell r="BL666" t="str">
            <v/>
          </cell>
          <cell r="BM666" t="str">
            <v/>
          </cell>
          <cell r="BN666" t="str">
            <v/>
          </cell>
          <cell r="BO666" t="str">
            <v/>
          </cell>
          <cell r="BP666">
            <v>0</v>
          </cell>
        </row>
        <row r="667">
          <cell r="A667" t="str">
            <v>Outlaw of the Crimson Road</v>
          </cell>
          <cell r="C667">
            <v>0</v>
          </cell>
          <cell r="AK667" t="str">
            <v/>
          </cell>
          <cell r="AL667" t="str">
            <v/>
          </cell>
          <cell r="AM667" t="str">
            <v/>
          </cell>
          <cell r="AN667" t="str">
            <v/>
          </cell>
          <cell r="AO667" t="str">
            <v/>
          </cell>
          <cell r="AP667" t="str">
            <v/>
          </cell>
          <cell r="AQ667" t="str">
            <v/>
          </cell>
          <cell r="AR667" t="str">
            <v/>
          </cell>
          <cell r="AS667" t="str">
            <v/>
          </cell>
          <cell r="AT667" t="str">
            <v/>
          </cell>
          <cell r="AU667" t="str">
            <v/>
          </cell>
          <cell r="AV667" t="str">
            <v/>
          </cell>
          <cell r="AW667" t="str">
            <v/>
          </cell>
          <cell r="AX667" t="str">
            <v/>
          </cell>
          <cell r="AY667" t="str">
            <v/>
          </cell>
          <cell r="AZ667" t="str">
            <v/>
          </cell>
          <cell r="BA667" t="str">
            <v/>
          </cell>
          <cell r="BB667" t="str">
            <v/>
          </cell>
          <cell r="BC667" t="str">
            <v/>
          </cell>
          <cell r="BD667" t="str">
            <v/>
          </cell>
          <cell r="BE667" t="str">
            <v/>
          </cell>
          <cell r="BF667" t="str">
            <v/>
          </cell>
          <cell r="BG667" t="str">
            <v/>
          </cell>
          <cell r="BH667" t="str">
            <v/>
          </cell>
          <cell r="BI667" t="str">
            <v/>
          </cell>
          <cell r="BJ667" t="str">
            <v/>
          </cell>
          <cell r="BK667" t="str">
            <v/>
          </cell>
          <cell r="BL667" t="str">
            <v/>
          </cell>
          <cell r="BM667" t="str">
            <v/>
          </cell>
          <cell r="BN667" t="str">
            <v/>
          </cell>
          <cell r="BO667" t="str">
            <v/>
          </cell>
          <cell r="BP667">
            <v>0</v>
          </cell>
        </row>
        <row r="668">
          <cell r="A668" t="str">
            <v>Paladin</v>
          </cell>
          <cell r="B668" t="str">
            <v>Pal</v>
          </cell>
          <cell r="C668">
            <v>0</v>
          </cell>
          <cell r="D668" t="str">
            <v>]Light, Medium, Heavy Armor[</v>
          </cell>
          <cell r="E668" t="str">
            <v>]Shield Use[</v>
          </cell>
          <cell r="F668" t="str">
            <v>]Simple, Martial Weapons[</v>
          </cell>
          <cell r="G668" t="str">
            <v>1st:]Aura of Good (Ex)[Power is equal to class level.  See detect good spell.</v>
          </cell>
          <cell r="H668" t="str">
            <v>1st:]Detect Evil (Sp)[At will, per the spell</v>
          </cell>
          <cell r="I668" t="str">
            <v>1st:]Smite Evil (Su)[1/day:  +-2 to hit, +0 to dmg</v>
          </cell>
          <cell r="J668" t="str">
            <v>2nd:]Divine Grace (Su)[+-2 to all saves.</v>
          </cell>
          <cell r="K668" t="str">
            <v>2nd:]Lay on Hands (Sp)[Charisma score too low, unable to Lay on Hands.</v>
          </cell>
          <cell r="L668" t="str">
            <v>3rd:]Aura of Courage (Su)[Immune to fear; w/i 10', +4 morale bonus vs. fear affects.</v>
          </cell>
          <cell r="M668" t="str">
            <v>][Only works while conscious.</v>
          </cell>
          <cell r="N668" t="str">
            <v>3rd:]Divine Health (Ex)[Immunity to all diseases, including supernatural and magical ones.</v>
          </cell>
          <cell r="O668" t="str">
            <v>4th:]Divine Spells (Sp)[Wisdom determines DC, Bonus Spells</v>
          </cell>
          <cell r="P668" t="str">
            <v>4th:]Turn Undead (Su)[As a level -3 cleric.</v>
          </cell>
          <cell r="Q668" t="str">
            <v>5th:]Special Mounts (Sp)[</v>
          </cell>
          <cell r="R668" t="str">
            <v>6th:]Remove Disease (Sp)[Per the spell -1/week.</v>
          </cell>
          <cell r="AK668" t="str">
            <v/>
          </cell>
          <cell r="AL668" t="str">
            <v/>
          </cell>
          <cell r="AM668" t="str">
            <v/>
          </cell>
          <cell r="AN668" t="str">
            <v/>
          </cell>
          <cell r="AO668" t="str">
            <v/>
          </cell>
          <cell r="AP668" t="str">
            <v/>
          </cell>
          <cell r="AQ668" t="str">
            <v/>
          </cell>
          <cell r="AR668" t="str">
            <v/>
          </cell>
          <cell r="AS668" t="str">
            <v/>
          </cell>
          <cell r="AT668" t="str">
            <v/>
          </cell>
          <cell r="AU668" t="str">
            <v/>
          </cell>
          <cell r="AV668" t="str">
            <v/>
          </cell>
          <cell r="AW668" t="str">
            <v/>
          </cell>
          <cell r="AX668" t="str">
            <v/>
          </cell>
          <cell r="AY668" t="str">
            <v/>
          </cell>
          <cell r="AZ668" t="str">
            <v/>
          </cell>
          <cell r="BA668" t="str">
            <v/>
          </cell>
          <cell r="BB668" t="str">
            <v/>
          </cell>
          <cell r="BC668" t="str">
            <v/>
          </cell>
          <cell r="BD668" t="str">
            <v/>
          </cell>
          <cell r="BE668" t="str">
            <v/>
          </cell>
          <cell r="BF668" t="str">
            <v/>
          </cell>
          <cell r="BG668" t="str">
            <v/>
          </cell>
          <cell r="BH668" t="str">
            <v/>
          </cell>
          <cell r="BI668" t="str">
            <v/>
          </cell>
          <cell r="BJ668" t="str">
            <v/>
          </cell>
          <cell r="BK668" t="str">
            <v/>
          </cell>
          <cell r="BL668" t="str">
            <v/>
          </cell>
          <cell r="BM668" t="str">
            <v/>
          </cell>
          <cell r="BN668" t="str">
            <v/>
          </cell>
          <cell r="BO668" t="str">
            <v/>
          </cell>
          <cell r="BP668">
            <v>0</v>
          </cell>
        </row>
        <row r="669">
          <cell r="A669" t="str">
            <v>Paladin of the Pale</v>
          </cell>
          <cell r="C669">
            <v>0</v>
          </cell>
          <cell r="AK669" t="str">
            <v/>
          </cell>
          <cell r="AL669" t="str">
            <v/>
          </cell>
          <cell r="AM669" t="str">
            <v/>
          </cell>
          <cell r="AN669" t="str">
            <v/>
          </cell>
          <cell r="AO669" t="str">
            <v/>
          </cell>
          <cell r="AP669" t="str">
            <v/>
          </cell>
          <cell r="AQ669" t="str">
            <v/>
          </cell>
          <cell r="AR669" t="str">
            <v/>
          </cell>
          <cell r="AS669" t="str">
            <v/>
          </cell>
          <cell r="AT669" t="str">
            <v/>
          </cell>
          <cell r="AU669" t="str">
            <v/>
          </cell>
          <cell r="AV669" t="str">
            <v/>
          </cell>
          <cell r="AW669" t="str">
            <v/>
          </cell>
          <cell r="AX669" t="str">
            <v/>
          </cell>
          <cell r="AY669" t="str">
            <v/>
          </cell>
          <cell r="AZ669" t="str">
            <v/>
          </cell>
          <cell r="BA669" t="str">
            <v/>
          </cell>
          <cell r="BB669" t="str">
            <v/>
          </cell>
          <cell r="BC669" t="str">
            <v/>
          </cell>
          <cell r="BD669" t="str">
            <v/>
          </cell>
          <cell r="BE669" t="str">
            <v/>
          </cell>
          <cell r="BF669" t="str">
            <v/>
          </cell>
          <cell r="BG669" t="str">
            <v/>
          </cell>
          <cell r="BH669" t="str">
            <v/>
          </cell>
          <cell r="BI669" t="str">
            <v/>
          </cell>
          <cell r="BJ669" t="str">
            <v/>
          </cell>
          <cell r="BK669" t="str">
            <v/>
          </cell>
          <cell r="BL669" t="str">
            <v/>
          </cell>
          <cell r="BM669" t="str">
            <v/>
          </cell>
          <cell r="BN669" t="str">
            <v/>
          </cell>
          <cell r="BO669" t="str">
            <v/>
          </cell>
          <cell r="BP669">
            <v>0</v>
          </cell>
        </row>
        <row r="670">
          <cell r="A670" t="str">
            <v>Pale Master</v>
          </cell>
          <cell r="B670" t="str">
            <v>Pms</v>
          </cell>
          <cell r="C670">
            <v>0</v>
          </cell>
          <cell r="G670" t="str">
            <v>1st:]Bonemail +2[Natural armor bonus from necromantic armor</v>
          </cell>
          <cell r="H670" t="str">
            <v>2nd:]Animate Dead (Sp)[No material component, 1/day</v>
          </cell>
          <cell r="I670" t="str">
            <v>3rd:]Darkvision (Ex)[Darkvision 60' / increases +60'</v>
          </cell>
          <cell r="J670" t="str">
            <v>4th:]Summon Undead (Su) (2/day)[See T&amp;B p. 65-66 for notes</v>
          </cell>
          <cell r="K670" t="str">
            <v>4th:]Bonemail +4[Natural armor bonus from necromantic armor</v>
          </cell>
          <cell r="L670" t="str">
            <v>5th:]Deathless Vigor[gains +3 HP (as if Toughness feat)</v>
          </cell>
          <cell r="M670" t="str">
            <v>6th:]Undead Graft[+4 Str; two special touch attacks / day</v>
          </cell>
          <cell r="N670" t="str">
            <v>][See T&amp;B p. 66 for special touch attacks</v>
          </cell>
          <cell r="O670" t="str">
            <v>7th:]Tough As Bone (Ex)[Immune to stunning, subdual dmg</v>
          </cell>
          <cell r="P670" t="str">
            <v>8th:]Graft Upgrade[+2 Competence bonus to touch attack; 3/day</v>
          </cell>
          <cell r="Q670" t="str">
            <v>9th:]Summon Greater Undead (Su)[See T&amp;B p. 67.</v>
          </cell>
          <cell r="R670" t="str">
            <v>10th:]Deathless Mastery[Immune to critical hits; vassal</v>
          </cell>
          <cell r="AK670" t="str">
            <v/>
          </cell>
          <cell r="AL670" t="str">
            <v/>
          </cell>
          <cell r="AM670" t="str">
            <v/>
          </cell>
          <cell r="AN670" t="str">
            <v/>
          </cell>
          <cell r="AO670" t="str">
            <v/>
          </cell>
          <cell r="AP670" t="str">
            <v/>
          </cell>
          <cell r="AQ670" t="str">
            <v/>
          </cell>
          <cell r="AR670" t="str">
            <v/>
          </cell>
          <cell r="AS670" t="str">
            <v/>
          </cell>
          <cell r="AT670" t="str">
            <v/>
          </cell>
          <cell r="AU670" t="str">
            <v/>
          </cell>
          <cell r="AV670" t="str">
            <v/>
          </cell>
          <cell r="AW670" t="str">
            <v/>
          </cell>
          <cell r="AX670" t="str">
            <v/>
          </cell>
          <cell r="AY670" t="str">
            <v/>
          </cell>
          <cell r="AZ670" t="str">
            <v/>
          </cell>
          <cell r="BA670" t="str">
            <v/>
          </cell>
          <cell r="BB670" t="str">
            <v/>
          </cell>
          <cell r="BC670" t="str">
            <v/>
          </cell>
          <cell r="BD670" t="str">
            <v/>
          </cell>
          <cell r="BE670" t="str">
            <v/>
          </cell>
          <cell r="BF670" t="str">
            <v/>
          </cell>
          <cell r="BG670" t="str">
            <v/>
          </cell>
          <cell r="BH670" t="str">
            <v/>
          </cell>
          <cell r="BI670" t="str">
            <v/>
          </cell>
          <cell r="BJ670" t="str">
            <v/>
          </cell>
          <cell r="BK670" t="str">
            <v/>
          </cell>
          <cell r="BL670" t="str">
            <v/>
          </cell>
          <cell r="BM670" t="str">
            <v/>
          </cell>
          <cell r="BN670" t="str">
            <v/>
          </cell>
          <cell r="BO670" t="str">
            <v/>
          </cell>
          <cell r="BP670">
            <v>0</v>
          </cell>
        </row>
        <row r="671">
          <cell r="A671" t="str">
            <v>Peerless Archer</v>
          </cell>
          <cell r="B671" t="str">
            <v>.</v>
          </cell>
          <cell r="C671">
            <v>0</v>
          </cell>
          <cell r="G671" t="str">
            <v>1st]Exper Bowyer[+3 bonus on all craft (bowmaking) checks.</v>
          </cell>
          <cell r="H671" t="str">
            <v>1st]Ranged Sneak Attack (Ex)[0d6 damage.  Stacks with other sneak attacks.</v>
          </cell>
          <cell r="I671" t="str">
            <v>2nd]Sharp Shooting 0 (Ex)[Ignore 0 steps of cover or concealment.</v>
          </cell>
          <cell r="J671" t="str">
            <v>2nd]Fletching +0 (Su)[Can craft up to +0 arrows by spending XP.</v>
          </cell>
          <cell r="K671" t="str">
            <v>3rd]Power Shot[As power attack, but only with a bow.</v>
          </cell>
          <cell r="L671" t="str">
            <v>8th]Threaten[10' melee threat range while wielding a bow.</v>
          </cell>
          <cell r="AK671" t="str">
            <v/>
          </cell>
          <cell r="AL671" t="str">
            <v/>
          </cell>
          <cell r="AM671" t="str">
            <v/>
          </cell>
          <cell r="AN671" t="str">
            <v/>
          </cell>
          <cell r="AO671" t="str">
            <v/>
          </cell>
          <cell r="AP671" t="str">
            <v/>
          </cell>
          <cell r="AQ671" t="str">
            <v/>
          </cell>
          <cell r="AR671" t="str">
            <v/>
          </cell>
          <cell r="AS671" t="str">
            <v/>
          </cell>
          <cell r="AT671" t="str">
            <v/>
          </cell>
          <cell r="AU671" t="str">
            <v/>
          </cell>
          <cell r="AV671" t="str">
            <v/>
          </cell>
          <cell r="AW671" t="str">
            <v/>
          </cell>
          <cell r="AX671" t="str">
            <v/>
          </cell>
          <cell r="AY671" t="str">
            <v/>
          </cell>
          <cell r="AZ671" t="str">
            <v/>
          </cell>
          <cell r="BA671" t="str">
            <v/>
          </cell>
          <cell r="BB671" t="str">
            <v/>
          </cell>
          <cell r="BC671" t="str">
            <v/>
          </cell>
          <cell r="BD671" t="str">
            <v/>
          </cell>
          <cell r="BE671" t="str">
            <v/>
          </cell>
          <cell r="BF671" t="str">
            <v/>
          </cell>
          <cell r="BG671" t="str">
            <v/>
          </cell>
          <cell r="BH671" t="str">
            <v/>
          </cell>
          <cell r="BI671" t="str">
            <v/>
          </cell>
          <cell r="BJ671" t="str">
            <v/>
          </cell>
          <cell r="BK671" t="str">
            <v/>
          </cell>
          <cell r="BL671" t="str">
            <v/>
          </cell>
          <cell r="BM671" t="str">
            <v/>
          </cell>
          <cell r="BN671" t="str">
            <v/>
          </cell>
          <cell r="BO671" t="str">
            <v/>
          </cell>
          <cell r="BP671">
            <v>0</v>
          </cell>
        </row>
        <row r="672">
          <cell r="A672" t="str">
            <v>Plaguelord</v>
          </cell>
          <cell r="C672">
            <v>0</v>
          </cell>
          <cell r="AK672" t="str">
            <v/>
          </cell>
          <cell r="AL672" t="str">
            <v/>
          </cell>
          <cell r="AM672" t="str">
            <v/>
          </cell>
          <cell r="AN672" t="str">
            <v/>
          </cell>
          <cell r="AO672" t="str">
            <v/>
          </cell>
          <cell r="AP672" t="str">
            <v/>
          </cell>
          <cell r="AQ672" t="str">
            <v/>
          </cell>
          <cell r="AR672" t="str">
            <v/>
          </cell>
          <cell r="AS672" t="str">
            <v/>
          </cell>
          <cell r="AT672" t="str">
            <v/>
          </cell>
          <cell r="AU672" t="str">
            <v/>
          </cell>
          <cell r="AV672" t="str">
            <v/>
          </cell>
          <cell r="AW672" t="str">
            <v/>
          </cell>
          <cell r="AX672" t="str">
            <v/>
          </cell>
          <cell r="AY672" t="str">
            <v/>
          </cell>
          <cell r="AZ672" t="str">
            <v/>
          </cell>
          <cell r="BA672" t="str">
            <v/>
          </cell>
          <cell r="BB672" t="str">
            <v/>
          </cell>
          <cell r="BC672" t="str">
            <v/>
          </cell>
          <cell r="BD672" t="str">
            <v/>
          </cell>
          <cell r="BE672" t="str">
            <v/>
          </cell>
          <cell r="BF672" t="str">
            <v/>
          </cell>
          <cell r="BG672" t="str">
            <v/>
          </cell>
          <cell r="BH672" t="str">
            <v/>
          </cell>
          <cell r="BI672" t="str">
            <v/>
          </cell>
          <cell r="BJ672" t="str">
            <v/>
          </cell>
          <cell r="BK672" t="str">
            <v/>
          </cell>
          <cell r="BL672" t="str">
            <v/>
          </cell>
          <cell r="BM672" t="str">
            <v/>
          </cell>
          <cell r="BN672" t="str">
            <v/>
          </cell>
          <cell r="BO672" t="str">
            <v/>
          </cell>
          <cell r="BP672">
            <v>0</v>
          </cell>
        </row>
        <row r="673">
          <cell r="A673" t="str">
            <v>Planar Champion</v>
          </cell>
          <cell r="C673">
            <v>0</v>
          </cell>
          <cell r="AK673" t="str">
            <v/>
          </cell>
          <cell r="AL673" t="str">
            <v/>
          </cell>
          <cell r="AM673" t="str">
            <v/>
          </cell>
          <cell r="AN673" t="str">
            <v/>
          </cell>
          <cell r="AO673" t="str">
            <v/>
          </cell>
          <cell r="AP673" t="str">
            <v/>
          </cell>
          <cell r="AQ673" t="str">
            <v/>
          </cell>
          <cell r="AR673" t="str">
            <v/>
          </cell>
          <cell r="AS673" t="str">
            <v/>
          </cell>
          <cell r="AT673" t="str">
            <v/>
          </cell>
          <cell r="AU673" t="str">
            <v/>
          </cell>
          <cell r="AV673" t="str">
            <v/>
          </cell>
          <cell r="AW673" t="str">
            <v/>
          </cell>
          <cell r="AX673" t="str">
            <v/>
          </cell>
          <cell r="AY673" t="str">
            <v/>
          </cell>
          <cell r="AZ673" t="str">
            <v/>
          </cell>
          <cell r="BA673" t="str">
            <v/>
          </cell>
          <cell r="BB673" t="str">
            <v/>
          </cell>
          <cell r="BC673" t="str">
            <v/>
          </cell>
          <cell r="BD673" t="str">
            <v/>
          </cell>
          <cell r="BE673" t="str">
            <v/>
          </cell>
          <cell r="BF673" t="str">
            <v/>
          </cell>
          <cell r="BG673" t="str">
            <v/>
          </cell>
          <cell r="BH673" t="str">
            <v/>
          </cell>
          <cell r="BI673" t="str">
            <v/>
          </cell>
          <cell r="BJ673" t="str">
            <v/>
          </cell>
          <cell r="BK673" t="str">
            <v/>
          </cell>
          <cell r="BL673" t="str">
            <v/>
          </cell>
          <cell r="BM673" t="str">
            <v/>
          </cell>
          <cell r="BN673" t="str">
            <v/>
          </cell>
          <cell r="BO673" t="str">
            <v/>
          </cell>
          <cell r="BP673">
            <v>0</v>
          </cell>
        </row>
        <row r="674">
          <cell r="A674" t="str">
            <v>Planeshifter</v>
          </cell>
          <cell r="C674">
            <v>0</v>
          </cell>
          <cell r="AK674" t="str">
            <v/>
          </cell>
          <cell r="AL674" t="str">
            <v/>
          </cell>
          <cell r="AM674" t="str">
            <v/>
          </cell>
          <cell r="AN674" t="str">
            <v/>
          </cell>
          <cell r="AO674" t="str">
            <v/>
          </cell>
          <cell r="AP674" t="str">
            <v/>
          </cell>
          <cell r="AQ674" t="str">
            <v/>
          </cell>
          <cell r="AR674" t="str">
            <v/>
          </cell>
          <cell r="AS674" t="str">
            <v/>
          </cell>
          <cell r="AT674" t="str">
            <v/>
          </cell>
          <cell r="AU674" t="str">
            <v/>
          </cell>
          <cell r="AV674" t="str">
            <v/>
          </cell>
          <cell r="AW674" t="str">
            <v/>
          </cell>
          <cell r="AX674" t="str">
            <v/>
          </cell>
          <cell r="AY674" t="str">
            <v/>
          </cell>
          <cell r="AZ674" t="str">
            <v/>
          </cell>
          <cell r="BA674" t="str">
            <v/>
          </cell>
          <cell r="BB674" t="str">
            <v/>
          </cell>
          <cell r="BC674" t="str">
            <v/>
          </cell>
          <cell r="BD674" t="str">
            <v/>
          </cell>
          <cell r="BE674" t="str">
            <v/>
          </cell>
          <cell r="BF674" t="str">
            <v/>
          </cell>
          <cell r="BG674" t="str">
            <v/>
          </cell>
          <cell r="BH674" t="str">
            <v/>
          </cell>
          <cell r="BI674" t="str">
            <v/>
          </cell>
          <cell r="BJ674" t="str">
            <v/>
          </cell>
          <cell r="BK674" t="str">
            <v/>
          </cell>
          <cell r="BL674" t="str">
            <v/>
          </cell>
          <cell r="BM674" t="str">
            <v/>
          </cell>
          <cell r="BN674" t="str">
            <v/>
          </cell>
          <cell r="BO674" t="str">
            <v/>
          </cell>
          <cell r="BP674">
            <v>0</v>
          </cell>
        </row>
        <row r="675">
          <cell r="A675" t="str">
            <v>Poison Fist</v>
          </cell>
          <cell r="B675" t="str">
            <v>.</v>
          </cell>
          <cell r="C675">
            <v>0</v>
          </cell>
          <cell r="G675" t="str">
            <v>1st:]Poison Use[Will never poison self by accident.</v>
          </cell>
          <cell r="H675" t="str">
            <v>1st:]Totem Form[Polymorph self into totem animal for 10 + class lvl rounds</v>
          </cell>
          <cell r="I675" t="str">
            <v>][1/day plus an additional time at every odd poison fist level.</v>
          </cell>
          <cell r="J675" t="str">
            <v>2nd:]Sneak Attack (Ex)[+1d6.  Additional +d6 at 5th &amp; 8th levels.</v>
          </cell>
          <cell r="K675" t="str">
            <v>3rd:]Acrobatics (Su)[+10 competence bonus to balance, climb,</v>
          </cell>
          <cell r="L675" t="str">
            <v>][jump, &amp; tumble checks.  Becomes +20 at 7th level.</v>
          </cell>
          <cell r="M675" t="str">
            <v>][Can always take 10 on these checks.</v>
          </cell>
          <cell r="N675" t="str">
            <v>4th:]Natural Armor Bonus (Ex)[+1.  +2 at 9th level.</v>
          </cell>
          <cell r="O675" t="str">
            <v>4th:]Venomous Blow (Su)[Unarmed sneak attacks become poisonous for one round.</v>
          </cell>
          <cell r="P675" t="str">
            <v>][DC 10 + class lvl + CHA modifier.  Free action to invoke.</v>
          </cell>
          <cell r="Q675" t="str">
            <v>6th]Totem Aspect (Sp)[Cast totem based spell 3/day as sorcerer</v>
          </cell>
          <cell r="R675" t="str">
            <v>][of equal class level.</v>
          </cell>
          <cell r="S675" t="str">
            <v>7th:]Poison Immunity (Su)[Complete immunity to poison.</v>
          </cell>
          <cell r="T675" t="str">
            <v>10th:]Improved Venomous Blow[All unarmed attacks for the round can now do poison damage,</v>
          </cell>
          <cell r="U675" t="str">
            <v>][not just sneak attacks.</v>
          </cell>
          <cell r="AK675" t="str">
            <v/>
          </cell>
          <cell r="AL675" t="str">
            <v/>
          </cell>
          <cell r="AM675" t="str">
            <v/>
          </cell>
          <cell r="AN675" t="str">
            <v/>
          </cell>
          <cell r="AO675" t="str">
            <v/>
          </cell>
          <cell r="AP675" t="str">
            <v/>
          </cell>
          <cell r="AQ675" t="str">
            <v/>
          </cell>
          <cell r="AR675" t="str">
            <v/>
          </cell>
          <cell r="AS675" t="str">
            <v/>
          </cell>
          <cell r="AT675" t="str">
            <v/>
          </cell>
          <cell r="AU675" t="str">
            <v/>
          </cell>
          <cell r="AV675" t="str">
            <v/>
          </cell>
          <cell r="AW675" t="str">
            <v/>
          </cell>
          <cell r="AX675" t="str">
            <v/>
          </cell>
          <cell r="AY675" t="str">
            <v/>
          </cell>
          <cell r="AZ675" t="str">
            <v/>
          </cell>
          <cell r="BA675" t="str">
            <v/>
          </cell>
          <cell r="BB675" t="str">
            <v/>
          </cell>
          <cell r="BC675" t="str">
            <v/>
          </cell>
          <cell r="BD675" t="str">
            <v/>
          </cell>
          <cell r="BE675" t="str">
            <v/>
          </cell>
          <cell r="BF675" t="str">
            <v/>
          </cell>
          <cell r="BG675" t="str">
            <v/>
          </cell>
          <cell r="BH675" t="str">
            <v/>
          </cell>
          <cell r="BI675" t="str">
            <v/>
          </cell>
          <cell r="BJ675" t="str">
            <v/>
          </cell>
          <cell r="BK675" t="str">
            <v/>
          </cell>
          <cell r="BL675" t="str">
            <v/>
          </cell>
          <cell r="BM675" t="str">
            <v/>
          </cell>
          <cell r="BN675" t="str">
            <v/>
          </cell>
          <cell r="BO675" t="str">
            <v/>
          </cell>
          <cell r="BP675">
            <v>0</v>
          </cell>
        </row>
        <row r="676">
          <cell r="A676" t="str">
            <v>Prairie Runner</v>
          </cell>
          <cell r="C676">
            <v>0</v>
          </cell>
          <cell r="AK676" t="str">
            <v/>
          </cell>
          <cell r="AL676" t="str">
            <v/>
          </cell>
          <cell r="AM676" t="str">
            <v/>
          </cell>
          <cell r="AN676" t="str">
            <v/>
          </cell>
          <cell r="AO676" t="str">
            <v/>
          </cell>
          <cell r="AP676" t="str">
            <v/>
          </cell>
          <cell r="AQ676" t="str">
            <v/>
          </cell>
          <cell r="AR676" t="str">
            <v/>
          </cell>
          <cell r="AS676" t="str">
            <v/>
          </cell>
          <cell r="AT676" t="str">
            <v/>
          </cell>
          <cell r="AU676" t="str">
            <v/>
          </cell>
          <cell r="AV676" t="str">
            <v/>
          </cell>
          <cell r="AW676" t="str">
            <v/>
          </cell>
          <cell r="AX676" t="str">
            <v/>
          </cell>
          <cell r="AY676" t="str">
            <v/>
          </cell>
          <cell r="AZ676" t="str">
            <v/>
          </cell>
          <cell r="BA676" t="str">
            <v/>
          </cell>
          <cell r="BB676" t="str">
            <v/>
          </cell>
          <cell r="BC676" t="str">
            <v/>
          </cell>
          <cell r="BD676" t="str">
            <v/>
          </cell>
          <cell r="BE676" t="str">
            <v/>
          </cell>
          <cell r="BF676" t="str">
            <v/>
          </cell>
          <cell r="BG676" t="str">
            <v/>
          </cell>
          <cell r="BH676" t="str">
            <v/>
          </cell>
          <cell r="BI676" t="str">
            <v/>
          </cell>
          <cell r="BJ676" t="str">
            <v/>
          </cell>
          <cell r="BK676" t="str">
            <v/>
          </cell>
          <cell r="BL676" t="str">
            <v/>
          </cell>
          <cell r="BM676" t="str">
            <v/>
          </cell>
          <cell r="BN676" t="str">
            <v/>
          </cell>
          <cell r="BO676" t="str">
            <v/>
          </cell>
          <cell r="BP676">
            <v>0</v>
          </cell>
        </row>
        <row r="677">
          <cell r="A677" t="str">
            <v>Psi-Hunter</v>
          </cell>
          <cell r="C677">
            <v>0</v>
          </cell>
          <cell r="AK677" t="str">
            <v/>
          </cell>
          <cell r="AL677" t="str">
            <v/>
          </cell>
          <cell r="AM677" t="str">
            <v/>
          </cell>
          <cell r="AN677" t="str">
            <v/>
          </cell>
          <cell r="AO677" t="str">
            <v/>
          </cell>
          <cell r="AP677" t="str">
            <v/>
          </cell>
          <cell r="AQ677" t="str">
            <v/>
          </cell>
          <cell r="AR677" t="str">
            <v/>
          </cell>
          <cell r="AS677" t="str">
            <v/>
          </cell>
          <cell r="AT677" t="str">
            <v/>
          </cell>
          <cell r="AU677" t="str">
            <v/>
          </cell>
          <cell r="AV677" t="str">
            <v/>
          </cell>
          <cell r="AW677" t="str">
            <v/>
          </cell>
          <cell r="AX677" t="str">
            <v/>
          </cell>
          <cell r="AY677" t="str">
            <v/>
          </cell>
          <cell r="AZ677" t="str">
            <v/>
          </cell>
          <cell r="BA677" t="str">
            <v/>
          </cell>
          <cell r="BB677" t="str">
            <v/>
          </cell>
          <cell r="BC677" t="str">
            <v/>
          </cell>
          <cell r="BD677" t="str">
            <v/>
          </cell>
          <cell r="BE677" t="str">
            <v/>
          </cell>
          <cell r="BF677" t="str">
            <v/>
          </cell>
          <cell r="BG677" t="str">
            <v/>
          </cell>
          <cell r="BH677" t="str">
            <v/>
          </cell>
          <cell r="BI677" t="str">
            <v/>
          </cell>
          <cell r="BJ677" t="str">
            <v/>
          </cell>
          <cell r="BK677" t="str">
            <v/>
          </cell>
          <cell r="BL677" t="str">
            <v/>
          </cell>
          <cell r="BM677" t="str">
            <v/>
          </cell>
          <cell r="BN677" t="str">
            <v/>
          </cell>
          <cell r="BO677" t="str">
            <v/>
          </cell>
          <cell r="BP677">
            <v>0</v>
          </cell>
        </row>
        <row r="678">
          <cell r="A678" t="str">
            <v>Psion - Egoist</v>
          </cell>
          <cell r="B678" t="str">
            <v>Ego</v>
          </cell>
          <cell r="C678">
            <v>0</v>
          </cell>
          <cell r="F678" t="str">
            <v>]Simple Weapons[</v>
          </cell>
          <cell r="G678" t="str">
            <v>1st:]Psionic Combat Modes (Sp)[Choose 5 combat modes.</v>
          </cell>
          <cell r="H678" t="str">
            <v>1st:]Psicrystal (Ex)[</v>
          </cell>
          <cell r="AK678" t="str">
            <v/>
          </cell>
          <cell r="AL678" t="str">
            <v/>
          </cell>
          <cell r="AM678" t="str">
            <v/>
          </cell>
          <cell r="AN678" t="str">
            <v/>
          </cell>
          <cell r="AO678" t="str">
            <v/>
          </cell>
          <cell r="AP678" t="str">
            <v/>
          </cell>
          <cell r="AQ678" t="str">
            <v/>
          </cell>
          <cell r="AR678" t="str">
            <v/>
          </cell>
          <cell r="AS678" t="str">
            <v/>
          </cell>
          <cell r="AT678" t="str">
            <v/>
          </cell>
          <cell r="AU678" t="str">
            <v/>
          </cell>
          <cell r="AV678" t="str">
            <v/>
          </cell>
          <cell r="AW678" t="str">
            <v/>
          </cell>
          <cell r="AX678" t="str">
            <v/>
          </cell>
          <cell r="AY678" t="str">
            <v/>
          </cell>
          <cell r="AZ678" t="str">
            <v/>
          </cell>
          <cell r="BA678" t="str">
            <v/>
          </cell>
          <cell r="BB678" t="str">
            <v/>
          </cell>
          <cell r="BC678" t="str">
            <v/>
          </cell>
          <cell r="BD678" t="str">
            <v/>
          </cell>
          <cell r="BE678" t="str">
            <v/>
          </cell>
          <cell r="BF678" t="str">
            <v/>
          </cell>
          <cell r="BG678" t="str">
            <v/>
          </cell>
          <cell r="BH678" t="str">
            <v/>
          </cell>
          <cell r="BI678" t="str">
            <v/>
          </cell>
          <cell r="BJ678" t="str">
            <v/>
          </cell>
          <cell r="BK678" t="str">
            <v/>
          </cell>
          <cell r="BL678" t="str">
            <v/>
          </cell>
          <cell r="BM678" t="str">
            <v/>
          </cell>
          <cell r="BN678" t="str">
            <v/>
          </cell>
          <cell r="BO678" t="str">
            <v/>
          </cell>
          <cell r="BP678">
            <v>0</v>
          </cell>
        </row>
        <row r="679">
          <cell r="A679" t="str">
            <v>Psion - Nomad</v>
          </cell>
          <cell r="B679" t="str">
            <v>Nom</v>
          </cell>
          <cell r="C679">
            <v>0</v>
          </cell>
          <cell r="F679" t="str">
            <v>]Simple Weapons[</v>
          </cell>
          <cell r="G679" t="str">
            <v>1st:]Psionic Combat Modes (Sp)[Choose 5 combat modes.</v>
          </cell>
          <cell r="H679" t="str">
            <v>1st:]Psicrystal (Ex)[</v>
          </cell>
          <cell r="AK679" t="str">
            <v/>
          </cell>
          <cell r="AL679" t="str">
            <v/>
          </cell>
          <cell r="AM679" t="str">
            <v/>
          </cell>
          <cell r="AN679" t="str">
            <v/>
          </cell>
          <cell r="AO679" t="str">
            <v/>
          </cell>
          <cell r="AP679" t="str">
            <v/>
          </cell>
          <cell r="AQ679" t="str">
            <v/>
          </cell>
          <cell r="AR679" t="str">
            <v/>
          </cell>
          <cell r="AS679" t="str">
            <v/>
          </cell>
          <cell r="AT679" t="str">
            <v/>
          </cell>
          <cell r="AU679" t="str">
            <v/>
          </cell>
          <cell r="AV679" t="str">
            <v/>
          </cell>
          <cell r="AW679" t="str">
            <v/>
          </cell>
          <cell r="AX679" t="str">
            <v/>
          </cell>
          <cell r="AY679" t="str">
            <v/>
          </cell>
          <cell r="AZ679" t="str">
            <v/>
          </cell>
          <cell r="BA679" t="str">
            <v/>
          </cell>
          <cell r="BB679" t="str">
            <v/>
          </cell>
          <cell r="BC679" t="str">
            <v/>
          </cell>
          <cell r="BD679" t="str">
            <v/>
          </cell>
          <cell r="BE679" t="str">
            <v/>
          </cell>
          <cell r="BF679" t="str">
            <v/>
          </cell>
          <cell r="BG679" t="str">
            <v/>
          </cell>
          <cell r="BH679" t="str">
            <v/>
          </cell>
          <cell r="BI679" t="str">
            <v/>
          </cell>
          <cell r="BJ679" t="str">
            <v/>
          </cell>
          <cell r="BK679" t="str">
            <v/>
          </cell>
          <cell r="BL679" t="str">
            <v/>
          </cell>
          <cell r="BM679" t="str">
            <v/>
          </cell>
          <cell r="BN679" t="str">
            <v/>
          </cell>
          <cell r="BO679" t="str">
            <v/>
          </cell>
          <cell r="BP679">
            <v>0</v>
          </cell>
        </row>
        <row r="680">
          <cell r="A680" t="str">
            <v>Psion - Savant</v>
          </cell>
          <cell r="B680" t="str">
            <v>Sav</v>
          </cell>
          <cell r="C680">
            <v>0</v>
          </cell>
          <cell r="F680" t="str">
            <v>]Simple Weapons[</v>
          </cell>
          <cell r="G680" t="str">
            <v>1st:]Psionic Combat Modes (Sp)[Choose 5 combat modes.</v>
          </cell>
          <cell r="H680" t="str">
            <v>1st:]Psicrystal (Ex)[</v>
          </cell>
          <cell r="AK680" t="str">
            <v/>
          </cell>
          <cell r="AL680" t="str">
            <v/>
          </cell>
          <cell r="AM680" t="str">
            <v/>
          </cell>
          <cell r="AN680" t="str">
            <v/>
          </cell>
          <cell r="AO680" t="str">
            <v/>
          </cell>
          <cell r="AP680" t="str">
            <v/>
          </cell>
          <cell r="AQ680" t="str">
            <v/>
          </cell>
          <cell r="AR680" t="str">
            <v/>
          </cell>
          <cell r="AS680" t="str">
            <v/>
          </cell>
          <cell r="AT680" t="str">
            <v/>
          </cell>
          <cell r="AU680" t="str">
            <v/>
          </cell>
          <cell r="AV680" t="str">
            <v/>
          </cell>
          <cell r="AW680" t="str">
            <v/>
          </cell>
          <cell r="AX680" t="str">
            <v/>
          </cell>
          <cell r="AY680" t="str">
            <v/>
          </cell>
          <cell r="AZ680" t="str">
            <v/>
          </cell>
          <cell r="BA680" t="str">
            <v/>
          </cell>
          <cell r="BB680" t="str">
            <v/>
          </cell>
          <cell r="BC680" t="str">
            <v/>
          </cell>
          <cell r="BD680" t="str">
            <v/>
          </cell>
          <cell r="BE680" t="str">
            <v/>
          </cell>
          <cell r="BF680" t="str">
            <v/>
          </cell>
          <cell r="BG680" t="str">
            <v/>
          </cell>
          <cell r="BH680" t="str">
            <v/>
          </cell>
          <cell r="BI680" t="str">
            <v/>
          </cell>
          <cell r="BJ680" t="str">
            <v/>
          </cell>
          <cell r="BK680" t="str">
            <v/>
          </cell>
          <cell r="BL680" t="str">
            <v/>
          </cell>
          <cell r="BM680" t="str">
            <v/>
          </cell>
          <cell r="BN680" t="str">
            <v/>
          </cell>
          <cell r="BO680" t="str">
            <v/>
          </cell>
          <cell r="BP680">
            <v>0</v>
          </cell>
        </row>
        <row r="681">
          <cell r="A681" t="str">
            <v>Psion - Seer</v>
          </cell>
          <cell r="B681" t="str">
            <v>See</v>
          </cell>
          <cell r="C681">
            <v>0</v>
          </cell>
          <cell r="F681" t="str">
            <v>]Simple Weapons[</v>
          </cell>
          <cell r="G681" t="str">
            <v>1st:]Psionic Combat Modes (Sp)[Choose 5 combat modes.</v>
          </cell>
          <cell r="H681" t="str">
            <v>1st:]Psicrystal (Ex)[</v>
          </cell>
          <cell r="AK681" t="str">
            <v/>
          </cell>
          <cell r="AL681" t="str">
            <v/>
          </cell>
          <cell r="AM681" t="str">
            <v/>
          </cell>
          <cell r="AN681" t="str">
            <v/>
          </cell>
          <cell r="AO681" t="str">
            <v/>
          </cell>
          <cell r="AP681" t="str">
            <v/>
          </cell>
          <cell r="AQ681" t="str">
            <v/>
          </cell>
          <cell r="AR681" t="str">
            <v/>
          </cell>
          <cell r="AS681" t="str">
            <v/>
          </cell>
          <cell r="AT681" t="str">
            <v/>
          </cell>
          <cell r="AU681" t="str">
            <v/>
          </cell>
          <cell r="AV681" t="str">
            <v/>
          </cell>
          <cell r="AW681" t="str">
            <v/>
          </cell>
          <cell r="AX681" t="str">
            <v/>
          </cell>
          <cell r="AY681" t="str">
            <v/>
          </cell>
          <cell r="AZ681" t="str">
            <v/>
          </cell>
          <cell r="BA681" t="str">
            <v/>
          </cell>
          <cell r="BB681" t="str">
            <v/>
          </cell>
          <cell r="BC681" t="str">
            <v/>
          </cell>
          <cell r="BD681" t="str">
            <v/>
          </cell>
          <cell r="BE681" t="str">
            <v/>
          </cell>
          <cell r="BF681" t="str">
            <v/>
          </cell>
          <cell r="BG681" t="str">
            <v/>
          </cell>
          <cell r="BH681" t="str">
            <v/>
          </cell>
          <cell r="BI681" t="str">
            <v/>
          </cell>
          <cell r="BJ681" t="str">
            <v/>
          </cell>
          <cell r="BK681" t="str">
            <v/>
          </cell>
          <cell r="BL681" t="str">
            <v/>
          </cell>
          <cell r="BM681" t="str">
            <v/>
          </cell>
          <cell r="BN681" t="str">
            <v/>
          </cell>
          <cell r="BO681" t="str">
            <v/>
          </cell>
          <cell r="BP681">
            <v>0</v>
          </cell>
        </row>
        <row r="682">
          <cell r="A682" t="str">
            <v>Psion - Shaper</v>
          </cell>
          <cell r="B682" t="str">
            <v>Sha</v>
          </cell>
          <cell r="C682">
            <v>0</v>
          </cell>
          <cell r="F682" t="str">
            <v>]Simple Weapons[</v>
          </cell>
          <cell r="G682" t="str">
            <v>1st:]Psionic Combat Modes (Sp)[Choose 5 combat modes.</v>
          </cell>
          <cell r="H682" t="str">
            <v>1st:]Psicrystal (Ex)[</v>
          </cell>
          <cell r="AK682" t="str">
            <v/>
          </cell>
          <cell r="AL682" t="str">
            <v/>
          </cell>
          <cell r="AM682" t="str">
            <v/>
          </cell>
          <cell r="AN682" t="str">
            <v/>
          </cell>
          <cell r="AO682" t="str">
            <v/>
          </cell>
          <cell r="AP682" t="str">
            <v/>
          </cell>
          <cell r="AQ682" t="str">
            <v/>
          </cell>
          <cell r="AR682" t="str">
            <v/>
          </cell>
          <cell r="AS682" t="str">
            <v/>
          </cell>
          <cell r="AT682" t="str">
            <v/>
          </cell>
          <cell r="AU682" t="str">
            <v/>
          </cell>
          <cell r="AV682" t="str">
            <v/>
          </cell>
          <cell r="AW682" t="str">
            <v/>
          </cell>
          <cell r="AX682" t="str">
            <v/>
          </cell>
          <cell r="AY682" t="str">
            <v/>
          </cell>
          <cell r="AZ682" t="str">
            <v/>
          </cell>
          <cell r="BA682" t="str">
            <v/>
          </cell>
          <cell r="BB682" t="str">
            <v/>
          </cell>
          <cell r="BC682" t="str">
            <v/>
          </cell>
          <cell r="BD682" t="str">
            <v/>
          </cell>
          <cell r="BE682" t="str">
            <v/>
          </cell>
          <cell r="BF682" t="str">
            <v/>
          </cell>
          <cell r="BG682" t="str">
            <v/>
          </cell>
          <cell r="BH682" t="str">
            <v/>
          </cell>
          <cell r="BI682" t="str">
            <v/>
          </cell>
          <cell r="BJ682" t="str">
            <v/>
          </cell>
          <cell r="BK682" t="str">
            <v/>
          </cell>
          <cell r="BL682" t="str">
            <v/>
          </cell>
          <cell r="BM682" t="str">
            <v/>
          </cell>
          <cell r="BN682" t="str">
            <v/>
          </cell>
          <cell r="BO682" t="str">
            <v/>
          </cell>
          <cell r="BP682">
            <v>0</v>
          </cell>
        </row>
        <row r="683">
          <cell r="A683" t="str">
            <v>Psion - Telepath</v>
          </cell>
          <cell r="B683" t="str">
            <v>Tel</v>
          </cell>
          <cell r="C683">
            <v>0</v>
          </cell>
          <cell r="F683" t="str">
            <v>]Simple Weapons[</v>
          </cell>
          <cell r="G683" t="str">
            <v>1st:]Psionic Combat Modes (Sp)[Choose 5 combat modes.</v>
          </cell>
          <cell r="H683" t="str">
            <v>1st:]Psicrystal (Ex)[</v>
          </cell>
          <cell r="AK683" t="str">
            <v/>
          </cell>
          <cell r="AL683" t="str">
            <v/>
          </cell>
          <cell r="AM683" t="str">
            <v/>
          </cell>
          <cell r="AN683" t="str">
            <v/>
          </cell>
          <cell r="AO683" t="str">
            <v/>
          </cell>
          <cell r="AP683" t="str">
            <v/>
          </cell>
          <cell r="AQ683" t="str">
            <v/>
          </cell>
          <cell r="AR683" t="str">
            <v/>
          </cell>
          <cell r="AS683" t="str">
            <v/>
          </cell>
          <cell r="AT683" t="str">
            <v/>
          </cell>
          <cell r="AU683" t="str">
            <v/>
          </cell>
          <cell r="AV683" t="str">
            <v/>
          </cell>
          <cell r="AW683" t="str">
            <v/>
          </cell>
          <cell r="AX683" t="str">
            <v/>
          </cell>
          <cell r="AY683" t="str">
            <v/>
          </cell>
          <cell r="AZ683" t="str">
            <v/>
          </cell>
          <cell r="BA683" t="str">
            <v/>
          </cell>
          <cell r="BB683" t="str">
            <v/>
          </cell>
          <cell r="BC683" t="str">
            <v/>
          </cell>
          <cell r="BD683" t="str">
            <v/>
          </cell>
          <cell r="BE683" t="str">
            <v/>
          </cell>
          <cell r="BF683" t="str">
            <v/>
          </cell>
          <cell r="BG683" t="str">
            <v/>
          </cell>
          <cell r="BH683" t="str">
            <v/>
          </cell>
          <cell r="BI683" t="str">
            <v/>
          </cell>
          <cell r="BJ683" t="str">
            <v/>
          </cell>
          <cell r="BK683" t="str">
            <v/>
          </cell>
          <cell r="BL683" t="str">
            <v/>
          </cell>
          <cell r="BM683" t="str">
            <v/>
          </cell>
          <cell r="BN683" t="str">
            <v/>
          </cell>
          <cell r="BO683" t="str">
            <v/>
          </cell>
          <cell r="BP683">
            <v>0</v>
          </cell>
        </row>
        <row r="684">
          <cell r="A684" t="str">
            <v>Psychic Warrior</v>
          </cell>
          <cell r="B684" t="str">
            <v>Psw</v>
          </cell>
          <cell r="C684">
            <v>0</v>
          </cell>
          <cell r="D684" t="str">
            <v>]Light, Medium, Heavy Armor[</v>
          </cell>
          <cell r="E684" t="str">
            <v>]Shield Use[</v>
          </cell>
          <cell r="F684" t="str">
            <v>]Simple, Martial Weapons[</v>
          </cell>
          <cell r="G684" t="str">
            <v>1st:]Psionic Combat Modes (Sp)[Choose 2 combat modes.</v>
          </cell>
          <cell r="H684" t="str">
            <v>2nd]Bonus Feats (Ex)[Bonus feats at levels 5, 8, 11, 14, and 18.</v>
          </cell>
          <cell r="I684" t="str">
            <v>6th:]Weapon Specialization (Ex)[Can now choose weapon specialization as a feat.</v>
          </cell>
          <cell r="AK684" t="str">
            <v/>
          </cell>
          <cell r="AL684" t="str">
            <v/>
          </cell>
          <cell r="AM684" t="str">
            <v/>
          </cell>
          <cell r="AN684" t="str">
            <v/>
          </cell>
          <cell r="AO684" t="str">
            <v/>
          </cell>
          <cell r="AP684" t="str">
            <v/>
          </cell>
          <cell r="AQ684" t="str">
            <v/>
          </cell>
          <cell r="AR684" t="str">
            <v/>
          </cell>
          <cell r="AS684" t="str">
            <v/>
          </cell>
          <cell r="AT684" t="str">
            <v/>
          </cell>
          <cell r="AU684" t="str">
            <v/>
          </cell>
          <cell r="AV684" t="str">
            <v/>
          </cell>
          <cell r="AW684" t="str">
            <v/>
          </cell>
          <cell r="AX684" t="str">
            <v/>
          </cell>
          <cell r="AY684" t="str">
            <v/>
          </cell>
          <cell r="AZ684" t="str">
            <v/>
          </cell>
          <cell r="BA684" t="str">
            <v/>
          </cell>
          <cell r="BB684" t="str">
            <v/>
          </cell>
          <cell r="BC684" t="str">
            <v/>
          </cell>
          <cell r="BD684" t="str">
            <v/>
          </cell>
          <cell r="BE684" t="str">
            <v/>
          </cell>
          <cell r="BF684" t="str">
            <v/>
          </cell>
          <cell r="BG684" t="str">
            <v/>
          </cell>
          <cell r="BH684" t="str">
            <v/>
          </cell>
          <cell r="BI684" t="str">
            <v/>
          </cell>
          <cell r="BJ684" t="str">
            <v/>
          </cell>
          <cell r="BK684" t="str">
            <v/>
          </cell>
          <cell r="BL684" t="str">
            <v/>
          </cell>
          <cell r="BM684" t="str">
            <v/>
          </cell>
          <cell r="BN684" t="str">
            <v/>
          </cell>
          <cell r="BO684" t="str">
            <v/>
          </cell>
          <cell r="BP684">
            <v>0</v>
          </cell>
        </row>
        <row r="685">
          <cell r="A685" t="str">
            <v>Puppet</v>
          </cell>
          <cell r="C685">
            <v>0</v>
          </cell>
          <cell r="AK685" t="str">
            <v/>
          </cell>
          <cell r="AL685" t="str">
            <v/>
          </cell>
          <cell r="AM685" t="str">
            <v/>
          </cell>
          <cell r="AN685" t="str">
            <v/>
          </cell>
          <cell r="AO685" t="str">
            <v/>
          </cell>
          <cell r="AP685" t="str">
            <v/>
          </cell>
          <cell r="AQ685" t="str">
            <v/>
          </cell>
          <cell r="AR685" t="str">
            <v/>
          </cell>
          <cell r="AS685" t="str">
            <v/>
          </cell>
          <cell r="AT685" t="str">
            <v/>
          </cell>
          <cell r="AU685" t="str">
            <v/>
          </cell>
          <cell r="AV685" t="str">
            <v/>
          </cell>
          <cell r="AW685" t="str">
            <v/>
          </cell>
          <cell r="AX685" t="str">
            <v/>
          </cell>
          <cell r="AY685" t="str">
            <v/>
          </cell>
          <cell r="AZ685" t="str">
            <v/>
          </cell>
          <cell r="BA685" t="str">
            <v/>
          </cell>
          <cell r="BB685" t="str">
            <v/>
          </cell>
          <cell r="BC685" t="str">
            <v/>
          </cell>
          <cell r="BD685" t="str">
            <v/>
          </cell>
          <cell r="BE685" t="str">
            <v/>
          </cell>
          <cell r="BF685" t="str">
            <v/>
          </cell>
          <cell r="BG685" t="str">
            <v/>
          </cell>
          <cell r="BH685" t="str">
            <v/>
          </cell>
          <cell r="BI685" t="str">
            <v/>
          </cell>
          <cell r="BJ685" t="str">
            <v/>
          </cell>
          <cell r="BK685" t="str">
            <v/>
          </cell>
          <cell r="BL685" t="str">
            <v/>
          </cell>
          <cell r="BM685" t="str">
            <v/>
          </cell>
          <cell r="BN685" t="str">
            <v/>
          </cell>
          <cell r="BO685" t="str">
            <v/>
          </cell>
          <cell r="BP685">
            <v>0</v>
          </cell>
        </row>
        <row r="686">
          <cell r="A686" t="str">
            <v>Purple Dragon Highknight</v>
          </cell>
          <cell r="B686" t="str">
            <v>.</v>
          </cell>
          <cell r="C686">
            <v>0</v>
          </cell>
          <cell r="D686" t="str">
            <v>]Light, Medium Armor[</v>
          </cell>
          <cell r="E686" t="str">
            <v>]Shield Use[</v>
          </cell>
          <cell r="F686" t="str">
            <v>]Simple Weapons[</v>
          </cell>
          <cell r="G686" t="str">
            <v>1st:] Dauntless Guard[?</v>
          </cell>
          <cell r="H686" t="str">
            <v>2nd:] Uncanny Dodge[Retains Dex bonus to AC (unless immobilized).</v>
          </cell>
          <cell r="I686" t="str">
            <v>3rd:] SR[+1.  Additional +1 every 3 levels of PDH.</v>
          </cell>
          <cell r="J686" t="str">
            <v>4th:] Natural AC Boost[+1.  Additional +1 at 8th level.</v>
          </cell>
          <cell r="K686" t="str">
            <v>5th:] Poison Resistance[?</v>
          </cell>
          <cell r="L686" t="str">
            <v>7th:] Uncanny Dodge[Can't be flanked (except by Rogue 4 levels higher)</v>
          </cell>
          <cell r="M686" t="str">
            <v>10th:] Poison Resistance[Immune to secondary damage.</v>
          </cell>
          <cell r="AK686" t="str">
            <v/>
          </cell>
          <cell r="AL686" t="str">
            <v/>
          </cell>
          <cell r="AM686" t="str">
            <v/>
          </cell>
          <cell r="AN686" t="str">
            <v/>
          </cell>
          <cell r="AO686" t="str">
            <v/>
          </cell>
          <cell r="AP686" t="str">
            <v/>
          </cell>
          <cell r="AQ686" t="str">
            <v/>
          </cell>
          <cell r="AR686" t="str">
            <v/>
          </cell>
          <cell r="AS686" t="str">
            <v/>
          </cell>
          <cell r="AT686" t="str">
            <v/>
          </cell>
          <cell r="AU686" t="str">
            <v/>
          </cell>
          <cell r="AV686" t="str">
            <v/>
          </cell>
          <cell r="AW686" t="str">
            <v/>
          </cell>
          <cell r="AX686" t="str">
            <v/>
          </cell>
          <cell r="AY686" t="str">
            <v/>
          </cell>
          <cell r="AZ686" t="str">
            <v/>
          </cell>
          <cell r="BA686" t="str">
            <v/>
          </cell>
          <cell r="BB686" t="str">
            <v/>
          </cell>
          <cell r="BC686" t="str">
            <v/>
          </cell>
          <cell r="BD686" t="str">
            <v/>
          </cell>
          <cell r="BE686" t="str">
            <v/>
          </cell>
          <cell r="BF686" t="str">
            <v/>
          </cell>
          <cell r="BG686" t="str">
            <v/>
          </cell>
          <cell r="BH686" t="str">
            <v/>
          </cell>
          <cell r="BI686" t="str">
            <v/>
          </cell>
          <cell r="BJ686" t="str">
            <v/>
          </cell>
          <cell r="BK686" t="str">
            <v/>
          </cell>
          <cell r="BL686" t="str">
            <v/>
          </cell>
          <cell r="BM686" t="str">
            <v/>
          </cell>
          <cell r="BN686" t="str">
            <v/>
          </cell>
          <cell r="BO686" t="str">
            <v/>
          </cell>
          <cell r="BP686">
            <v>0</v>
          </cell>
        </row>
        <row r="687">
          <cell r="A687" t="str">
            <v>Purple Dragon Knight</v>
          </cell>
          <cell r="B687" t="str">
            <v>Prp</v>
          </cell>
          <cell r="C687">
            <v>0</v>
          </cell>
          <cell r="D687" t="str">
            <v>]Light, Medium Armor[</v>
          </cell>
          <cell r="E687" t="str">
            <v>]Shield Use[</v>
          </cell>
          <cell r="F687" t="str">
            <v>]Simple Weapons[</v>
          </cell>
          <cell r="G687" t="str">
            <v>1st:]Heroic Shield[Aid other to give +4 AC bonus (instead of +2)</v>
          </cell>
          <cell r="H687" t="str">
            <v xml:space="preserve">1st:]Rallying Cry (Su)(3/day)[Allies within 60' gain +1 morale </v>
          </cell>
          <cell r="I687" t="str">
            <v>][on next attack roll and increase speed 5' until next turn.</v>
          </cell>
          <cell r="J687" t="str">
            <v>2nd:]Inspire Courage (Su)(1/day)[As bardic ability.</v>
          </cell>
          <cell r="K687" t="str">
            <v>3rd:]Fear (Su)(1/day)[Can evoke a Fear effect; allies immune.</v>
          </cell>
          <cell r="L687" t="str">
            <v>][Save vs. Will DC 13 + Cha Mod.</v>
          </cell>
          <cell r="M687" t="str">
            <v>4th:]Inspire Courage (Su)(1/day)[As bardic ability.</v>
          </cell>
          <cell r="N687" t="str">
            <v>4th:]Oath of Wrath (Su)(1/day)[One opponent within 60';</v>
          </cell>
          <cell r="O687" t="str">
            <v>][+2 morale to attack, weapon dmg rolls, saves, skill checks.</v>
          </cell>
          <cell r="P687" t="str">
            <v>][Loses ability if attacks/casts vs. another (AOOs do not count).</v>
          </cell>
          <cell r="Q687" t="str">
            <v>5th:]Final Stand (Su)[Allies within 10' gain 2d10 temporary HP;</v>
          </cell>
          <cell r="R687" t="str">
            <v>][can effect Lvls + CHA mod; lasts equal number of rounds.</v>
          </cell>
          <cell r="AK687" t="str">
            <v/>
          </cell>
          <cell r="AL687" t="str">
            <v/>
          </cell>
          <cell r="AM687" t="str">
            <v/>
          </cell>
          <cell r="AN687" t="str">
            <v/>
          </cell>
          <cell r="AO687" t="str">
            <v/>
          </cell>
          <cell r="AP687" t="str">
            <v/>
          </cell>
          <cell r="AQ687" t="str">
            <v/>
          </cell>
          <cell r="AR687" t="str">
            <v/>
          </cell>
          <cell r="AS687" t="str">
            <v/>
          </cell>
          <cell r="AT687" t="str">
            <v/>
          </cell>
          <cell r="AU687" t="str">
            <v/>
          </cell>
          <cell r="AV687" t="str">
            <v/>
          </cell>
          <cell r="AW687" t="str">
            <v/>
          </cell>
          <cell r="AX687" t="str">
            <v/>
          </cell>
          <cell r="AY687" t="str">
            <v/>
          </cell>
          <cell r="AZ687" t="str">
            <v/>
          </cell>
          <cell r="BA687" t="str">
            <v/>
          </cell>
          <cell r="BB687" t="str">
            <v/>
          </cell>
          <cell r="BC687" t="str">
            <v/>
          </cell>
          <cell r="BD687" t="str">
            <v/>
          </cell>
          <cell r="BE687" t="str">
            <v/>
          </cell>
          <cell r="BF687" t="str">
            <v/>
          </cell>
          <cell r="BG687" t="str">
            <v/>
          </cell>
          <cell r="BH687" t="str">
            <v/>
          </cell>
          <cell r="BI687" t="str">
            <v/>
          </cell>
          <cell r="BJ687" t="str">
            <v/>
          </cell>
          <cell r="BK687" t="str">
            <v/>
          </cell>
          <cell r="BL687" t="str">
            <v/>
          </cell>
          <cell r="BM687" t="str">
            <v/>
          </cell>
          <cell r="BN687" t="str">
            <v/>
          </cell>
          <cell r="BO687" t="str">
            <v/>
          </cell>
          <cell r="BP687">
            <v>0</v>
          </cell>
        </row>
        <row r="688">
          <cell r="A688" t="str">
            <v>Radiant Servant of Pelor</v>
          </cell>
          <cell r="C688">
            <v>0</v>
          </cell>
          <cell r="AK688" t="str">
            <v/>
          </cell>
          <cell r="AL688" t="str">
            <v/>
          </cell>
          <cell r="AM688" t="str">
            <v/>
          </cell>
          <cell r="AN688" t="str">
            <v/>
          </cell>
          <cell r="AO688" t="str">
            <v/>
          </cell>
          <cell r="AP688" t="str">
            <v/>
          </cell>
          <cell r="AQ688" t="str">
            <v/>
          </cell>
          <cell r="AR688" t="str">
            <v/>
          </cell>
          <cell r="AS688" t="str">
            <v/>
          </cell>
          <cell r="AT688" t="str">
            <v/>
          </cell>
          <cell r="AU688" t="str">
            <v/>
          </cell>
          <cell r="AV688" t="str">
            <v/>
          </cell>
          <cell r="AW688" t="str">
            <v/>
          </cell>
          <cell r="AX688" t="str">
            <v/>
          </cell>
          <cell r="AY688" t="str">
            <v/>
          </cell>
          <cell r="AZ688" t="str">
            <v/>
          </cell>
          <cell r="BA688" t="str">
            <v/>
          </cell>
          <cell r="BB688" t="str">
            <v/>
          </cell>
          <cell r="BC688" t="str">
            <v/>
          </cell>
          <cell r="BD688" t="str">
            <v/>
          </cell>
          <cell r="BE688" t="str">
            <v/>
          </cell>
          <cell r="BF688" t="str">
            <v/>
          </cell>
          <cell r="BG688" t="str">
            <v/>
          </cell>
          <cell r="BH688" t="str">
            <v/>
          </cell>
          <cell r="BI688" t="str">
            <v/>
          </cell>
          <cell r="BJ688" t="str">
            <v/>
          </cell>
          <cell r="BK688" t="str">
            <v/>
          </cell>
          <cell r="BL688" t="str">
            <v/>
          </cell>
          <cell r="BM688" t="str">
            <v/>
          </cell>
          <cell r="BN688" t="str">
            <v/>
          </cell>
          <cell r="BO688" t="str">
            <v/>
          </cell>
          <cell r="BP688">
            <v>0</v>
          </cell>
        </row>
        <row r="689">
          <cell r="A689" t="str">
            <v>Rage Mage</v>
          </cell>
          <cell r="C689">
            <v>0</v>
          </cell>
          <cell r="AK689" t="str">
            <v/>
          </cell>
          <cell r="AL689" t="str">
            <v/>
          </cell>
          <cell r="AM689" t="str">
            <v/>
          </cell>
          <cell r="AN689" t="str">
            <v/>
          </cell>
          <cell r="AO689" t="str">
            <v/>
          </cell>
          <cell r="AP689" t="str">
            <v/>
          </cell>
          <cell r="AQ689" t="str">
            <v/>
          </cell>
          <cell r="AR689" t="str">
            <v/>
          </cell>
          <cell r="AS689" t="str">
            <v/>
          </cell>
          <cell r="AT689" t="str">
            <v/>
          </cell>
          <cell r="AU689" t="str">
            <v/>
          </cell>
          <cell r="AV689" t="str">
            <v/>
          </cell>
          <cell r="AW689" t="str">
            <v/>
          </cell>
          <cell r="AX689" t="str">
            <v/>
          </cell>
          <cell r="AY689" t="str">
            <v/>
          </cell>
          <cell r="AZ689" t="str">
            <v/>
          </cell>
          <cell r="BA689" t="str">
            <v/>
          </cell>
          <cell r="BB689" t="str">
            <v/>
          </cell>
          <cell r="BC689" t="str">
            <v/>
          </cell>
          <cell r="BD689" t="str">
            <v/>
          </cell>
          <cell r="BE689" t="str">
            <v/>
          </cell>
          <cell r="BF689" t="str">
            <v/>
          </cell>
          <cell r="BG689" t="str">
            <v/>
          </cell>
          <cell r="BH689" t="str">
            <v/>
          </cell>
          <cell r="BI689" t="str">
            <v/>
          </cell>
          <cell r="BJ689" t="str">
            <v/>
          </cell>
          <cell r="BK689" t="str">
            <v/>
          </cell>
          <cell r="BL689" t="str">
            <v/>
          </cell>
          <cell r="BM689" t="str">
            <v/>
          </cell>
          <cell r="BN689" t="str">
            <v/>
          </cell>
          <cell r="BO689" t="str">
            <v/>
          </cell>
          <cell r="BP689">
            <v>0</v>
          </cell>
        </row>
        <row r="690">
          <cell r="A690" t="str">
            <v>Raider</v>
          </cell>
          <cell r="C690">
            <v>0</v>
          </cell>
          <cell r="AK690" t="str">
            <v/>
          </cell>
          <cell r="AL690" t="str">
            <v/>
          </cell>
          <cell r="AM690" t="str">
            <v/>
          </cell>
          <cell r="AN690" t="str">
            <v/>
          </cell>
          <cell r="AO690" t="str">
            <v/>
          </cell>
          <cell r="AP690" t="str">
            <v/>
          </cell>
          <cell r="AQ690" t="str">
            <v/>
          </cell>
          <cell r="AR690" t="str">
            <v/>
          </cell>
          <cell r="AS690" t="str">
            <v/>
          </cell>
          <cell r="AT690" t="str">
            <v/>
          </cell>
          <cell r="AU690" t="str">
            <v/>
          </cell>
          <cell r="AV690" t="str">
            <v/>
          </cell>
          <cell r="AW690" t="str">
            <v/>
          </cell>
          <cell r="AX690" t="str">
            <v/>
          </cell>
          <cell r="AY690" t="str">
            <v/>
          </cell>
          <cell r="AZ690" t="str">
            <v/>
          </cell>
          <cell r="BA690" t="str">
            <v/>
          </cell>
          <cell r="BB690" t="str">
            <v/>
          </cell>
          <cell r="BC690" t="str">
            <v/>
          </cell>
          <cell r="BD690" t="str">
            <v/>
          </cell>
          <cell r="BE690" t="str">
            <v/>
          </cell>
          <cell r="BF690" t="str">
            <v/>
          </cell>
          <cell r="BG690" t="str">
            <v/>
          </cell>
          <cell r="BH690" t="str">
            <v/>
          </cell>
          <cell r="BI690" t="str">
            <v/>
          </cell>
          <cell r="BJ690" t="str">
            <v/>
          </cell>
          <cell r="BK690" t="str">
            <v/>
          </cell>
          <cell r="BL690" t="str">
            <v/>
          </cell>
          <cell r="BM690" t="str">
            <v/>
          </cell>
          <cell r="BN690" t="str">
            <v/>
          </cell>
          <cell r="BO690" t="str">
            <v/>
          </cell>
          <cell r="BP690">
            <v>0</v>
          </cell>
        </row>
        <row r="691">
          <cell r="A691" t="str">
            <v>Rake</v>
          </cell>
          <cell r="B691" t="str">
            <v>.</v>
          </cell>
          <cell r="C691">
            <v>0</v>
          </cell>
          <cell r="D691" t="str">
            <v>]Light Armor[</v>
          </cell>
          <cell r="F691" t="str">
            <v>]Simple, Martial Weapons[</v>
          </cell>
          <cell r="G691" t="str">
            <v>1st:]Sneak Attack (Ex)[+0d6</v>
          </cell>
          <cell r="H691" t="str">
            <v>2nd:]Taunt (Ex)[0/day, free action, taget must understand the rake's language.</v>
          </cell>
          <cell r="I691" t="str">
            <v>][Intimidate:  On successful Intimidate skill check, foe suffers -2 morale penalty to attacks.</v>
          </cell>
          <cell r="J691" t="str">
            <v>3rd:]Bonus Fighter Feat (Ex)[0 earned so far.</v>
          </cell>
          <cell r="K691" t="str">
            <v>4th:][Enrage:  On successful Intimidate skill check, foe suffers -2 morale penalty to AC.</v>
          </cell>
          <cell r="L691" t="str">
            <v xml:space="preserve">6th:]Humiliating Strike (Ex)[Full round action, single attack at highest BAB.  On successful hit, </v>
          </cell>
          <cell r="M691" t="str">
            <v>][foes receive a -1 morale penalty to hit for the rest of the battle.</v>
          </cell>
          <cell r="N691" t="str">
            <v>8th:]Stun:  On successful Intimidate skill check, foe looses Dex bonus until their next action.</v>
          </cell>
          <cell r="O691" t="str">
            <v>10th:]Rally:  Eliminates morale penalties from allies &amp; gives them a +2 bonus to initiative.</v>
          </cell>
          <cell r="AK691" t="str">
            <v/>
          </cell>
          <cell r="AL691" t="str">
            <v/>
          </cell>
          <cell r="AM691" t="str">
            <v/>
          </cell>
          <cell r="AN691" t="str">
            <v/>
          </cell>
          <cell r="AO691" t="str">
            <v/>
          </cell>
          <cell r="AP691" t="str">
            <v/>
          </cell>
          <cell r="AQ691" t="str">
            <v/>
          </cell>
          <cell r="AR691" t="str">
            <v/>
          </cell>
          <cell r="AS691" t="str">
            <v/>
          </cell>
          <cell r="AT691" t="str">
            <v/>
          </cell>
          <cell r="AU691" t="str">
            <v/>
          </cell>
          <cell r="AV691" t="str">
            <v/>
          </cell>
          <cell r="AW691" t="str">
            <v/>
          </cell>
          <cell r="AX691" t="str">
            <v/>
          </cell>
          <cell r="AY691" t="str">
            <v/>
          </cell>
          <cell r="AZ691" t="str">
            <v/>
          </cell>
          <cell r="BA691" t="str">
            <v/>
          </cell>
          <cell r="BB691" t="str">
            <v/>
          </cell>
          <cell r="BC691" t="str">
            <v/>
          </cell>
          <cell r="BD691" t="str">
            <v/>
          </cell>
          <cell r="BE691" t="str">
            <v/>
          </cell>
          <cell r="BF691" t="str">
            <v/>
          </cell>
          <cell r="BG691" t="str">
            <v/>
          </cell>
          <cell r="BH691" t="str">
            <v/>
          </cell>
          <cell r="BI691" t="str">
            <v/>
          </cell>
          <cell r="BJ691" t="str">
            <v/>
          </cell>
          <cell r="BK691" t="str">
            <v/>
          </cell>
          <cell r="BL691" t="str">
            <v/>
          </cell>
          <cell r="BM691" t="str">
            <v/>
          </cell>
          <cell r="BN691" t="str">
            <v/>
          </cell>
          <cell r="BO691" t="str">
            <v/>
          </cell>
          <cell r="BP691">
            <v>0</v>
          </cell>
        </row>
        <row r="692">
          <cell r="A692" t="str">
            <v>Ranger (Monte Cook)</v>
          </cell>
          <cell r="B692" t="str">
            <v>Rgr</v>
          </cell>
          <cell r="C692">
            <v>0</v>
          </cell>
          <cell r="D692" t="str">
            <v>]Light, Medium, Heavy Armor[</v>
          </cell>
          <cell r="E692" t="str">
            <v>]Shield Use[</v>
          </cell>
          <cell r="F692" t="str">
            <v>]Simple, Martial Weapons[</v>
          </cell>
          <cell r="G692" t="str">
            <v>1st:]Track (Ex)[Bonus Feat.</v>
          </cell>
          <cell r="H692" t="str">
            <v>1st:]First favored enemy[Bonus to damage, Bluff, Listen, Sense Motive, Spot, Wild. Lore</v>
          </cell>
          <cell r="I692" t="str">
            <v>]Favored Enemy:[</v>
          </cell>
          <cell r="J692" t="str">
            <v>4th:]Divine Spells (Sp)[Wisdom determines DC, Bonus Spells</v>
          </cell>
          <cell r="K692" t="str">
            <v>5th:]Second favored enemy[Bonus to damage, Bluff, Listen, Sense Motive, Spot, Wild. Lore</v>
          </cell>
          <cell r="L692" t="str">
            <v>]Favored Enemy:[</v>
          </cell>
          <cell r="M692" t="str">
            <v>10th:]Third favored enemy[Bonus to damage, Bluff, Listen, Sense Motive, Spot, Wild. Lore</v>
          </cell>
          <cell r="N692" t="str">
            <v>]Favored Enemy:[</v>
          </cell>
          <cell r="O692" t="str">
            <v>15th:]Fourth favored enemy[Bonus to damage, Bluff, Listen, Sense Motive, Spot, Wild. Lore</v>
          </cell>
          <cell r="P692" t="str">
            <v>]Favored Enemy:[</v>
          </cell>
          <cell r="Q692" t="str">
            <v>20th:]Fifth favored enemy[Bonus to damage, Bluff, Listen, Sense Motive, Spot, Wild. Lore</v>
          </cell>
          <cell r="R692" t="str">
            <v>]Favored Enemy:[</v>
          </cell>
          <cell r="AK692" t="str">
            <v/>
          </cell>
          <cell r="AL692" t="str">
            <v/>
          </cell>
          <cell r="AM692" t="str">
            <v/>
          </cell>
          <cell r="AN692" t="str">
            <v/>
          </cell>
          <cell r="AO692" t="str">
            <v/>
          </cell>
          <cell r="AP692" t="str">
            <v/>
          </cell>
          <cell r="AQ692" t="str">
            <v/>
          </cell>
          <cell r="AR692" t="str">
            <v/>
          </cell>
          <cell r="AS692" t="str">
            <v/>
          </cell>
          <cell r="AT692" t="str">
            <v/>
          </cell>
          <cell r="AU692" t="str">
            <v/>
          </cell>
          <cell r="AV692" t="str">
            <v/>
          </cell>
          <cell r="AW692" t="str">
            <v/>
          </cell>
          <cell r="AX692" t="str">
            <v/>
          </cell>
          <cell r="AY692" t="str">
            <v/>
          </cell>
          <cell r="AZ692" t="str">
            <v/>
          </cell>
          <cell r="BA692" t="str">
            <v/>
          </cell>
          <cell r="BB692" t="str">
            <v/>
          </cell>
          <cell r="BC692" t="str">
            <v/>
          </cell>
          <cell r="BD692" t="str">
            <v/>
          </cell>
          <cell r="BE692" t="str">
            <v/>
          </cell>
          <cell r="BF692" t="str">
            <v/>
          </cell>
          <cell r="BG692" t="str">
            <v/>
          </cell>
          <cell r="BH692" t="str">
            <v/>
          </cell>
          <cell r="BI692" t="str">
            <v/>
          </cell>
          <cell r="BJ692" t="str">
            <v/>
          </cell>
          <cell r="BK692" t="str">
            <v/>
          </cell>
          <cell r="BL692" t="str">
            <v/>
          </cell>
          <cell r="BM692" t="str">
            <v/>
          </cell>
          <cell r="BN692" t="str">
            <v/>
          </cell>
          <cell r="BO692" t="str">
            <v/>
          </cell>
          <cell r="BP692">
            <v>0</v>
          </cell>
        </row>
        <row r="693">
          <cell r="A693" t="str">
            <v>Ranger (WotC)</v>
          </cell>
          <cell r="B693" t="str">
            <v>Rgr</v>
          </cell>
          <cell r="C693">
            <v>0</v>
          </cell>
          <cell r="D693" t="str">
            <v>]Light Armor[</v>
          </cell>
          <cell r="E693" t="str">
            <v>]Shield Use[</v>
          </cell>
          <cell r="F693" t="str">
            <v>]Simple, Martial Weapons[</v>
          </cell>
          <cell r="G693" t="str">
            <v>1st:]Favored Enemy (Ex)[Bonus to damage, Bluff, Listen, Sense Motive, Spot, Survival</v>
          </cell>
          <cell r="H693" t="str">
            <v>][Total Bonus: +3</v>
          </cell>
          <cell r="I693" t="str">
            <v>][</v>
          </cell>
          <cell r="J693" t="str">
            <v>][</v>
          </cell>
          <cell r="K693" t="str">
            <v>][</v>
          </cell>
          <cell r="L693" t="str">
            <v>][</v>
          </cell>
          <cell r="M693" t="str">
            <v>][</v>
          </cell>
          <cell r="N693" t="str">
            <v>1st:]Track (Ex)[Per the feat.</v>
          </cell>
          <cell r="O693" t="str">
            <v>1st:]Wild Empathy (Ex)[Diplomacy check to improve animal reactions.</v>
          </cell>
          <cell r="P693" t="str">
            <v>2nd:]Combat Style (Ex)[Rapid Shot or TWF</v>
          </cell>
          <cell r="Q693" t="str">
            <v>3rd:]Endurance (Ex)[Per the feat.</v>
          </cell>
          <cell r="R693" t="str">
            <v>4th:]Animal Companion (Ex)[</v>
          </cell>
          <cell r="S693" t="str">
            <v>4th:]Divine Spells (Sp)[</v>
          </cell>
          <cell r="T693" t="str">
            <v>6th:]Improved Combat Style (Ex)[Many Shot or ITWF</v>
          </cell>
          <cell r="U693" t="str">
            <v>7th:]Woodland Stride (Ex)[Move through undergrowth at normal speed.</v>
          </cell>
          <cell r="V693" t="str">
            <v>8th:]Swift Tracker (Ex)[No penalty for tracking at full speed.</v>
          </cell>
          <cell r="W693" t="str">
            <v>][-10 instead of -20 at 2x speed.</v>
          </cell>
          <cell r="X693" t="str">
            <v>9th:]Evasion (Ex)[No dmg on successful reflex save.</v>
          </cell>
          <cell r="Y693" t="str">
            <v>11th:]Sombat Style Mastery (Ex)[Improved Precise Shot ot GTWF</v>
          </cell>
          <cell r="Z693" t="str">
            <v>13th:]Camoflague (Ex)[Hide in any terrain.</v>
          </cell>
          <cell r="AA693" t="str">
            <v>17th:]Hide in Plain Sight (Ex)[Can hide while observed in natural terrain.</v>
          </cell>
          <cell r="AK693" t="str">
            <v/>
          </cell>
          <cell r="AL693" t="str">
            <v/>
          </cell>
          <cell r="AM693" t="str">
            <v/>
          </cell>
          <cell r="AN693" t="str">
            <v/>
          </cell>
          <cell r="AO693" t="str">
            <v/>
          </cell>
          <cell r="AP693" t="str">
            <v/>
          </cell>
          <cell r="AQ693" t="str">
            <v/>
          </cell>
          <cell r="AR693" t="str">
            <v/>
          </cell>
          <cell r="AS693" t="str">
            <v/>
          </cell>
          <cell r="AT693" t="str">
            <v/>
          </cell>
          <cell r="AU693" t="str">
            <v/>
          </cell>
          <cell r="AV693" t="str">
            <v/>
          </cell>
          <cell r="AW693" t="str">
            <v/>
          </cell>
          <cell r="AX693" t="str">
            <v/>
          </cell>
          <cell r="AY693" t="str">
            <v/>
          </cell>
          <cell r="AZ693" t="str">
            <v/>
          </cell>
          <cell r="BA693" t="str">
            <v/>
          </cell>
          <cell r="BB693" t="str">
            <v/>
          </cell>
          <cell r="BC693" t="str">
            <v/>
          </cell>
          <cell r="BD693" t="str">
            <v/>
          </cell>
          <cell r="BE693" t="str">
            <v/>
          </cell>
          <cell r="BF693" t="str">
            <v/>
          </cell>
          <cell r="BG693" t="str">
            <v/>
          </cell>
          <cell r="BH693" t="str">
            <v/>
          </cell>
          <cell r="BI693" t="str">
            <v/>
          </cell>
          <cell r="BJ693" t="str">
            <v/>
          </cell>
          <cell r="BK693" t="str">
            <v/>
          </cell>
          <cell r="BL693" t="str">
            <v/>
          </cell>
          <cell r="BM693" t="str">
            <v/>
          </cell>
          <cell r="BN693" t="str">
            <v/>
          </cell>
          <cell r="BO693" t="str">
            <v/>
          </cell>
          <cell r="BP693">
            <v>0</v>
          </cell>
        </row>
        <row r="694">
          <cell r="A694" t="str">
            <v>Ratling Shaman</v>
          </cell>
          <cell r="C694">
            <v>0</v>
          </cell>
          <cell r="AK694" t="str">
            <v/>
          </cell>
          <cell r="AL694" t="str">
            <v/>
          </cell>
          <cell r="AM694" t="str">
            <v/>
          </cell>
          <cell r="AN694" t="str">
            <v/>
          </cell>
          <cell r="AO694" t="str">
            <v/>
          </cell>
          <cell r="AP694" t="str">
            <v/>
          </cell>
          <cell r="AQ694" t="str">
            <v/>
          </cell>
          <cell r="AR694" t="str">
            <v/>
          </cell>
          <cell r="AS694" t="str">
            <v/>
          </cell>
          <cell r="AT694" t="str">
            <v/>
          </cell>
          <cell r="AU694" t="str">
            <v/>
          </cell>
          <cell r="AV694" t="str">
            <v/>
          </cell>
          <cell r="AW694" t="str">
            <v/>
          </cell>
          <cell r="AX694" t="str">
            <v/>
          </cell>
          <cell r="AY694" t="str">
            <v/>
          </cell>
          <cell r="AZ694" t="str">
            <v/>
          </cell>
          <cell r="BA694" t="str">
            <v/>
          </cell>
          <cell r="BB694" t="str">
            <v/>
          </cell>
          <cell r="BC694" t="str">
            <v/>
          </cell>
          <cell r="BD694" t="str">
            <v/>
          </cell>
          <cell r="BE694" t="str">
            <v/>
          </cell>
          <cell r="BF694" t="str">
            <v/>
          </cell>
          <cell r="BG694" t="str">
            <v/>
          </cell>
          <cell r="BH694" t="str">
            <v/>
          </cell>
          <cell r="BI694" t="str">
            <v/>
          </cell>
          <cell r="BJ694" t="str">
            <v/>
          </cell>
          <cell r="BK694" t="str">
            <v/>
          </cell>
          <cell r="BL694" t="str">
            <v/>
          </cell>
          <cell r="BM694" t="str">
            <v/>
          </cell>
          <cell r="BN694" t="str">
            <v/>
          </cell>
          <cell r="BO694" t="str">
            <v/>
          </cell>
          <cell r="BP694">
            <v>0</v>
          </cell>
        </row>
        <row r="695">
          <cell r="A695" t="str">
            <v>Ravager</v>
          </cell>
          <cell r="B695" t="str">
            <v>Rav</v>
          </cell>
          <cell r="C695">
            <v>0</v>
          </cell>
          <cell r="D695" t="str">
            <v>]Light, Medium, Heavy Armor[</v>
          </cell>
          <cell r="E695" t="str">
            <v>]Shield Use[</v>
          </cell>
          <cell r="F695" t="str">
            <v>]Simple, Martial Weapons[</v>
          </cell>
          <cell r="G695" t="str">
            <v xml:space="preserve">1st:]Pain Touch (Su)(1/day)[1d8 + 1 per Ravager level; if </v>
          </cell>
          <cell r="H695" t="str">
            <v>][delivered by a weapon, 1d4 +1 per Ravager level</v>
          </cell>
          <cell r="I695" t="str">
            <v>2nd:]Aura of Fear 10' (Su)(1/day)[Foes suffer -2 morale on saves.</v>
          </cell>
          <cell r="J695" t="str">
            <v>3rd:]Cruelest Cut (Su)(1/day)[+1d4 CON dmg on successful strike</v>
          </cell>
          <cell r="K695" t="str">
            <v>4th:]Pain Touch (Su)(2/day)[1d8 + 1 per lvl or 1d4+1/lvl wpn</v>
          </cell>
          <cell r="L695" t="str">
            <v>5th:]Aura of Fear 20' (Su)(1/day)[Foes suffer -2 morale on saves.</v>
          </cell>
          <cell r="M695" t="str">
            <v>6th:]Cruelest Cut (Su)(2/day)[+1d4 CON dmg on successful strike</v>
          </cell>
          <cell r="N695" t="str">
            <v>7th:]Pain Touch (Su)(3/day)[1d8 + 1 per lvl or 1d4+1/lvl wpn</v>
          </cell>
          <cell r="O695" t="str">
            <v>8th:]Aura of Fear 30' (Su)(1/day)[Foes suffer -2 morale on saves.</v>
          </cell>
          <cell r="P695" t="str">
            <v>9th:]Cruelest Cut (Su)(3/day)[+1d4 CON dmg on successful strike</v>
          </cell>
          <cell r="Q695" t="str">
            <v xml:space="preserve">10th:]Visage of Terror (Su)(1/day)[Std action; Ravager seems to become a </v>
          </cell>
          <cell r="R695" t="str">
            <v>][Phantasmal Killer (DC 14 + lvl); Will Disbelieve, or if Ravager</v>
          </cell>
          <cell r="S695" t="str">
            <v>][touches, Fort special (death / 3d6).  Only victim sees.</v>
          </cell>
          <cell r="AK695" t="str">
            <v/>
          </cell>
          <cell r="AL695" t="str">
            <v/>
          </cell>
          <cell r="AM695" t="str">
            <v/>
          </cell>
          <cell r="AN695" t="str">
            <v/>
          </cell>
          <cell r="AO695" t="str">
            <v/>
          </cell>
          <cell r="AP695" t="str">
            <v/>
          </cell>
          <cell r="AQ695" t="str">
            <v/>
          </cell>
          <cell r="AR695" t="str">
            <v/>
          </cell>
          <cell r="AS695" t="str">
            <v/>
          </cell>
          <cell r="AT695" t="str">
            <v/>
          </cell>
          <cell r="AU695" t="str">
            <v/>
          </cell>
          <cell r="AV695" t="str">
            <v/>
          </cell>
          <cell r="AW695" t="str">
            <v/>
          </cell>
          <cell r="AX695" t="str">
            <v/>
          </cell>
          <cell r="AY695" t="str">
            <v/>
          </cell>
          <cell r="AZ695" t="str">
            <v/>
          </cell>
          <cell r="BA695" t="str">
            <v/>
          </cell>
          <cell r="BB695" t="str">
            <v/>
          </cell>
          <cell r="BC695" t="str">
            <v/>
          </cell>
          <cell r="BD695" t="str">
            <v/>
          </cell>
          <cell r="BE695" t="str">
            <v/>
          </cell>
          <cell r="BF695" t="str">
            <v/>
          </cell>
          <cell r="BG695" t="str">
            <v/>
          </cell>
          <cell r="BH695" t="str">
            <v/>
          </cell>
          <cell r="BI695" t="str">
            <v/>
          </cell>
          <cell r="BJ695" t="str">
            <v/>
          </cell>
          <cell r="BK695" t="str">
            <v/>
          </cell>
          <cell r="BL695" t="str">
            <v/>
          </cell>
          <cell r="BM695" t="str">
            <v/>
          </cell>
          <cell r="BN695" t="str">
            <v/>
          </cell>
          <cell r="BO695" t="str">
            <v/>
          </cell>
          <cell r="BP695">
            <v>0</v>
          </cell>
        </row>
        <row r="696">
          <cell r="A696" t="str">
            <v>Reaping Mauler</v>
          </cell>
          <cell r="C696">
            <v>0</v>
          </cell>
          <cell r="AK696" t="str">
            <v/>
          </cell>
          <cell r="AL696" t="str">
            <v/>
          </cell>
          <cell r="AM696" t="str">
            <v/>
          </cell>
          <cell r="AN696" t="str">
            <v/>
          </cell>
          <cell r="AO696" t="str">
            <v/>
          </cell>
          <cell r="AP696" t="str">
            <v/>
          </cell>
          <cell r="AQ696" t="str">
            <v/>
          </cell>
          <cell r="AR696" t="str">
            <v/>
          </cell>
          <cell r="AS696" t="str">
            <v/>
          </cell>
          <cell r="AT696" t="str">
            <v/>
          </cell>
          <cell r="AU696" t="str">
            <v/>
          </cell>
          <cell r="AV696" t="str">
            <v/>
          </cell>
          <cell r="AW696" t="str">
            <v/>
          </cell>
          <cell r="AX696" t="str">
            <v/>
          </cell>
          <cell r="AY696" t="str">
            <v/>
          </cell>
          <cell r="AZ696" t="str">
            <v/>
          </cell>
          <cell r="BA696" t="str">
            <v/>
          </cell>
          <cell r="BB696" t="str">
            <v/>
          </cell>
          <cell r="BC696" t="str">
            <v/>
          </cell>
          <cell r="BD696" t="str">
            <v/>
          </cell>
          <cell r="BE696" t="str">
            <v/>
          </cell>
          <cell r="BF696" t="str">
            <v/>
          </cell>
          <cell r="BG696" t="str">
            <v/>
          </cell>
          <cell r="BH696" t="str">
            <v/>
          </cell>
          <cell r="BI696" t="str">
            <v/>
          </cell>
          <cell r="BJ696" t="str">
            <v/>
          </cell>
          <cell r="BK696" t="str">
            <v/>
          </cell>
          <cell r="BL696" t="str">
            <v/>
          </cell>
          <cell r="BM696" t="str">
            <v/>
          </cell>
          <cell r="BN696" t="str">
            <v/>
          </cell>
          <cell r="BO696" t="str">
            <v/>
          </cell>
          <cell r="BP696">
            <v>0</v>
          </cell>
        </row>
        <row r="697">
          <cell r="A697" t="str">
            <v>Red Avenger</v>
          </cell>
          <cell r="B697" t="str">
            <v>Rda</v>
          </cell>
          <cell r="C697">
            <v>0</v>
          </cell>
          <cell r="D697" t="str">
            <v>]Light, Medium Armor[</v>
          </cell>
          <cell r="E697" t="str">
            <v>]Shield Use[</v>
          </cell>
          <cell r="F697" t="str">
            <v>]Simple Weapons[</v>
          </cell>
          <cell r="G697" t="str">
            <v>1st:]Stunning Shout (Sp)(1/day)[Std action; cone 30', stun</v>
          </cell>
          <cell r="H697" t="str">
            <v>][(Fort DC 15 + Wis mod)</v>
          </cell>
          <cell r="I697" t="str">
            <v>2nd:]Ki Save (Ex)(1/day)[Wis Bonus to any one saving throw</v>
          </cell>
          <cell r="J697" t="str">
            <v>3rd:]Ki Skill (Ex)(1/day)[Wis Bonus to any one skill</v>
          </cell>
          <cell r="K697" t="str">
            <v xml:space="preserve">4th:]Ki Healing (Su)[Std action; Heal others, up to Wis Bonus x </v>
          </cell>
          <cell r="L697" t="str">
            <v>][Red Avenger's level per day.</v>
          </cell>
          <cell r="M697" t="str">
            <v>5th:]Deadly Shout (Sp)(1/day)[Std action; cone 30',</v>
          </cell>
          <cell r="N697" t="str">
            <v>][dmg 3d6+Wis Mod; (Fort DC 15 + Wis Mod)</v>
          </cell>
          <cell r="O697" t="str">
            <v>5th:]Stunning Shout (Sp)(2/day)[Std action; cone 30', stun</v>
          </cell>
          <cell r="P697" t="str">
            <v>][(Fort DC 15 + Wis mod)</v>
          </cell>
          <cell r="Q697" t="str">
            <v>6th:]Ki Save (Ex)(2/day)[Wis Bonus to any one saving throw</v>
          </cell>
          <cell r="R697" t="str">
            <v>7th:]Ki Skill (Ex)(2/day)[Wis Bonus to any one skill</v>
          </cell>
          <cell r="S697" t="str">
            <v xml:space="preserve">8th:]Greater Ki Healing (Sp)[Std action; Heal others, up to Wis Bonus x </v>
          </cell>
          <cell r="T697" t="str">
            <v>][Red Avenger's level x2 per day.</v>
          </cell>
          <cell r="U697" t="str">
            <v>9th:]Deadly Shout (Sp)(2/day)[Std action; cone 30',</v>
          </cell>
          <cell r="V697" t="str">
            <v>][dmg 3d6+Wis Bonus; (Fort DC 15 + Wis Mod)</v>
          </cell>
          <cell r="W697" t="str">
            <v>9th:]Stunning Shout (Sp)(3/day)[Std action; cone 30', stun</v>
          </cell>
          <cell r="X697" t="str">
            <v>][(Fort DC 15 + Wis mod)</v>
          </cell>
          <cell r="Y697" t="str">
            <v>10th:]Free Ki[Double Wis bonus on all Red Avenger abilities</v>
          </cell>
          <cell r="AK697" t="str">
            <v/>
          </cell>
          <cell r="AL697" t="str">
            <v/>
          </cell>
          <cell r="AM697" t="str">
            <v/>
          </cell>
          <cell r="AN697" t="str">
            <v/>
          </cell>
          <cell r="AO697" t="str">
            <v/>
          </cell>
          <cell r="AP697" t="str">
            <v/>
          </cell>
          <cell r="AQ697" t="str">
            <v/>
          </cell>
          <cell r="AR697" t="str">
            <v/>
          </cell>
          <cell r="AS697" t="str">
            <v/>
          </cell>
          <cell r="AT697" t="str">
            <v/>
          </cell>
          <cell r="AU697" t="str">
            <v/>
          </cell>
          <cell r="AV697" t="str">
            <v/>
          </cell>
          <cell r="AW697" t="str">
            <v/>
          </cell>
          <cell r="AX697" t="str">
            <v/>
          </cell>
          <cell r="AY697" t="str">
            <v/>
          </cell>
          <cell r="AZ697" t="str">
            <v/>
          </cell>
          <cell r="BA697" t="str">
            <v/>
          </cell>
          <cell r="BB697" t="str">
            <v/>
          </cell>
          <cell r="BC697" t="str">
            <v/>
          </cell>
          <cell r="BD697" t="str">
            <v/>
          </cell>
          <cell r="BE697" t="str">
            <v/>
          </cell>
          <cell r="BF697" t="str">
            <v/>
          </cell>
          <cell r="BG697" t="str">
            <v/>
          </cell>
          <cell r="BH697" t="str">
            <v/>
          </cell>
          <cell r="BI697" t="str">
            <v/>
          </cell>
          <cell r="BJ697" t="str">
            <v/>
          </cell>
          <cell r="BK697" t="str">
            <v/>
          </cell>
          <cell r="BL697" t="str">
            <v/>
          </cell>
          <cell r="BM697" t="str">
            <v/>
          </cell>
          <cell r="BN697" t="str">
            <v/>
          </cell>
          <cell r="BO697" t="str">
            <v/>
          </cell>
          <cell r="BP697">
            <v>0</v>
          </cell>
        </row>
        <row r="698">
          <cell r="A698" t="str">
            <v>Red Wizard</v>
          </cell>
          <cell r="B698" t="str">
            <v>Red</v>
          </cell>
          <cell r="C698">
            <v>0</v>
          </cell>
          <cell r="G698" t="str">
            <v>1st:]Enhanced Specialization[Must sacrifice study in more</v>
          </cell>
          <cell r="H698" t="str">
            <v>][schools; can still cast currently known spells, but cannot learn.</v>
          </cell>
          <cell r="I698" t="str">
            <v>1st:]Specialist Defense +1[Add to the Wizard's</v>
          </cell>
          <cell r="J698" t="str">
            <v>][saving throws vs. spells from his specialized school.</v>
          </cell>
          <cell r="K698" t="str">
            <v>1st:]Spells Per Day[+1 arcane level per level of Wizard.</v>
          </cell>
          <cell r="L698" t="str">
            <v>2nd:]Spell Power[+0 to spell DC's and caster-level checks.</v>
          </cell>
          <cell r="M698" t="str">
            <v>][for the Wizard's specialized school.</v>
          </cell>
          <cell r="N698" t="str">
            <v>3rd:]Specialist Defense +2[Add to the Wizard's</v>
          </cell>
          <cell r="O698" t="str">
            <v>][saving throws vs. spells from his specialized school.</v>
          </cell>
          <cell r="P698" t="str">
            <v>5th:]Bonus Feat[Choose item creation feat, metamagic feat,</v>
          </cell>
          <cell r="Q698" t="str">
            <v>][or Spell Mastery as a bonus feat.</v>
          </cell>
          <cell r="R698" t="str">
            <v>5th:]Circle Leader[Has the ability to become a circle leader,</v>
          </cell>
          <cell r="S698" t="str">
            <v>][who is a focus person for circle magic.  (See FRCS p. 59)</v>
          </cell>
          <cell r="T698" t="str">
            <v>7th:]Scribe Tattoo[Gains the ability to scribe the Thayan Wizards'</v>
          </cell>
          <cell r="U698" t="str">
            <v>][magic tattoos upon willing and qualified novices, giving them the</v>
          </cell>
          <cell r="V698" t="str">
            <v>][Tattoo Focus feat and inducting them into his circle.</v>
          </cell>
          <cell r="W698" t="str">
            <v>7th:]Specialist Defense +3[Add to the Wizard's</v>
          </cell>
          <cell r="X698" t="str">
            <v>][saving throws vs. spells from his specialized school.</v>
          </cell>
          <cell r="Y698" t="str">
            <v>9th:]Specialist Defense +4[Add to the Wizard's</v>
          </cell>
          <cell r="Z698" t="str">
            <v>][saving throws vs. spells from his specialized school.</v>
          </cell>
          <cell r="AA698" t="str">
            <v>10th:]Great Circle Leader[Can be leader of a 9-person circle</v>
          </cell>
          <cell r="AB698" t="str">
            <v>][(see FRCS p. 59)</v>
          </cell>
          <cell r="AK698" t="str">
            <v/>
          </cell>
          <cell r="AL698" t="str">
            <v/>
          </cell>
          <cell r="AM698" t="str">
            <v/>
          </cell>
          <cell r="AN698" t="str">
            <v/>
          </cell>
          <cell r="AO698" t="str">
            <v/>
          </cell>
          <cell r="AP698" t="str">
            <v/>
          </cell>
          <cell r="AQ698" t="str">
            <v/>
          </cell>
          <cell r="AR698" t="str">
            <v/>
          </cell>
          <cell r="AS698" t="str">
            <v/>
          </cell>
          <cell r="AT698" t="str">
            <v/>
          </cell>
          <cell r="AU698" t="str">
            <v/>
          </cell>
          <cell r="AV698" t="str">
            <v/>
          </cell>
          <cell r="AW698" t="str">
            <v/>
          </cell>
          <cell r="AX698" t="str">
            <v/>
          </cell>
          <cell r="AY698" t="str">
            <v/>
          </cell>
          <cell r="AZ698" t="str">
            <v/>
          </cell>
          <cell r="BA698" t="str">
            <v/>
          </cell>
          <cell r="BB698" t="str">
            <v/>
          </cell>
          <cell r="BC698" t="str">
            <v/>
          </cell>
          <cell r="BD698" t="str">
            <v/>
          </cell>
          <cell r="BE698" t="str">
            <v/>
          </cell>
          <cell r="BF698" t="str">
            <v/>
          </cell>
          <cell r="BG698" t="str">
            <v/>
          </cell>
          <cell r="BH698" t="str">
            <v/>
          </cell>
          <cell r="BI698" t="str">
            <v/>
          </cell>
          <cell r="BJ698" t="str">
            <v/>
          </cell>
          <cell r="BK698" t="str">
            <v/>
          </cell>
          <cell r="BL698" t="str">
            <v/>
          </cell>
          <cell r="BM698" t="str">
            <v/>
          </cell>
          <cell r="BN698" t="str">
            <v/>
          </cell>
          <cell r="BO698" t="str">
            <v/>
          </cell>
          <cell r="BP698">
            <v>0</v>
          </cell>
        </row>
        <row r="699">
          <cell r="A699" t="str">
            <v>Risen</v>
          </cell>
          <cell r="C699">
            <v>0</v>
          </cell>
          <cell r="AK699" t="str">
            <v/>
          </cell>
          <cell r="AL699" t="str">
            <v/>
          </cell>
          <cell r="AM699" t="str">
            <v/>
          </cell>
          <cell r="AN699" t="str">
            <v/>
          </cell>
          <cell r="AO699" t="str">
            <v/>
          </cell>
          <cell r="AP699" t="str">
            <v/>
          </cell>
          <cell r="AQ699" t="str">
            <v/>
          </cell>
          <cell r="AR699" t="str">
            <v/>
          </cell>
          <cell r="AS699" t="str">
            <v/>
          </cell>
          <cell r="AT699" t="str">
            <v/>
          </cell>
          <cell r="AU699" t="str">
            <v/>
          </cell>
          <cell r="AV699" t="str">
            <v/>
          </cell>
          <cell r="AW699" t="str">
            <v/>
          </cell>
          <cell r="AX699" t="str">
            <v/>
          </cell>
          <cell r="AY699" t="str">
            <v/>
          </cell>
          <cell r="AZ699" t="str">
            <v/>
          </cell>
          <cell r="BA699" t="str">
            <v/>
          </cell>
          <cell r="BB699" t="str">
            <v/>
          </cell>
          <cell r="BC699" t="str">
            <v/>
          </cell>
          <cell r="BD699" t="str">
            <v/>
          </cell>
          <cell r="BE699" t="str">
            <v/>
          </cell>
          <cell r="BF699" t="str">
            <v/>
          </cell>
          <cell r="BG699" t="str">
            <v/>
          </cell>
          <cell r="BH699" t="str">
            <v/>
          </cell>
          <cell r="BI699" t="str">
            <v/>
          </cell>
          <cell r="BJ699" t="str">
            <v/>
          </cell>
          <cell r="BK699" t="str">
            <v/>
          </cell>
          <cell r="BL699" t="str">
            <v/>
          </cell>
          <cell r="BM699" t="str">
            <v/>
          </cell>
          <cell r="BN699" t="str">
            <v/>
          </cell>
          <cell r="BO699" t="str">
            <v/>
          </cell>
          <cell r="BP699">
            <v>0</v>
          </cell>
        </row>
        <row r="700">
          <cell r="A700" t="str">
            <v>Rogue</v>
          </cell>
          <cell r="B700" t="str">
            <v>Rog</v>
          </cell>
          <cell r="C700">
            <v>6</v>
          </cell>
          <cell r="D700" t="str">
            <v>]Light Armor[</v>
          </cell>
          <cell r="F700" t="str">
            <v>]Simple weapons, plus hand crossbow, rapier, sap, shortbow, short sword</v>
          </cell>
          <cell r="G700" t="str">
            <v>1st:]Sneak Attack (Ex)[+3d6 damage.</v>
          </cell>
          <cell r="H700" t="str">
            <v>2nd:]Evasion (Su)[No dmg if makes Reflex save.</v>
          </cell>
          <cell r="I700" t="str">
            <v>3rd:]Uncanny Dodge (Ex)[Retains Dex bonus to AC (unless immobilized).</v>
          </cell>
          <cell r="J700" t="str">
            <v>6th:]Uncanny Dodge (Ex)[Can't be flanked (except by Rogue 4 levels higher)</v>
          </cell>
          <cell r="K700" t="str">
            <v>10th:]Special Ability (Ex)[0earned so far.</v>
          </cell>
          <cell r="L700" t="str">
            <v>11th:]Uncanny Dodge (Ex)[+0 vs. traps.</v>
          </cell>
          <cell r="AK700" t="b">
            <v>1</v>
          </cell>
          <cell r="AL700">
            <v>1</v>
          </cell>
          <cell r="AM700">
            <v>2</v>
          </cell>
          <cell r="AN700">
            <v>3</v>
          </cell>
          <cell r="AO700">
            <v>6</v>
          </cell>
          <cell r="AP700" t="str">
            <v/>
          </cell>
          <cell r="AQ700" t="str">
            <v/>
          </cell>
          <cell r="AR700" t="str">
            <v/>
          </cell>
          <cell r="AS700" t="str">
            <v/>
          </cell>
          <cell r="AT700" t="str">
            <v/>
          </cell>
          <cell r="AU700" t="str">
            <v/>
          </cell>
          <cell r="AV700" t="str">
            <v/>
          </cell>
          <cell r="AW700" t="str">
            <v/>
          </cell>
          <cell r="AX700" t="str">
            <v/>
          </cell>
          <cell r="AY700" t="str">
            <v/>
          </cell>
          <cell r="AZ700" t="str">
            <v/>
          </cell>
          <cell r="BA700" t="str">
            <v/>
          </cell>
          <cell r="BB700" t="str">
            <v/>
          </cell>
          <cell r="BC700" t="str">
            <v/>
          </cell>
          <cell r="BD700" t="str">
            <v/>
          </cell>
          <cell r="BE700" t="str">
            <v/>
          </cell>
          <cell r="BF700" t="str">
            <v/>
          </cell>
          <cell r="BG700" t="str">
            <v/>
          </cell>
          <cell r="BH700" t="str">
            <v/>
          </cell>
          <cell r="BI700" t="str">
            <v/>
          </cell>
          <cell r="BJ700" t="str">
            <v/>
          </cell>
          <cell r="BK700" t="str">
            <v/>
          </cell>
          <cell r="BL700" t="str">
            <v/>
          </cell>
          <cell r="BM700" t="str">
            <v/>
          </cell>
          <cell r="BN700" t="str">
            <v/>
          </cell>
          <cell r="BO700" t="str">
            <v/>
          </cell>
          <cell r="BP700">
            <v>4</v>
          </cell>
        </row>
        <row r="701">
          <cell r="A701" t="str">
            <v>Royal Explorer</v>
          </cell>
          <cell r="C701">
            <v>0</v>
          </cell>
          <cell r="AK701" t="str">
            <v/>
          </cell>
          <cell r="AL701" t="str">
            <v/>
          </cell>
          <cell r="AM701" t="str">
            <v/>
          </cell>
          <cell r="AN701" t="str">
            <v/>
          </cell>
          <cell r="AO701" t="str">
            <v/>
          </cell>
          <cell r="AP701" t="str">
            <v/>
          </cell>
          <cell r="AQ701" t="str">
            <v/>
          </cell>
          <cell r="AR701" t="str">
            <v/>
          </cell>
          <cell r="AS701" t="str">
            <v/>
          </cell>
          <cell r="AT701" t="str">
            <v/>
          </cell>
          <cell r="AU701" t="str">
            <v/>
          </cell>
          <cell r="AV701" t="str">
            <v/>
          </cell>
          <cell r="AW701" t="str">
            <v/>
          </cell>
          <cell r="AX701" t="str">
            <v/>
          </cell>
          <cell r="AY701" t="str">
            <v/>
          </cell>
          <cell r="AZ701" t="str">
            <v/>
          </cell>
          <cell r="BA701" t="str">
            <v/>
          </cell>
          <cell r="BB701" t="str">
            <v/>
          </cell>
          <cell r="BC701" t="str">
            <v/>
          </cell>
          <cell r="BD701" t="str">
            <v/>
          </cell>
          <cell r="BE701" t="str">
            <v/>
          </cell>
          <cell r="BF701" t="str">
            <v/>
          </cell>
          <cell r="BG701" t="str">
            <v/>
          </cell>
          <cell r="BH701" t="str">
            <v/>
          </cell>
          <cell r="BI701" t="str">
            <v/>
          </cell>
          <cell r="BJ701" t="str">
            <v/>
          </cell>
          <cell r="BK701" t="str">
            <v/>
          </cell>
          <cell r="BL701" t="str">
            <v/>
          </cell>
          <cell r="BM701" t="str">
            <v/>
          </cell>
          <cell r="BN701" t="str">
            <v/>
          </cell>
          <cell r="BO701" t="str">
            <v/>
          </cell>
          <cell r="BP701">
            <v>0</v>
          </cell>
        </row>
        <row r="702">
          <cell r="A702" t="str">
            <v>Runecaster</v>
          </cell>
          <cell r="B702" t="str">
            <v>Rnc</v>
          </cell>
          <cell r="C702">
            <v>0</v>
          </cell>
          <cell r="G702" t="str">
            <v>1st:]Rune Craft +1[Add this bonus to the runecaster's Craft</v>
          </cell>
          <cell r="H702" t="str">
            <v>][checks to inscribe runes.</v>
          </cell>
          <cell r="I702" t="str">
            <v>1st:]Spells Per Day[+1 divine level per level of Runecaster.</v>
          </cell>
          <cell r="J702" t="str">
            <v>2nd:]Rune Power +1[Add to DC of all saves and attempts to</v>
          </cell>
          <cell r="K702" t="str">
            <v>][erase, dispel, disable the rune; caster lvl checks to overcome SR.</v>
          </cell>
          <cell r="L702" t="str">
            <v>3rd:]Improved Runecasting[Create runes which function more</v>
          </cell>
          <cell r="M702" t="str">
            <v>][than once, etc.  See FRCS p. 52 for details.</v>
          </cell>
          <cell r="N702" t="str">
            <v>4th:]Rune Craft +2[Add this bonus to the runecaster's Craft</v>
          </cell>
          <cell r="O702" t="str">
            <v>][checks to inscribe runes.</v>
          </cell>
          <cell r="P702" t="str">
            <v>5th:]Rune Power +2[Add to DC of all saves and attempts to</v>
          </cell>
          <cell r="Q702" t="str">
            <v>][erase, dispel, disable the rune; caster lvl checks to overcome SR.</v>
          </cell>
          <cell r="R702" t="str">
            <v>6th:]Maximize Rune[Runes act as if maximized, without</v>
          </cell>
          <cell r="S702" t="str">
            <v>][adding to level of spell.  More difficult: +5 to DC checks to create.</v>
          </cell>
          <cell r="T702" t="str">
            <v>7th:]Rune Craft +3[Add this bonus to the runecaster's Craft</v>
          </cell>
          <cell r="U702" t="str">
            <v>][checks to inscribe runes.</v>
          </cell>
          <cell r="V702" t="str">
            <v>8th:]Improved Runecasting[Create runes which function more</v>
          </cell>
          <cell r="W702" t="str">
            <v>][than once, etc.  See FRCS p. 52 for details.</v>
          </cell>
          <cell r="X702" t="str">
            <v>9th:]Rune Power +3[Add to DC of all saves and attempts to</v>
          </cell>
          <cell r="Y702" t="str">
            <v>][erase, dispel, disable the rune; caster lvl checks to overcome SR.</v>
          </cell>
          <cell r="Z702" t="str">
            <v>10th:]Rune Chant[Can trace rune in air.  Casting time of one action</v>
          </cell>
          <cell r="AA702" t="str">
            <v>][extended to 1 round.  Stilled spells not applicable.</v>
          </cell>
          <cell r="AK702" t="str">
            <v/>
          </cell>
          <cell r="AL702" t="str">
            <v/>
          </cell>
          <cell r="AM702" t="str">
            <v/>
          </cell>
          <cell r="AN702" t="str">
            <v/>
          </cell>
          <cell r="AO702" t="str">
            <v/>
          </cell>
          <cell r="AP702" t="str">
            <v/>
          </cell>
          <cell r="AQ702" t="str">
            <v/>
          </cell>
          <cell r="AR702" t="str">
            <v/>
          </cell>
          <cell r="AS702" t="str">
            <v/>
          </cell>
          <cell r="AT702" t="str">
            <v/>
          </cell>
          <cell r="AU702" t="str">
            <v/>
          </cell>
          <cell r="AV702" t="str">
            <v/>
          </cell>
          <cell r="AW702" t="str">
            <v/>
          </cell>
          <cell r="AX702" t="str">
            <v/>
          </cell>
          <cell r="AY702" t="str">
            <v/>
          </cell>
          <cell r="AZ702" t="str">
            <v/>
          </cell>
          <cell r="BA702" t="str">
            <v/>
          </cell>
          <cell r="BB702" t="str">
            <v/>
          </cell>
          <cell r="BC702" t="str">
            <v/>
          </cell>
          <cell r="BD702" t="str">
            <v/>
          </cell>
          <cell r="BE702" t="str">
            <v/>
          </cell>
          <cell r="BF702" t="str">
            <v/>
          </cell>
          <cell r="BG702" t="str">
            <v/>
          </cell>
          <cell r="BH702" t="str">
            <v/>
          </cell>
          <cell r="BI702" t="str">
            <v/>
          </cell>
          <cell r="BJ702" t="str">
            <v/>
          </cell>
          <cell r="BK702" t="str">
            <v/>
          </cell>
          <cell r="BL702" t="str">
            <v/>
          </cell>
          <cell r="BM702" t="str">
            <v/>
          </cell>
          <cell r="BN702" t="str">
            <v/>
          </cell>
          <cell r="BO702" t="str">
            <v/>
          </cell>
          <cell r="BP702">
            <v>0</v>
          </cell>
        </row>
        <row r="703">
          <cell r="A703" t="str">
            <v>Sacred Exorcist</v>
          </cell>
          <cell r="B703" t="str">
            <v>Exor</v>
          </cell>
          <cell r="C703">
            <v>0</v>
          </cell>
          <cell r="F703" t="str">
            <v>]Simple weapons[</v>
          </cell>
          <cell r="G703" t="str">
            <v>1st:]Spells per day[+1 level per level of Sacred Exorcist.</v>
          </cell>
          <cell r="H703" t="str">
            <v>1st:]Prestige Domain[Gain access to the Exorcism domain.</v>
          </cell>
          <cell r="I703" t="str">
            <v>1st:]Chosen Foe (Ex)[Undead or Outsiders; +1competence bonus</v>
          </cell>
          <cell r="J703" t="str">
            <v>][to Bluff, Intimidate, Listen, Sense Motive, and Spot skill checks;</v>
          </cell>
          <cell r="K703" t="str">
            <v>][and to beat SR of foe.</v>
          </cell>
          <cell r="L703" t="str">
            <v>2nd:]Resist Possession (Ex)[+4 Sacred bonus to saves vs.</v>
          </cell>
          <cell r="M703" t="str">
            <v>][Magic Jar, or similar abilities; +2 Sacred bonus to dispel checks</v>
          </cell>
          <cell r="N703" t="str">
            <v>][to dispel such effects; +2 Sacred bonus vs. all charm and</v>
          </cell>
          <cell r="O703" t="str">
            <v>][compulsion effects cast by evil outsiders or undead.</v>
          </cell>
          <cell r="P703" t="str">
            <v>2nd:]Detect Evil (Sp)[As per spell, at will.</v>
          </cell>
          <cell r="Q703" t="str">
            <v>3rd:]Extra Turning (Ex)[As per the feat.</v>
          </cell>
          <cell r="R703" t="str">
            <v>4th:]Dispel Evil (Sp) (1/week)[As per spell.</v>
          </cell>
          <cell r="S703" t="str">
            <v xml:space="preserve">5th:]Consecrated Presence (Su)[As Consecrate spell; Aura of </v>
          </cell>
          <cell r="T703" t="str">
            <v>][positive energy extends 20'.</v>
          </cell>
          <cell r="U703" t="str">
            <v>6th:]Extra Turning (Ex)[As per the feat.</v>
          </cell>
          <cell r="V703" t="str">
            <v>7th:]Dispel Evil (Sp) (2/week)[As per spell.</v>
          </cell>
          <cell r="W703" t="str">
            <v>9th:]Extra Turning (Ex)[As per the feat.</v>
          </cell>
          <cell r="X703" t="str">
            <v>10th:]Dispel Evil (Sp) (3/week)[As per spell.</v>
          </cell>
          <cell r="AK703" t="str">
            <v/>
          </cell>
          <cell r="AL703" t="str">
            <v/>
          </cell>
          <cell r="AM703" t="str">
            <v/>
          </cell>
          <cell r="AN703" t="str">
            <v/>
          </cell>
          <cell r="AO703" t="str">
            <v/>
          </cell>
          <cell r="AP703" t="str">
            <v/>
          </cell>
          <cell r="AQ703" t="str">
            <v/>
          </cell>
          <cell r="AR703" t="str">
            <v/>
          </cell>
          <cell r="AS703" t="str">
            <v/>
          </cell>
          <cell r="AT703" t="str">
            <v/>
          </cell>
          <cell r="AU703" t="str">
            <v/>
          </cell>
          <cell r="AV703" t="str">
            <v/>
          </cell>
          <cell r="AW703" t="str">
            <v/>
          </cell>
          <cell r="AX703" t="str">
            <v/>
          </cell>
          <cell r="AY703" t="str">
            <v/>
          </cell>
          <cell r="AZ703" t="str">
            <v/>
          </cell>
          <cell r="BA703" t="str">
            <v/>
          </cell>
          <cell r="BB703" t="str">
            <v/>
          </cell>
          <cell r="BC703" t="str">
            <v/>
          </cell>
          <cell r="BD703" t="str">
            <v/>
          </cell>
          <cell r="BE703" t="str">
            <v/>
          </cell>
          <cell r="BF703" t="str">
            <v/>
          </cell>
          <cell r="BG703" t="str">
            <v/>
          </cell>
          <cell r="BH703" t="str">
            <v/>
          </cell>
          <cell r="BI703" t="str">
            <v/>
          </cell>
          <cell r="BJ703" t="str">
            <v/>
          </cell>
          <cell r="BK703" t="str">
            <v/>
          </cell>
          <cell r="BL703" t="str">
            <v/>
          </cell>
          <cell r="BM703" t="str">
            <v/>
          </cell>
          <cell r="BN703" t="str">
            <v/>
          </cell>
          <cell r="BO703" t="str">
            <v/>
          </cell>
          <cell r="BP703">
            <v>0</v>
          </cell>
        </row>
        <row r="704">
          <cell r="A704" t="str">
            <v>Sacred Fist</v>
          </cell>
          <cell r="B704" t="str">
            <v>Sfst</v>
          </cell>
          <cell r="C704">
            <v>0</v>
          </cell>
          <cell r="D704" t="str">
            <v>]Light Armor[</v>
          </cell>
          <cell r="G704" t="str">
            <v>]Surrender use of medium/heavy armor, weapons and shields[</v>
          </cell>
          <cell r="H704" t="str">
            <v>]Code of Conduct[Refuses to carry any weapon; one who</v>
          </cell>
          <cell r="I704" t="str">
            <v>][knowingly carries or uses a weapon loses all class features</v>
          </cell>
          <cell r="J704" t="str">
            <v>][until he atones for his action.</v>
          </cell>
          <cell r="K704" t="str">
            <v>1st:]Free Domain[Choose an additional domain granted by diety.</v>
          </cell>
          <cell r="L704" t="str">
            <v>1st:]Divine Spells (Sp)[Wisdom determines bonus spells, DC</v>
          </cell>
          <cell r="M704" t="str">
            <v>1st:]Flurry Attack (Ex)[Make one extra attack; all attacks at -2.</v>
          </cell>
          <cell r="N704" t="str">
            <v>1st:]Puissant Fists (Su)[Unarmed strikes considered +1 weapons to beat DR.</v>
          </cell>
          <cell r="O704" t="str">
            <v>1st:]Unarmed Fighting (Ex)[Unarmed dmg: d4 small, d6 medium</v>
          </cell>
          <cell r="P704" t="str">
            <v>2nd:]Combat Casting (Ex)[Bonus feat</v>
          </cell>
          <cell r="Q704" t="str">
            <v>2nd:]Evasion (Ex)[Reflex save: save for half, fail for normal damage.</v>
          </cell>
          <cell r="R704" t="str">
            <v>3rd:]Uncanny Dodge (Ex)[Retains Dex bonus to AC (unless immobilized).</v>
          </cell>
          <cell r="S704" t="str">
            <v>5th:]Uncanny Dodge (Ex)[Can't be flanked (except by Rogue 4 levels higher)</v>
          </cell>
          <cell r="T704" t="str">
            <v>5th:]Unarmed Fighting (Ex)[Unarmed dmg: d6 small, d8 medium</v>
          </cell>
          <cell r="U704" t="str">
            <v>6th:]Blindsight (Ex)[30'; Invisibility and darkness irrelevant</v>
          </cell>
          <cell r="V704" t="str">
            <v>7th:]Sacred Flame (Sp)[Std action; invoke sacred flames.</v>
          </cell>
          <cell r="W704" t="str">
            <v>][Successful attack: d6 + Wis Bonus + Class Lvl; max d6+15.</v>
          </cell>
          <cell r="X704" t="str">
            <v>][Half damage is Fire, rest is Sacred (and cannot be reduced)</v>
          </cell>
          <cell r="Y704" t="str">
            <v>8th:]No Shadow Blows (Ex)[Add Wis Bonus to attack, dmg</v>
          </cell>
          <cell r="Z704" t="str">
            <v>][Unarmed strikes considered SFst's Wis Bonus to beat DR.</v>
          </cell>
          <cell r="AA704" t="str">
            <v>8th:]Unarmed Fighting (Ex)[Unarmed dmg: d8 small, d10 medium</v>
          </cell>
          <cell r="AB704" t="str">
            <v>10th:]Inner Armor (Ex)[0/day for 1 rounds:</v>
          </cell>
          <cell r="AC704" t="str">
            <v>][+1 to Concentration checks, AC, &amp; saves; SR 0.</v>
          </cell>
          <cell r="AK704" t="str">
            <v/>
          </cell>
          <cell r="AL704" t="str">
            <v/>
          </cell>
          <cell r="AM704" t="str">
            <v/>
          </cell>
          <cell r="AN704" t="str">
            <v/>
          </cell>
          <cell r="AO704" t="str">
            <v/>
          </cell>
          <cell r="AP704" t="str">
            <v/>
          </cell>
          <cell r="AQ704" t="str">
            <v/>
          </cell>
          <cell r="AR704" t="str">
            <v/>
          </cell>
          <cell r="AS704" t="str">
            <v/>
          </cell>
          <cell r="AT704" t="str">
            <v/>
          </cell>
          <cell r="AU704" t="str">
            <v/>
          </cell>
          <cell r="AV704" t="str">
            <v/>
          </cell>
          <cell r="AW704" t="str">
            <v/>
          </cell>
          <cell r="AX704" t="str">
            <v/>
          </cell>
          <cell r="AY704" t="str">
            <v/>
          </cell>
          <cell r="AZ704" t="str">
            <v/>
          </cell>
          <cell r="BA704" t="str">
            <v/>
          </cell>
          <cell r="BB704" t="str">
            <v/>
          </cell>
          <cell r="BC704" t="str">
            <v/>
          </cell>
          <cell r="BD704" t="str">
            <v/>
          </cell>
          <cell r="BE704" t="str">
            <v/>
          </cell>
          <cell r="BF704" t="str">
            <v/>
          </cell>
          <cell r="BG704" t="str">
            <v/>
          </cell>
          <cell r="BH704" t="str">
            <v/>
          </cell>
          <cell r="BI704" t="str">
            <v/>
          </cell>
          <cell r="BJ704" t="str">
            <v/>
          </cell>
          <cell r="BK704" t="str">
            <v/>
          </cell>
          <cell r="BL704" t="str">
            <v/>
          </cell>
          <cell r="BM704" t="str">
            <v/>
          </cell>
          <cell r="BN704" t="str">
            <v/>
          </cell>
          <cell r="BO704" t="str">
            <v/>
          </cell>
          <cell r="BP704">
            <v>0</v>
          </cell>
        </row>
        <row r="705">
          <cell r="A705" t="str">
            <v>Sacred Theurgist</v>
          </cell>
          <cell r="C705">
            <v>0</v>
          </cell>
          <cell r="AK705" t="str">
            <v/>
          </cell>
          <cell r="AL705" t="str">
            <v/>
          </cell>
          <cell r="AM705" t="str">
            <v/>
          </cell>
          <cell r="AN705" t="str">
            <v/>
          </cell>
          <cell r="AO705" t="str">
            <v/>
          </cell>
          <cell r="AP705" t="str">
            <v/>
          </cell>
          <cell r="AQ705" t="str">
            <v/>
          </cell>
          <cell r="AR705" t="str">
            <v/>
          </cell>
          <cell r="AS705" t="str">
            <v/>
          </cell>
          <cell r="AT705" t="str">
            <v/>
          </cell>
          <cell r="AU705" t="str">
            <v/>
          </cell>
          <cell r="AV705" t="str">
            <v/>
          </cell>
          <cell r="AW705" t="str">
            <v/>
          </cell>
          <cell r="AX705" t="str">
            <v/>
          </cell>
          <cell r="AY705" t="str">
            <v/>
          </cell>
          <cell r="AZ705" t="str">
            <v/>
          </cell>
          <cell r="BA705" t="str">
            <v/>
          </cell>
          <cell r="BB705" t="str">
            <v/>
          </cell>
          <cell r="BC705" t="str">
            <v/>
          </cell>
          <cell r="BD705" t="str">
            <v/>
          </cell>
          <cell r="BE705" t="str">
            <v/>
          </cell>
          <cell r="BF705" t="str">
            <v/>
          </cell>
          <cell r="BG705" t="str">
            <v/>
          </cell>
          <cell r="BH705" t="str">
            <v/>
          </cell>
          <cell r="BI705" t="str">
            <v/>
          </cell>
          <cell r="BJ705" t="str">
            <v/>
          </cell>
          <cell r="BK705" t="str">
            <v/>
          </cell>
          <cell r="BL705" t="str">
            <v/>
          </cell>
          <cell r="BM705" t="str">
            <v/>
          </cell>
          <cell r="BN705" t="str">
            <v/>
          </cell>
          <cell r="BO705" t="str">
            <v/>
          </cell>
          <cell r="BP705">
            <v>0</v>
          </cell>
        </row>
        <row r="706">
          <cell r="A706" t="str">
            <v>Samurai (AEG)</v>
          </cell>
          <cell r="C706">
            <v>0</v>
          </cell>
          <cell r="AK706" t="str">
            <v/>
          </cell>
          <cell r="AL706" t="str">
            <v/>
          </cell>
          <cell r="AM706" t="str">
            <v/>
          </cell>
          <cell r="AN706" t="str">
            <v/>
          </cell>
          <cell r="AO706" t="str">
            <v/>
          </cell>
          <cell r="AP706" t="str">
            <v/>
          </cell>
          <cell r="AQ706" t="str">
            <v/>
          </cell>
          <cell r="AR706" t="str">
            <v/>
          </cell>
          <cell r="AS706" t="str">
            <v/>
          </cell>
          <cell r="AT706" t="str">
            <v/>
          </cell>
          <cell r="AU706" t="str">
            <v/>
          </cell>
          <cell r="AV706" t="str">
            <v/>
          </cell>
          <cell r="AW706" t="str">
            <v/>
          </cell>
          <cell r="AX706" t="str">
            <v/>
          </cell>
          <cell r="AY706" t="str">
            <v/>
          </cell>
          <cell r="AZ706" t="str">
            <v/>
          </cell>
          <cell r="BA706" t="str">
            <v/>
          </cell>
          <cell r="BB706" t="str">
            <v/>
          </cell>
          <cell r="BC706" t="str">
            <v/>
          </cell>
          <cell r="BD706" t="str">
            <v/>
          </cell>
          <cell r="BE706" t="str">
            <v/>
          </cell>
          <cell r="BF706" t="str">
            <v/>
          </cell>
          <cell r="BG706" t="str">
            <v/>
          </cell>
          <cell r="BH706" t="str">
            <v/>
          </cell>
          <cell r="BI706" t="str">
            <v/>
          </cell>
          <cell r="BJ706" t="str">
            <v/>
          </cell>
          <cell r="BK706" t="str">
            <v/>
          </cell>
          <cell r="BL706" t="str">
            <v/>
          </cell>
          <cell r="BM706" t="str">
            <v/>
          </cell>
          <cell r="BN706" t="str">
            <v/>
          </cell>
          <cell r="BO706" t="str">
            <v/>
          </cell>
          <cell r="BP706">
            <v>0</v>
          </cell>
        </row>
        <row r="707">
          <cell r="A707" t="str">
            <v>Samurai (WotC)</v>
          </cell>
          <cell r="B707" t="str">
            <v>.</v>
          </cell>
          <cell r="C707">
            <v>0</v>
          </cell>
          <cell r="D707" t="str">
            <v>]Light, Medium, Heavy Armor[</v>
          </cell>
          <cell r="E707" t="str">
            <v>]Shield Use[</v>
          </cell>
          <cell r="F707" t="str">
            <v>]Simple, Martial Weapons[</v>
          </cell>
          <cell r="G707" t="str">
            <v>1st:]Ancestral Daisho (Ex)[See p. 21</v>
          </cell>
          <cell r="H707" t="str">
            <v>2nd]Bonus Feats[Bonus feats at levels 2, 4, 7, 10, 13, 16, and 19.</v>
          </cell>
          <cell r="AK707" t="str">
            <v/>
          </cell>
          <cell r="AL707" t="str">
            <v/>
          </cell>
          <cell r="AM707" t="str">
            <v/>
          </cell>
          <cell r="AN707" t="str">
            <v/>
          </cell>
          <cell r="AO707" t="str">
            <v/>
          </cell>
          <cell r="AP707" t="str">
            <v/>
          </cell>
          <cell r="AQ707" t="str">
            <v/>
          </cell>
          <cell r="AR707" t="str">
            <v/>
          </cell>
          <cell r="AS707" t="str">
            <v/>
          </cell>
          <cell r="AT707" t="str">
            <v/>
          </cell>
          <cell r="AU707" t="str">
            <v/>
          </cell>
          <cell r="AV707" t="str">
            <v/>
          </cell>
          <cell r="AW707" t="str">
            <v/>
          </cell>
          <cell r="AX707" t="str">
            <v/>
          </cell>
          <cell r="AY707" t="str">
            <v/>
          </cell>
          <cell r="AZ707" t="str">
            <v/>
          </cell>
          <cell r="BA707" t="str">
            <v/>
          </cell>
          <cell r="BB707" t="str">
            <v/>
          </cell>
          <cell r="BC707" t="str">
            <v/>
          </cell>
          <cell r="BD707" t="str">
            <v/>
          </cell>
          <cell r="BE707" t="str">
            <v/>
          </cell>
          <cell r="BF707" t="str">
            <v/>
          </cell>
          <cell r="BG707" t="str">
            <v/>
          </cell>
          <cell r="BH707" t="str">
            <v/>
          </cell>
          <cell r="BI707" t="str">
            <v/>
          </cell>
          <cell r="BJ707" t="str">
            <v/>
          </cell>
          <cell r="BK707" t="str">
            <v/>
          </cell>
          <cell r="BL707" t="str">
            <v/>
          </cell>
          <cell r="BM707" t="str">
            <v/>
          </cell>
          <cell r="BN707" t="str">
            <v/>
          </cell>
          <cell r="BO707" t="str">
            <v/>
          </cell>
          <cell r="BP707">
            <v>0</v>
          </cell>
        </row>
        <row r="708">
          <cell r="A708" t="str">
            <v>Scout</v>
          </cell>
          <cell r="B708" t="str">
            <v>.</v>
          </cell>
          <cell r="C708">
            <v>0</v>
          </cell>
          <cell r="D708" t="str">
            <v>]Light Armor[</v>
          </cell>
          <cell r="F708" t="str">
            <v>]Simple, Martial Weapons[</v>
          </cell>
          <cell r="G708" t="str">
            <v>1st:]Bonus Feat (Ex)[1 earned so far.</v>
          </cell>
          <cell r="H708" t="str">
            <v>1st:]Ranged Sneak Attack (Ex)[+0d6</v>
          </cell>
          <cell r="I708" t="str">
            <v>2nd:]Scan Area (Ex)[Full round, can take 10 on Spot &amp; Listen regardless of circumstances.</v>
          </cell>
          <cell r="J708" t="str">
            <v>4th:]Forward Observer (Ex)[Gain low-light vision 60'.  If already have, 180'.</v>
          </cell>
          <cell r="K708" t="str">
            <v>6th:]Uncanny Dodge (Ex)[Retains Dex bonus to AC (unless immobilized).</v>
          </cell>
          <cell r="L708" t="str">
            <v>10th:]Rapid Advance (Ex)[No -5 penalty to Move Silently or Hide while making a full move.</v>
          </cell>
          <cell r="M708" t="str">
            <v>13th:]Uncanny Dodge (Ex)[Can't be flanked (except by Rogue 4 levels higher)</v>
          </cell>
          <cell r="N708" t="str">
            <v>14th:]Dead-eye Shot (Ex)[Per the Improved Ranged Sneak Attack (AEG) feat.</v>
          </cell>
          <cell r="O708" t="str">
            <v>16th:]Fast Movement (Ex)[+10' to move while in light or no armor.</v>
          </cell>
          <cell r="P708" t="str">
            <v>20th:]Improved Scan Area (Ex)[Full round, can take 20 on Spot &amp; Listen regardless of circumstances.</v>
          </cell>
          <cell r="AK708" t="str">
            <v/>
          </cell>
          <cell r="AL708" t="str">
            <v/>
          </cell>
          <cell r="AM708" t="str">
            <v/>
          </cell>
          <cell r="AN708" t="str">
            <v/>
          </cell>
          <cell r="AO708" t="str">
            <v/>
          </cell>
          <cell r="AP708" t="str">
            <v/>
          </cell>
          <cell r="AQ708" t="str">
            <v/>
          </cell>
          <cell r="AR708" t="str">
            <v/>
          </cell>
          <cell r="AS708" t="str">
            <v/>
          </cell>
          <cell r="AT708" t="str">
            <v/>
          </cell>
          <cell r="AU708" t="str">
            <v/>
          </cell>
          <cell r="AV708" t="str">
            <v/>
          </cell>
          <cell r="AW708" t="str">
            <v/>
          </cell>
          <cell r="AX708" t="str">
            <v/>
          </cell>
          <cell r="AY708" t="str">
            <v/>
          </cell>
          <cell r="AZ708" t="str">
            <v/>
          </cell>
          <cell r="BA708" t="str">
            <v/>
          </cell>
          <cell r="BB708" t="str">
            <v/>
          </cell>
          <cell r="BC708" t="str">
            <v/>
          </cell>
          <cell r="BD708" t="str">
            <v/>
          </cell>
          <cell r="BE708" t="str">
            <v/>
          </cell>
          <cell r="BF708" t="str">
            <v/>
          </cell>
          <cell r="BG708" t="str">
            <v/>
          </cell>
          <cell r="BH708" t="str">
            <v/>
          </cell>
          <cell r="BI708" t="str">
            <v/>
          </cell>
          <cell r="BJ708" t="str">
            <v/>
          </cell>
          <cell r="BK708" t="str">
            <v/>
          </cell>
          <cell r="BL708" t="str">
            <v/>
          </cell>
          <cell r="BM708" t="str">
            <v/>
          </cell>
          <cell r="BN708" t="str">
            <v/>
          </cell>
          <cell r="BO708" t="str">
            <v/>
          </cell>
          <cell r="BP708">
            <v>0</v>
          </cell>
        </row>
        <row r="709">
          <cell r="A709" t="str">
            <v>Sensate</v>
          </cell>
          <cell r="B709" t="str">
            <v>.</v>
          </cell>
          <cell r="C709">
            <v>0</v>
          </cell>
          <cell r="D709" t="str">
            <v>]Light Armor[</v>
          </cell>
          <cell r="G709" t="str">
            <v>1st:]Darkvision (Ex)[Darkvision 60' / increases +60'</v>
          </cell>
          <cell r="H709" t="str">
            <v>1st:]Heightened Senses (Su)[+5 competence bonus to Intuit Direction, Listen, Sense Motive, Spot,</v>
          </cell>
          <cell r="I709" t="str">
            <v>][&amp; Wilderness Lore checks.  Increases to +10 at 4th level, +15 at 7th level, &amp; +20 at 10th level.</v>
          </cell>
          <cell r="J709" t="str">
            <v>2nd:]Dramatic Recount (Sp)[1/day/class level can enthrall as a sorcerer of equal character level.</v>
          </cell>
          <cell r="K709" t="str">
            <v>3rd:]Sense Link (Sp)[1/day Clairaudience/Clairvoyance on a creature within 30'.  Unwilling saves</v>
          </cell>
          <cell r="L709" t="str">
            <v>][DC 13 + sensate's CHA modifier.  Once established, distance not a factor.</v>
          </cell>
          <cell r="M709" t="str">
            <v>][Duration 1 minute/class level.  2/day at 5th. 3/day at 7th. 4/day at 9th.</v>
          </cell>
          <cell r="N709" t="str">
            <v>5th:]Energy Acceptance[Forego saving throw against an energy form to gain protection</v>
          </cell>
          <cell r="O709" t="str">
            <v>][from elements against that energy type as if cast by a sorcerer of equal class level.</v>
          </cell>
          <cell r="P709" t="str">
            <v>6th:]Sensory Overload (Su)[3/day after a successful melee touch attack, target must make a will  save.</v>
          </cell>
          <cell r="Q709" t="str">
            <v>][ (DC 15 + sensate's class level + CHA modifier) On next hit from the sensate, the target</v>
          </cell>
          <cell r="R709" t="str">
            <v>][takes equal additional subdual damage. Double subdual at 8th. Triple subdual at 10th.</v>
          </cell>
          <cell r="S709" t="str">
            <v>8th:]Shared Spell Experience (Sp)[2/day can use spell turning as a sorcerer of equal class level.</v>
          </cell>
          <cell r="T709" t="str">
            <v>][Both the caster &amp; sensate are affected normally.</v>
          </cell>
          <cell r="U709" t="str">
            <v>9th:]Scent[Scent special quality. (per the Monster Manual)</v>
          </cell>
          <cell r="V709" t="str">
            <v>10th:]Blindsight[30' radius.</v>
          </cell>
          <cell r="AK709" t="str">
            <v/>
          </cell>
          <cell r="AL709" t="str">
            <v/>
          </cell>
          <cell r="AM709" t="str">
            <v/>
          </cell>
          <cell r="AN709" t="str">
            <v/>
          </cell>
          <cell r="AO709" t="str">
            <v/>
          </cell>
          <cell r="AP709" t="str">
            <v/>
          </cell>
          <cell r="AQ709" t="str">
            <v/>
          </cell>
          <cell r="AR709" t="str">
            <v/>
          </cell>
          <cell r="AS709" t="str">
            <v/>
          </cell>
          <cell r="AT709" t="str">
            <v/>
          </cell>
          <cell r="AU709" t="str">
            <v/>
          </cell>
          <cell r="AV709" t="str">
            <v/>
          </cell>
          <cell r="AW709" t="str">
            <v/>
          </cell>
          <cell r="AX709" t="str">
            <v/>
          </cell>
          <cell r="AY709" t="str">
            <v/>
          </cell>
          <cell r="AZ709" t="str">
            <v/>
          </cell>
          <cell r="BA709" t="str">
            <v/>
          </cell>
          <cell r="BB709" t="str">
            <v/>
          </cell>
          <cell r="BC709" t="str">
            <v/>
          </cell>
          <cell r="BD709" t="str">
            <v/>
          </cell>
          <cell r="BE709" t="str">
            <v/>
          </cell>
          <cell r="BF709" t="str">
            <v/>
          </cell>
          <cell r="BG709" t="str">
            <v/>
          </cell>
          <cell r="BH709" t="str">
            <v/>
          </cell>
          <cell r="BI709" t="str">
            <v/>
          </cell>
          <cell r="BJ709" t="str">
            <v/>
          </cell>
          <cell r="BK709" t="str">
            <v/>
          </cell>
          <cell r="BL709" t="str">
            <v/>
          </cell>
          <cell r="BM709" t="str">
            <v/>
          </cell>
          <cell r="BN709" t="str">
            <v/>
          </cell>
          <cell r="BO709" t="str">
            <v/>
          </cell>
          <cell r="BP709">
            <v>0</v>
          </cell>
        </row>
        <row r="710">
          <cell r="A710" t="str">
            <v>Sentinel</v>
          </cell>
          <cell r="B710" t="str">
            <v>.</v>
          </cell>
          <cell r="C710">
            <v>0</v>
          </cell>
          <cell r="D710" t="str">
            <v>]Light, Medium, Heavy Armor[</v>
          </cell>
          <cell r="E710" t="str">
            <v>]Shield Use[</v>
          </cell>
          <cell r="F710" t="str">
            <v>]Simple, Martial Weapons[</v>
          </cell>
          <cell r="G710" t="str">
            <v>1st:]Aura of Good (Ex)[Power is equal to class level.  See detect good spell.</v>
          </cell>
          <cell r="H710" t="str">
            <v>1st:]Detect Evil (Sp)[At will, per the spell</v>
          </cell>
          <cell r="I710" t="str">
            <v>1st:]Smite Evil (Su)[1/day:  +-2 to hit, +0 to dmg</v>
          </cell>
          <cell r="J710" t="str">
            <v>2nd:]Divine Grace (Su)[+-2 to all saves.</v>
          </cell>
          <cell r="K710" t="str">
            <v>2nd:]Resist Fiendish Lure (Su)[+4 bonus to all saves vs. mind-affecting attacks from evil outsiders.</v>
          </cell>
          <cell r="L710" t="str">
            <v>3rd:]Aura of Courage (Su)[Immune to fear; w/i 10', +4 morale bonus vs. fear affects.</v>
          </cell>
          <cell r="M710" t="str">
            <v>3rd:]Celestial Fortitude (Su)[+2 bonus to all Fortitude saves vs. evil outsiders.</v>
          </cell>
          <cell r="N710" t="str">
            <v>][The the effect does partial damage on a success, no damage is caused.</v>
          </cell>
          <cell r="O710" t="str">
            <v>4th:]Divine Spells (Sp)[Wisdom determines DC, Bonus Spells</v>
          </cell>
          <cell r="P710" t="str">
            <v>4th:]Turn Outsider (Su)[As a level -3 cleric.</v>
          </cell>
          <cell r="Q710" t="str">
            <v>5th:]Celestial Minion (Sp)[</v>
          </cell>
          <cell r="R710" t="str">
            <v>8th:]Dispell Evil (Sp)[Per the spell -1/week.</v>
          </cell>
          <cell r="AK710" t="str">
            <v/>
          </cell>
          <cell r="AL710" t="str">
            <v/>
          </cell>
          <cell r="AM710" t="str">
            <v/>
          </cell>
          <cell r="AN710" t="str">
            <v/>
          </cell>
          <cell r="AO710" t="str">
            <v/>
          </cell>
          <cell r="AP710" t="str">
            <v/>
          </cell>
          <cell r="AQ710" t="str">
            <v/>
          </cell>
          <cell r="AR710" t="str">
            <v/>
          </cell>
          <cell r="AS710" t="str">
            <v/>
          </cell>
          <cell r="AT710" t="str">
            <v/>
          </cell>
          <cell r="AU710" t="str">
            <v/>
          </cell>
          <cell r="AV710" t="str">
            <v/>
          </cell>
          <cell r="AW710" t="str">
            <v/>
          </cell>
          <cell r="AX710" t="str">
            <v/>
          </cell>
          <cell r="AY710" t="str">
            <v/>
          </cell>
          <cell r="AZ710" t="str">
            <v/>
          </cell>
          <cell r="BA710" t="str">
            <v/>
          </cell>
          <cell r="BB710" t="str">
            <v/>
          </cell>
          <cell r="BC710" t="str">
            <v/>
          </cell>
          <cell r="BD710" t="str">
            <v/>
          </cell>
          <cell r="BE710" t="str">
            <v/>
          </cell>
          <cell r="BF710" t="str">
            <v/>
          </cell>
          <cell r="BG710" t="str">
            <v/>
          </cell>
          <cell r="BH710" t="str">
            <v/>
          </cell>
          <cell r="BI710" t="str">
            <v/>
          </cell>
          <cell r="BJ710" t="str">
            <v/>
          </cell>
          <cell r="BK710" t="str">
            <v/>
          </cell>
          <cell r="BL710" t="str">
            <v/>
          </cell>
          <cell r="BM710" t="str">
            <v/>
          </cell>
          <cell r="BN710" t="str">
            <v/>
          </cell>
          <cell r="BO710" t="str">
            <v/>
          </cell>
          <cell r="BP710">
            <v>0</v>
          </cell>
        </row>
        <row r="711">
          <cell r="A711" t="str">
            <v>Seppun Miharu</v>
          </cell>
          <cell r="C711">
            <v>0</v>
          </cell>
          <cell r="AK711" t="str">
            <v/>
          </cell>
          <cell r="AL711" t="str">
            <v/>
          </cell>
          <cell r="AM711" t="str">
            <v/>
          </cell>
          <cell r="AN711" t="str">
            <v/>
          </cell>
          <cell r="AO711" t="str">
            <v/>
          </cell>
          <cell r="AP711" t="str">
            <v/>
          </cell>
          <cell r="AQ711" t="str">
            <v/>
          </cell>
          <cell r="AR711" t="str">
            <v/>
          </cell>
          <cell r="AS711" t="str">
            <v/>
          </cell>
          <cell r="AT711" t="str">
            <v/>
          </cell>
          <cell r="AU711" t="str">
            <v/>
          </cell>
          <cell r="AV711" t="str">
            <v/>
          </cell>
          <cell r="AW711" t="str">
            <v/>
          </cell>
          <cell r="AX711" t="str">
            <v/>
          </cell>
          <cell r="AY711" t="str">
            <v/>
          </cell>
          <cell r="AZ711" t="str">
            <v/>
          </cell>
          <cell r="BA711" t="str">
            <v/>
          </cell>
          <cell r="BB711" t="str">
            <v/>
          </cell>
          <cell r="BC711" t="str">
            <v/>
          </cell>
          <cell r="BD711" t="str">
            <v/>
          </cell>
          <cell r="BE711" t="str">
            <v/>
          </cell>
          <cell r="BF711" t="str">
            <v/>
          </cell>
          <cell r="BG711" t="str">
            <v/>
          </cell>
          <cell r="BH711" t="str">
            <v/>
          </cell>
          <cell r="BI711" t="str">
            <v/>
          </cell>
          <cell r="BJ711" t="str">
            <v/>
          </cell>
          <cell r="BK711" t="str">
            <v/>
          </cell>
          <cell r="BL711" t="str">
            <v/>
          </cell>
          <cell r="BM711" t="str">
            <v/>
          </cell>
          <cell r="BN711" t="str">
            <v/>
          </cell>
          <cell r="BO711" t="str">
            <v/>
          </cell>
          <cell r="BP711">
            <v>0</v>
          </cell>
        </row>
        <row r="712">
          <cell r="A712" t="str">
            <v>Shadow Adept</v>
          </cell>
          <cell r="B712" t="str">
            <v>Sha</v>
          </cell>
          <cell r="C712">
            <v>0</v>
          </cell>
          <cell r="G712" t="str">
            <v>1st:]Shadow Feats (Ex)[Insidious Magic, Pernicious Magic, &amp;Tenacious Magic</v>
          </cell>
          <cell r="H712" t="str">
            <v>1st:]Spells Per Day[+1 level per level of Shadow Adept.</v>
          </cell>
          <cell r="I712" t="str">
            <v>2nd:]Shadow Defense[+1 bonus to saves vs. Enchantment,</v>
          </cell>
          <cell r="J712" t="str">
            <v>][Illusion, and Necromancy, and spells w/ the Darkness descriptor.</v>
          </cell>
          <cell r="K712" t="str">
            <v>2nd:]Low-Light Vision (Su)[Gains Low Light vision.</v>
          </cell>
          <cell r="L712" t="str">
            <v>3rd:]Spell Power[+0 to the DC and to caster lvl checks</v>
          </cell>
          <cell r="M712" t="str">
            <v>][to beat SR for spells cast from Enchantment, Illusion, or Necromancy</v>
          </cell>
          <cell r="N712" t="str">
            <v>][schools, and spells w/ the Darkness descriptor.</v>
          </cell>
          <cell r="O712" t="str">
            <v>4th:]Shield of Shadows (Su)[Std action; shield of pure black force</v>
          </cell>
          <cell r="P712" t="str">
            <v>][which acts as a Shield spell, offers 3/4 concealment to opponents.</v>
          </cell>
          <cell r="Q712" t="str">
            <v>][Lasts 1 rnd / lvl / day.</v>
          </cell>
          <cell r="R712" t="str">
            <v>5th:]Bonus Feat[Choose any Metamagic feat.</v>
          </cell>
          <cell r="S712" t="str">
            <v>7th:]Shadow Walk (Sp)[Once per day, as spell.</v>
          </cell>
          <cell r="T712" t="str">
            <v>7th:]Darkvision (Su)[Permanent Dark Vision spell.</v>
          </cell>
          <cell r="U712" t="str">
            <v>8th:]Greater Shield of Shadows (Su)[Std action; shield of pure</v>
          </cell>
          <cell r="V712" t="str">
            <v>][ black force which acts as a Shield spell, offers 3/4 concealment</v>
          </cell>
          <cell r="W712" t="str">
            <v>][ to opponents, grants SR 12 + lvl.  Lasts 1 rnd / lvl / day.</v>
          </cell>
          <cell r="X712" t="str">
            <v>10th:]Shadow Double[Std action; create shadow double.</v>
          </cell>
          <cell r="Y712" t="str">
            <v>][See FRCS p. 53 for complete details.</v>
          </cell>
          <cell r="AK712" t="str">
            <v/>
          </cell>
          <cell r="AL712" t="str">
            <v/>
          </cell>
          <cell r="AM712" t="str">
            <v/>
          </cell>
          <cell r="AN712" t="str">
            <v/>
          </cell>
          <cell r="AO712" t="str">
            <v/>
          </cell>
          <cell r="AP712" t="str">
            <v/>
          </cell>
          <cell r="AQ712" t="str">
            <v/>
          </cell>
          <cell r="AR712" t="str">
            <v/>
          </cell>
          <cell r="AS712" t="str">
            <v/>
          </cell>
          <cell r="AT712" t="str">
            <v/>
          </cell>
          <cell r="AU712" t="str">
            <v/>
          </cell>
          <cell r="AV712" t="str">
            <v/>
          </cell>
          <cell r="AW712" t="str">
            <v/>
          </cell>
          <cell r="AX712" t="str">
            <v/>
          </cell>
          <cell r="AY712" t="str">
            <v/>
          </cell>
          <cell r="AZ712" t="str">
            <v/>
          </cell>
          <cell r="BA712" t="str">
            <v/>
          </cell>
          <cell r="BB712" t="str">
            <v/>
          </cell>
          <cell r="BC712" t="str">
            <v/>
          </cell>
          <cell r="BD712" t="str">
            <v/>
          </cell>
          <cell r="BE712" t="str">
            <v/>
          </cell>
          <cell r="BF712" t="str">
            <v/>
          </cell>
          <cell r="BG712" t="str">
            <v/>
          </cell>
          <cell r="BH712" t="str">
            <v/>
          </cell>
          <cell r="BI712" t="str">
            <v/>
          </cell>
          <cell r="BJ712" t="str">
            <v/>
          </cell>
          <cell r="BK712" t="str">
            <v/>
          </cell>
          <cell r="BL712" t="str">
            <v/>
          </cell>
          <cell r="BM712" t="str">
            <v/>
          </cell>
          <cell r="BN712" t="str">
            <v/>
          </cell>
          <cell r="BO712" t="str">
            <v/>
          </cell>
          <cell r="BP712">
            <v>0</v>
          </cell>
        </row>
        <row r="713">
          <cell r="A713" t="str">
            <v>Shadow Mage</v>
          </cell>
          <cell r="B713" t="str">
            <v>Shm</v>
          </cell>
          <cell r="C713">
            <v>0</v>
          </cell>
          <cell r="G713" t="str">
            <v>1st:]Shadow Shift (Ex)[+2 insight bonus to Hide checks.</v>
          </cell>
          <cell r="H713" t="str">
            <v>2nd:]Darkvision (Sp)[3/day</v>
          </cell>
          <cell r="I713" t="str">
            <v>3rd:]Deeper Darkness (Sp)[3/day</v>
          </cell>
          <cell r="J713" t="str">
            <v>4th:]Shadow Familiar (Su)[Gain a familiar (if you don't have one) with a Cha of 10 &amp; the ghost template.</v>
          </cell>
          <cell r="K713" t="str">
            <v>][The familiar has the powers of manifestation &amp; corrupting touch.</v>
          </cell>
          <cell r="L713" t="str">
            <v>6th:]Mislead (Sp)[3/day, DC 14</v>
          </cell>
          <cell r="M713" t="str">
            <v>7th:]Shadow Walk (Sp)[3/day, DC 15</v>
          </cell>
          <cell r="N713" t="str">
            <v>8th:]Teleport Without Error (Sp)[1/day, DC 15</v>
          </cell>
          <cell r="O713" t="str">
            <v>10th:]Plane Shift (Sp)[1/day, DC 15</v>
          </cell>
          <cell r="AK713" t="str">
            <v/>
          </cell>
          <cell r="AL713" t="str">
            <v/>
          </cell>
          <cell r="AM713" t="str">
            <v/>
          </cell>
          <cell r="AN713" t="str">
            <v/>
          </cell>
          <cell r="AO713" t="str">
            <v/>
          </cell>
          <cell r="AP713" t="str">
            <v/>
          </cell>
          <cell r="AQ713" t="str">
            <v/>
          </cell>
          <cell r="AR713" t="str">
            <v/>
          </cell>
          <cell r="AS713" t="str">
            <v/>
          </cell>
          <cell r="AT713" t="str">
            <v/>
          </cell>
          <cell r="AU713" t="str">
            <v/>
          </cell>
          <cell r="AV713" t="str">
            <v/>
          </cell>
          <cell r="AW713" t="str">
            <v/>
          </cell>
          <cell r="AX713" t="str">
            <v/>
          </cell>
          <cell r="AY713" t="str">
            <v/>
          </cell>
          <cell r="AZ713" t="str">
            <v/>
          </cell>
          <cell r="BA713" t="str">
            <v/>
          </cell>
          <cell r="BB713" t="str">
            <v/>
          </cell>
          <cell r="BC713" t="str">
            <v/>
          </cell>
          <cell r="BD713" t="str">
            <v/>
          </cell>
          <cell r="BE713" t="str">
            <v/>
          </cell>
          <cell r="BF713" t="str">
            <v/>
          </cell>
          <cell r="BG713" t="str">
            <v/>
          </cell>
          <cell r="BH713" t="str">
            <v/>
          </cell>
          <cell r="BI713" t="str">
            <v/>
          </cell>
          <cell r="BJ713" t="str">
            <v/>
          </cell>
          <cell r="BK713" t="str">
            <v/>
          </cell>
          <cell r="BL713" t="str">
            <v/>
          </cell>
          <cell r="BM713" t="str">
            <v/>
          </cell>
          <cell r="BN713" t="str">
            <v/>
          </cell>
          <cell r="BO713" t="str">
            <v/>
          </cell>
          <cell r="BP713">
            <v>0</v>
          </cell>
        </row>
        <row r="714">
          <cell r="A714" t="str">
            <v>Shadow Scout</v>
          </cell>
          <cell r="C714">
            <v>0</v>
          </cell>
          <cell r="AK714" t="str">
            <v/>
          </cell>
          <cell r="AL714" t="str">
            <v/>
          </cell>
          <cell r="AM714" t="str">
            <v/>
          </cell>
          <cell r="AN714" t="str">
            <v/>
          </cell>
          <cell r="AO714" t="str">
            <v/>
          </cell>
          <cell r="AP714" t="str">
            <v/>
          </cell>
          <cell r="AQ714" t="str">
            <v/>
          </cell>
          <cell r="AR714" t="str">
            <v/>
          </cell>
          <cell r="AS714" t="str">
            <v/>
          </cell>
          <cell r="AT714" t="str">
            <v/>
          </cell>
          <cell r="AU714" t="str">
            <v/>
          </cell>
          <cell r="AV714" t="str">
            <v/>
          </cell>
          <cell r="AW714" t="str">
            <v/>
          </cell>
          <cell r="AX714" t="str">
            <v/>
          </cell>
          <cell r="AY714" t="str">
            <v/>
          </cell>
          <cell r="AZ714" t="str">
            <v/>
          </cell>
          <cell r="BA714" t="str">
            <v/>
          </cell>
          <cell r="BB714" t="str">
            <v/>
          </cell>
          <cell r="BC714" t="str">
            <v/>
          </cell>
          <cell r="BD714" t="str">
            <v/>
          </cell>
          <cell r="BE714" t="str">
            <v/>
          </cell>
          <cell r="BF714" t="str">
            <v/>
          </cell>
          <cell r="BG714" t="str">
            <v/>
          </cell>
          <cell r="BH714" t="str">
            <v/>
          </cell>
          <cell r="BI714" t="str">
            <v/>
          </cell>
          <cell r="BJ714" t="str">
            <v/>
          </cell>
          <cell r="BK714" t="str">
            <v/>
          </cell>
          <cell r="BL714" t="str">
            <v/>
          </cell>
          <cell r="BM714" t="str">
            <v/>
          </cell>
          <cell r="BN714" t="str">
            <v/>
          </cell>
          <cell r="BO714" t="str">
            <v/>
          </cell>
          <cell r="BP714">
            <v>0</v>
          </cell>
        </row>
        <row r="715">
          <cell r="A715" t="str">
            <v>Shadowdancer</v>
          </cell>
          <cell r="C715">
            <v>0</v>
          </cell>
          <cell r="AK715" t="str">
            <v/>
          </cell>
          <cell r="AL715" t="str">
            <v/>
          </cell>
          <cell r="AM715" t="str">
            <v/>
          </cell>
          <cell r="AN715" t="str">
            <v/>
          </cell>
          <cell r="AO715" t="str">
            <v/>
          </cell>
          <cell r="AP715" t="str">
            <v/>
          </cell>
          <cell r="AQ715" t="str">
            <v/>
          </cell>
          <cell r="AR715" t="str">
            <v/>
          </cell>
          <cell r="AS715" t="str">
            <v/>
          </cell>
          <cell r="AT715" t="str">
            <v/>
          </cell>
          <cell r="AU715" t="str">
            <v/>
          </cell>
          <cell r="AV715" t="str">
            <v/>
          </cell>
          <cell r="AW715" t="str">
            <v/>
          </cell>
          <cell r="AX715" t="str">
            <v/>
          </cell>
          <cell r="AY715" t="str">
            <v/>
          </cell>
          <cell r="AZ715" t="str">
            <v/>
          </cell>
          <cell r="BA715" t="str">
            <v/>
          </cell>
          <cell r="BB715" t="str">
            <v/>
          </cell>
          <cell r="BC715" t="str">
            <v/>
          </cell>
          <cell r="BD715" t="str">
            <v/>
          </cell>
          <cell r="BE715" t="str">
            <v/>
          </cell>
          <cell r="BF715" t="str">
            <v/>
          </cell>
          <cell r="BG715" t="str">
            <v/>
          </cell>
          <cell r="BH715" t="str">
            <v/>
          </cell>
          <cell r="BI715" t="str">
            <v/>
          </cell>
          <cell r="BJ715" t="str">
            <v/>
          </cell>
          <cell r="BK715" t="str">
            <v/>
          </cell>
          <cell r="BL715" t="str">
            <v/>
          </cell>
          <cell r="BM715" t="str">
            <v/>
          </cell>
          <cell r="BN715" t="str">
            <v/>
          </cell>
          <cell r="BO715" t="str">
            <v/>
          </cell>
          <cell r="BP715">
            <v>0</v>
          </cell>
        </row>
        <row r="716">
          <cell r="A716" t="str">
            <v>Shadowlands Veteran</v>
          </cell>
          <cell r="C716">
            <v>0</v>
          </cell>
          <cell r="AK716" t="str">
            <v/>
          </cell>
          <cell r="AL716" t="str">
            <v/>
          </cell>
          <cell r="AM716" t="str">
            <v/>
          </cell>
          <cell r="AN716" t="str">
            <v/>
          </cell>
          <cell r="AO716" t="str">
            <v/>
          </cell>
          <cell r="AP716" t="str">
            <v/>
          </cell>
          <cell r="AQ716" t="str">
            <v/>
          </cell>
          <cell r="AR716" t="str">
            <v/>
          </cell>
          <cell r="AS716" t="str">
            <v/>
          </cell>
          <cell r="AT716" t="str">
            <v/>
          </cell>
          <cell r="AU716" t="str">
            <v/>
          </cell>
          <cell r="AV716" t="str">
            <v/>
          </cell>
          <cell r="AW716" t="str">
            <v/>
          </cell>
          <cell r="AX716" t="str">
            <v/>
          </cell>
          <cell r="AY716" t="str">
            <v/>
          </cell>
          <cell r="AZ716" t="str">
            <v/>
          </cell>
          <cell r="BA716" t="str">
            <v/>
          </cell>
          <cell r="BB716" t="str">
            <v/>
          </cell>
          <cell r="BC716" t="str">
            <v/>
          </cell>
          <cell r="BD716" t="str">
            <v/>
          </cell>
          <cell r="BE716" t="str">
            <v/>
          </cell>
          <cell r="BF716" t="str">
            <v/>
          </cell>
          <cell r="BG716" t="str">
            <v/>
          </cell>
          <cell r="BH716" t="str">
            <v/>
          </cell>
          <cell r="BI716" t="str">
            <v/>
          </cell>
          <cell r="BJ716" t="str">
            <v/>
          </cell>
          <cell r="BK716" t="str">
            <v/>
          </cell>
          <cell r="BL716" t="str">
            <v/>
          </cell>
          <cell r="BM716" t="str">
            <v/>
          </cell>
          <cell r="BN716" t="str">
            <v/>
          </cell>
          <cell r="BO716" t="str">
            <v/>
          </cell>
          <cell r="BP716">
            <v>0</v>
          </cell>
        </row>
        <row r="717">
          <cell r="A717" t="str">
            <v>Shaman (WotC)</v>
          </cell>
          <cell r="B717" t="str">
            <v>.</v>
          </cell>
          <cell r="C717">
            <v>0</v>
          </cell>
          <cell r="D717" t="str">
            <v>]Light Armor[</v>
          </cell>
          <cell r="F717" t="str">
            <v>]Simple Weapons[</v>
          </cell>
          <cell r="G717" t="str">
            <v>1st:]Unarmed Strike (Ex)[As the feat.</v>
          </cell>
          <cell r="H717" t="str">
            <v>1st:]Animal Companion (Ex)[Gain a companion.</v>
          </cell>
          <cell r="I717" t="str">
            <v>1st:]Divine Spells (Sp)[Wisdom determines DC &amp; bonus spells.</v>
          </cell>
          <cell r="J717" t="str">
            <v>1st:]Spontaneous Cure Casting[</v>
          </cell>
          <cell r="K717" t="str">
            <v>1st:]Two Divine Domains[</v>
          </cell>
          <cell r="L717" t="str">
            <v>2nd:]Spirit Sight (Sp)[Can see ethereal creatures.</v>
          </cell>
          <cell r="M717" t="str">
            <v>3rd:]Turn or Rebuke Undead (Su)[</v>
          </cell>
          <cell r="N717" t="str">
            <v>4th:]Bonus Feat (Ex)[See page 24.</v>
          </cell>
          <cell r="O717" t="str">
            <v>][Also gains bonus feats at 8th, 12th, 16th, &amp; 20th.</v>
          </cell>
          <cell r="P717" t="str">
            <v>5th:]Spirit's Favor (Ex)[Add Cha bonus (+0) to saves.</v>
          </cell>
          <cell r="Q717" t="str">
            <v>11th:]3rd Domain (Ex)[</v>
          </cell>
          <cell r="AK717" t="str">
            <v/>
          </cell>
          <cell r="AL717" t="str">
            <v/>
          </cell>
          <cell r="AM717" t="str">
            <v/>
          </cell>
          <cell r="AN717" t="str">
            <v/>
          </cell>
          <cell r="AO717" t="str">
            <v/>
          </cell>
          <cell r="AP717" t="str">
            <v/>
          </cell>
          <cell r="AQ717" t="str">
            <v/>
          </cell>
          <cell r="AR717" t="str">
            <v/>
          </cell>
          <cell r="AS717" t="str">
            <v/>
          </cell>
          <cell r="AT717" t="str">
            <v/>
          </cell>
          <cell r="AU717" t="str">
            <v/>
          </cell>
          <cell r="AV717" t="str">
            <v/>
          </cell>
          <cell r="AW717" t="str">
            <v/>
          </cell>
          <cell r="AX717" t="str">
            <v/>
          </cell>
          <cell r="AY717" t="str">
            <v/>
          </cell>
          <cell r="AZ717" t="str">
            <v/>
          </cell>
          <cell r="BA717" t="str">
            <v/>
          </cell>
          <cell r="BB717" t="str">
            <v/>
          </cell>
          <cell r="BC717" t="str">
            <v/>
          </cell>
          <cell r="BD717" t="str">
            <v/>
          </cell>
          <cell r="BE717" t="str">
            <v/>
          </cell>
          <cell r="BF717" t="str">
            <v/>
          </cell>
          <cell r="BG717" t="str">
            <v/>
          </cell>
          <cell r="BH717" t="str">
            <v/>
          </cell>
          <cell r="BI717" t="str">
            <v/>
          </cell>
          <cell r="BJ717" t="str">
            <v/>
          </cell>
          <cell r="BK717" t="str">
            <v/>
          </cell>
          <cell r="BL717" t="str">
            <v/>
          </cell>
          <cell r="BM717" t="str">
            <v/>
          </cell>
          <cell r="BN717" t="str">
            <v/>
          </cell>
          <cell r="BO717" t="str">
            <v/>
          </cell>
          <cell r="BP717">
            <v>0</v>
          </cell>
        </row>
        <row r="718">
          <cell r="A718" t="str">
            <v>Shapeshifter</v>
          </cell>
          <cell r="C718">
            <v>0</v>
          </cell>
          <cell r="AK718" t="str">
            <v/>
          </cell>
          <cell r="AL718" t="str">
            <v/>
          </cell>
          <cell r="AM718" t="str">
            <v/>
          </cell>
          <cell r="AN718" t="str">
            <v/>
          </cell>
          <cell r="AO718" t="str">
            <v/>
          </cell>
          <cell r="AP718" t="str">
            <v/>
          </cell>
          <cell r="AQ718" t="str">
            <v/>
          </cell>
          <cell r="AR718" t="str">
            <v/>
          </cell>
          <cell r="AS718" t="str">
            <v/>
          </cell>
          <cell r="AT718" t="str">
            <v/>
          </cell>
          <cell r="AU718" t="str">
            <v/>
          </cell>
          <cell r="AV718" t="str">
            <v/>
          </cell>
          <cell r="AW718" t="str">
            <v/>
          </cell>
          <cell r="AX718" t="str">
            <v/>
          </cell>
          <cell r="AY718" t="str">
            <v/>
          </cell>
          <cell r="AZ718" t="str">
            <v/>
          </cell>
          <cell r="BA718" t="str">
            <v/>
          </cell>
          <cell r="BB718" t="str">
            <v/>
          </cell>
          <cell r="BC718" t="str">
            <v/>
          </cell>
          <cell r="BD718" t="str">
            <v/>
          </cell>
          <cell r="BE718" t="str">
            <v/>
          </cell>
          <cell r="BF718" t="str">
            <v/>
          </cell>
          <cell r="BG718" t="str">
            <v/>
          </cell>
          <cell r="BH718" t="str">
            <v/>
          </cell>
          <cell r="BI718" t="str">
            <v/>
          </cell>
          <cell r="BJ718" t="str">
            <v/>
          </cell>
          <cell r="BK718" t="str">
            <v/>
          </cell>
          <cell r="BL718" t="str">
            <v/>
          </cell>
          <cell r="BM718" t="str">
            <v/>
          </cell>
          <cell r="BN718" t="str">
            <v/>
          </cell>
          <cell r="BO718" t="str">
            <v/>
          </cell>
          <cell r="BP718">
            <v>0</v>
          </cell>
        </row>
        <row r="719">
          <cell r="A719" t="str">
            <v>Sharpshooter</v>
          </cell>
          <cell r="B719" t="str">
            <v>.</v>
          </cell>
          <cell r="C719">
            <v>0</v>
          </cell>
          <cell r="D719" t="str">
            <v>]Light Armor[</v>
          </cell>
          <cell r="F719" t="str">
            <v>]Simple Weapons[</v>
          </cell>
          <cell r="G719" t="str">
            <v>1st:]Eagle Eye Shot (Su)[Full round action single shot, use 2x normal Dex bonus to hit.</v>
          </cell>
          <cell r="H719" t="str">
            <v>][Also ignores target's AC bonus to size if it has one.</v>
          </cell>
          <cell r="I719" t="str">
            <v>2nd:]Low Light Vision (Su)[Gains low light vision 60' or darkvision 30' if already has low light.</v>
          </cell>
          <cell r="J719" t="str">
            <v>3rd:]Disarming Shot (Ex)[Standard disarm attack but with a missile weapon.  Could cause an AoO.</v>
          </cell>
          <cell r="K719" t="str">
            <v>4th:]Bonus Feats[0 earned so far.  See p.72 for list.</v>
          </cell>
          <cell r="L719" t="str">
            <v>5th:]Stumbling Shot (Ex)[Standard trip attack but with a missile weapon.  Cannot be tripped back.</v>
          </cell>
          <cell r="M719" t="str">
            <v>6th:]Intimidating Shot (Su)[After hitting foe, make Intimidate skill check with a +4  bonus to scare off.</v>
          </cell>
          <cell r="N719" t="str">
            <v>7th:]Covering Fire (Ex)[2 options:  Can use Aid Another with a missile weapon or</v>
          </cell>
          <cell r="O719" t="str">
            <v>][Can distract foes who attempt to take an AoO on an ally by shooting them.  (Causes no damage.)</v>
          </cell>
          <cell r="P719" t="str">
            <v>9th:]Immobilizing Shot (Ex)[Full attack action, 1 shot, normal damage.</v>
          </cell>
          <cell r="Q719" t="str">
            <v>][Target must make a Str check, DC 5+damage, or become immobilized.</v>
          </cell>
          <cell r="R719" t="str">
            <v>][Str check at same DC or full round action to remove arrow to move again.</v>
          </cell>
          <cell r="S719" t="str">
            <v>10th:]Killing Shot (Su)[Applies crit multiplier to all standard attacks.  When a crit is scored,</v>
          </cell>
          <cell r="T719" t="str">
            <v>][the crit values stack.  (Basically 2x-1.  IE: 2x to 3x, 3x to 5x, 4x to 7x)</v>
          </cell>
          <cell r="AK719" t="str">
            <v/>
          </cell>
          <cell r="AL719" t="str">
            <v/>
          </cell>
          <cell r="AM719" t="str">
            <v/>
          </cell>
          <cell r="AN719" t="str">
            <v/>
          </cell>
          <cell r="AO719" t="str">
            <v/>
          </cell>
          <cell r="AP719" t="str">
            <v/>
          </cell>
          <cell r="AQ719" t="str">
            <v/>
          </cell>
          <cell r="AR719" t="str">
            <v/>
          </cell>
          <cell r="AS719" t="str">
            <v/>
          </cell>
          <cell r="AT719" t="str">
            <v/>
          </cell>
          <cell r="AU719" t="str">
            <v/>
          </cell>
          <cell r="AV719" t="str">
            <v/>
          </cell>
          <cell r="AW719" t="str">
            <v/>
          </cell>
          <cell r="AX719" t="str">
            <v/>
          </cell>
          <cell r="AY719" t="str">
            <v/>
          </cell>
          <cell r="AZ719" t="str">
            <v/>
          </cell>
          <cell r="BA719" t="str">
            <v/>
          </cell>
          <cell r="BB719" t="str">
            <v/>
          </cell>
          <cell r="BC719" t="str">
            <v/>
          </cell>
          <cell r="BD719" t="str">
            <v/>
          </cell>
          <cell r="BE719" t="str">
            <v/>
          </cell>
          <cell r="BF719" t="str">
            <v/>
          </cell>
          <cell r="BG719" t="str">
            <v/>
          </cell>
          <cell r="BH719" t="str">
            <v/>
          </cell>
          <cell r="BI719" t="str">
            <v/>
          </cell>
          <cell r="BJ719" t="str">
            <v/>
          </cell>
          <cell r="BK719" t="str">
            <v/>
          </cell>
          <cell r="BL719" t="str">
            <v/>
          </cell>
          <cell r="BM719" t="str">
            <v/>
          </cell>
          <cell r="BN719" t="str">
            <v/>
          </cell>
          <cell r="BO719" t="str">
            <v/>
          </cell>
          <cell r="BP719">
            <v>0</v>
          </cell>
        </row>
        <row r="720">
          <cell r="A720" t="str">
            <v>Shiba Elite Guard</v>
          </cell>
          <cell r="C720">
            <v>0</v>
          </cell>
          <cell r="AK720" t="str">
            <v/>
          </cell>
          <cell r="AL720" t="str">
            <v/>
          </cell>
          <cell r="AM720" t="str">
            <v/>
          </cell>
          <cell r="AN720" t="str">
            <v/>
          </cell>
          <cell r="AO720" t="str">
            <v/>
          </cell>
          <cell r="AP720" t="str">
            <v/>
          </cell>
          <cell r="AQ720" t="str">
            <v/>
          </cell>
          <cell r="AR720" t="str">
            <v/>
          </cell>
          <cell r="AS720" t="str">
            <v/>
          </cell>
          <cell r="AT720" t="str">
            <v/>
          </cell>
          <cell r="AU720" t="str">
            <v/>
          </cell>
          <cell r="AV720" t="str">
            <v/>
          </cell>
          <cell r="AW720" t="str">
            <v/>
          </cell>
          <cell r="AX720" t="str">
            <v/>
          </cell>
          <cell r="AY720" t="str">
            <v/>
          </cell>
          <cell r="AZ720" t="str">
            <v/>
          </cell>
          <cell r="BA720" t="str">
            <v/>
          </cell>
          <cell r="BB720" t="str">
            <v/>
          </cell>
          <cell r="BC720" t="str">
            <v/>
          </cell>
          <cell r="BD720" t="str">
            <v/>
          </cell>
          <cell r="BE720" t="str">
            <v/>
          </cell>
          <cell r="BF720" t="str">
            <v/>
          </cell>
          <cell r="BG720" t="str">
            <v/>
          </cell>
          <cell r="BH720" t="str">
            <v/>
          </cell>
          <cell r="BI720" t="str">
            <v/>
          </cell>
          <cell r="BJ720" t="str">
            <v/>
          </cell>
          <cell r="BK720" t="str">
            <v/>
          </cell>
          <cell r="BL720" t="str">
            <v/>
          </cell>
          <cell r="BM720" t="str">
            <v/>
          </cell>
          <cell r="BN720" t="str">
            <v/>
          </cell>
          <cell r="BO720" t="str">
            <v/>
          </cell>
          <cell r="BP720">
            <v>0</v>
          </cell>
        </row>
        <row r="721">
          <cell r="A721" t="str">
            <v>Shieldbearer</v>
          </cell>
          <cell r="B721" t="str">
            <v>.</v>
          </cell>
          <cell r="C721">
            <v>0</v>
          </cell>
          <cell r="D721" t="str">
            <v>]Light, Medium, Heavy Armor[</v>
          </cell>
          <cell r="E721" t="str">
            <v>]Shield Use[</v>
          </cell>
          <cell r="F721" t="str">
            <v>]Simple, Martial Weapons[</v>
          </cell>
          <cell r="G721" t="str">
            <v>1st:]Shield Another (Ex)[Loose shield bonus to grant to ally within 5'.</v>
          </cell>
          <cell r="H721" t="str">
            <v>3rd:]Hinder Enemy (Ex)[When making an AoO, can force foe to stop moving instead of doing dmg.</v>
          </cell>
          <cell r="I721" t="str">
            <v>4th:]Shield Push (Ex)[Force opponent back 5' via bull rush touch attack.</v>
          </cell>
          <cell r="J721" t="str">
            <v>6th:]Stand Ground (Ex)[+4  bonus to resist or perform bull rush or trip attacks.</v>
          </cell>
          <cell r="K721" t="str">
            <v>][Can set any weapon to do double damage against a charge.</v>
          </cell>
          <cell r="L721" t="str">
            <v>7th:]Defend (Ex)[Foes cannot attack an ally benefitting from shield another.</v>
          </cell>
          <cell r="M721" t="str">
            <v>8th:]Retributive Srtike (Ex)[Ready an action to receive +2 circumstance bonus when an ally</v>
          </cell>
          <cell r="N721" t="str">
            <v>][who is benefitting from shield another is attacked.</v>
          </cell>
          <cell r="O721" t="str">
            <v>10th:]Fortify (Ex)[Ally who is benefitting from shield another gains double the shield bonus</v>
          </cell>
          <cell r="P721" t="str">
            <v>][&amp; a +2 circumstance bonus to all Refles saves.</v>
          </cell>
          <cell r="AK721" t="str">
            <v/>
          </cell>
          <cell r="AL721" t="str">
            <v/>
          </cell>
          <cell r="AM721" t="str">
            <v/>
          </cell>
          <cell r="AN721" t="str">
            <v/>
          </cell>
          <cell r="AO721" t="str">
            <v/>
          </cell>
          <cell r="AP721" t="str">
            <v/>
          </cell>
          <cell r="AQ721" t="str">
            <v/>
          </cell>
          <cell r="AR721" t="str">
            <v/>
          </cell>
          <cell r="AS721" t="str">
            <v/>
          </cell>
          <cell r="AT721" t="str">
            <v/>
          </cell>
          <cell r="AU721" t="str">
            <v/>
          </cell>
          <cell r="AV721" t="str">
            <v/>
          </cell>
          <cell r="AW721" t="str">
            <v/>
          </cell>
          <cell r="AX721" t="str">
            <v/>
          </cell>
          <cell r="AY721" t="str">
            <v/>
          </cell>
          <cell r="AZ721" t="str">
            <v/>
          </cell>
          <cell r="BA721" t="str">
            <v/>
          </cell>
          <cell r="BB721" t="str">
            <v/>
          </cell>
          <cell r="BC721" t="str">
            <v/>
          </cell>
          <cell r="BD721" t="str">
            <v/>
          </cell>
          <cell r="BE721" t="str">
            <v/>
          </cell>
          <cell r="BF721" t="str">
            <v/>
          </cell>
          <cell r="BG721" t="str">
            <v/>
          </cell>
          <cell r="BH721" t="str">
            <v/>
          </cell>
          <cell r="BI721" t="str">
            <v/>
          </cell>
          <cell r="BJ721" t="str">
            <v/>
          </cell>
          <cell r="BK721" t="str">
            <v/>
          </cell>
          <cell r="BL721" t="str">
            <v/>
          </cell>
          <cell r="BM721" t="str">
            <v/>
          </cell>
          <cell r="BN721" t="str">
            <v/>
          </cell>
          <cell r="BO721" t="str">
            <v/>
          </cell>
          <cell r="BP721">
            <v>0</v>
          </cell>
        </row>
        <row r="722">
          <cell r="A722" t="str">
            <v>Shining Blade of Heironeous</v>
          </cell>
          <cell r="C722">
            <v>0</v>
          </cell>
          <cell r="AK722" t="str">
            <v/>
          </cell>
          <cell r="AL722" t="str">
            <v/>
          </cell>
          <cell r="AM722" t="str">
            <v/>
          </cell>
          <cell r="AN722" t="str">
            <v/>
          </cell>
          <cell r="AO722" t="str">
            <v/>
          </cell>
          <cell r="AP722" t="str">
            <v/>
          </cell>
          <cell r="AQ722" t="str">
            <v/>
          </cell>
          <cell r="AR722" t="str">
            <v/>
          </cell>
          <cell r="AS722" t="str">
            <v/>
          </cell>
          <cell r="AT722" t="str">
            <v/>
          </cell>
          <cell r="AU722" t="str">
            <v/>
          </cell>
          <cell r="AV722" t="str">
            <v/>
          </cell>
          <cell r="AW722" t="str">
            <v/>
          </cell>
          <cell r="AX722" t="str">
            <v/>
          </cell>
          <cell r="AY722" t="str">
            <v/>
          </cell>
          <cell r="AZ722" t="str">
            <v/>
          </cell>
          <cell r="BA722" t="str">
            <v/>
          </cell>
          <cell r="BB722" t="str">
            <v/>
          </cell>
          <cell r="BC722" t="str">
            <v/>
          </cell>
          <cell r="BD722" t="str">
            <v/>
          </cell>
          <cell r="BE722" t="str">
            <v/>
          </cell>
          <cell r="BF722" t="str">
            <v/>
          </cell>
          <cell r="BG722" t="str">
            <v/>
          </cell>
          <cell r="BH722" t="str">
            <v/>
          </cell>
          <cell r="BI722" t="str">
            <v/>
          </cell>
          <cell r="BJ722" t="str">
            <v/>
          </cell>
          <cell r="BK722" t="str">
            <v/>
          </cell>
          <cell r="BL722" t="str">
            <v/>
          </cell>
          <cell r="BM722" t="str">
            <v/>
          </cell>
          <cell r="BN722" t="str">
            <v/>
          </cell>
          <cell r="BO722" t="str">
            <v/>
          </cell>
          <cell r="BP722">
            <v>0</v>
          </cell>
        </row>
        <row r="723">
          <cell r="A723" t="str">
            <v>Shinjo Elite Guard</v>
          </cell>
          <cell r="C723">
            <v>0</v>
          </cell>
          <cell r="AK723" t="str">
            <v/>
          </cell>
          <cell r="AL723" t="str">
            <v/>
          </cell>
          <cell r="AM723" t="str">
            <v/>
          </cell>
          <cell r="AN723" t="str">
            <v/>
          </cell>
          <cell r="AO723" t="str">
            <v/>
          </cell>
          <cell r="AP723" t="str">
            <v/>
          </cell>
          <cell r="AQ723" t="str">
            <v/>
          </cell>
          <cell r="AR723" t="str">
            <v/>
          </cell>
          <cell r="AS723" t="str">
            <v/>
          </cell>
          <cell r="AT723" t="str">
            <v/>
          </cell>
          <cell r="AU723" t="str">
            <v/>
          </cell>
          <cell r="AV723" t="str">
            <v/>
          </cell>
          <cell r="AW723" t="str">
            <v/>
          </cell>
          <cell r="AX723" t="str">
            <v/>
          </cell>
          <cell r="AY723" t="str">
            <v/>
          </cell>
          <cell r="AZ723" t="str">
            <v/>
          </cell>
          <cell r="BA723" t="str">
            <v/>
          </cell>
          <cell r="BB723" t="str">
            <v/>
          </cell>
          <cell r="BC723" t="str">
            <v/>
          </cell>
          <cell r="BD723" t="str">
            <v/>
          </cell>
          <cell r="BE723" t="str">
            <v/>
          </cell>
          <cell r="BF723" t="str">
            <v/>
          </cell>
          <cell r="BG723" t="str">
            <v/>
          </cell>
          <cell r="BH723" t="str">
            <v/>
          </cell>
          <cell r="BI723" t="str">
            <v/>
          </cell>
          <cell r="BJ723" t="str">
            <v/>
          </cell>
          <cell r="BK723" t="str">
            <v/>
          </cell>
          <cell r="BL723" t="str">
            <v/>
          </cell>
          <cell r="BM723" t="str">
            <v/>
          </cell>
          <cell r="BN723" t="str">
            <v/>
          </cell>
          <cell r="BO723" t="str">
            <v/>
          </cell>
          <cell r="BP723">
            <v>0</v>
          </cell>
        </row>
        <row r="724">
          <cell r="A724" t="str">
            <v>Shinjo Explorer</v>
          </cell>
          <cell r="C724">
            <v>0</v>
          </cell>
          <cell r="AK724" t="str">
            <v/>
          </cell>
          <cell r="AL724" t="str">
            <v/>
          </cell>
          <cell r="AM724" t="str">
            <v/>
          </cell>
          <cell r="AN724" t="str">
            <v/>
          </cell>
          <cell r="AO724" t="str">
            <v/>
          </cell>
          <cell r="AP724" t="str">
            <v/>
          </cell>
          <cell r="AQ724" t="str">
            <v/>
          </cell>
          <cell r="AR724" t="str">
            <v/>
          </cell>
          <cell r="AS724" t="str">
            <v/>
          </cell>
          <cell r="AT724" t="str">
            <v/>
          </cell>
          <cell r="AU724" t="str">
            <v/>
          </cell>
          <cell r="AV724" t="str">
            <v/>
          </cell>
          <cell r="AW724" t="str">
            <v/>
          </cell>
          <cell r="AX724" t="str">
            <v/>
          </cell>
          <cell r="AY724" t="str">
            <v/>
          </cell>
          <cell r="AZ724" t="str">
            <v/>
          </cell>
          <cell r="BA724" t="str">
            <v/>
          </cell>
          <cell r="BB724" t="str">
            <v/>
          </cell>
          <cell r="BC724" t="str">
            <v/>
          </cell>
          <cell r="BD724" t="str">
            <v/>
          </cell>
          <cell r="BE724" t="str">
            <v/>
          </cell>
          <cell r="BF724" t="str">
            <v/>
          </cell>
          <cell r="BG724" t="str">
            <v/>
          </cell>
          <cell r="BH724" t="str">
            <v/>
          </cell>
          <cell r="BI724" t="str">
            <v/>
          </cell>
          <cell r="BJ724" t="str">
            <v/>
          </cell>
          <cell r="BK724" t="str">
            <v/>
          </cell>
          <cell r="BL724" t="str">
            <v/>
          </cell>
          <cell r="BM724" t="str">
            <v/>
          </cell>
          <cell r="BN724" t="str">
            <v/>
          </cell>
          <cell r="BO724" t="str">
            <v/>
          </cell>
          <cell r="BP724">
            <v>0</v>
          </cell>
        </row>
        <row r="725">
          <cell r="A725" t="str">
            <v>Shintao Monk</v>
          </cell>
          <cell r="C725">
            <v>0</v>
          </cell>
          <cell r="AK725" t="str">
            <v/>
          </cell>
          <cell r="AL725" t="str">
            <v/>
          </cell>
          <cell r="AM725" t="str">
            <v/>
          </cell>
          <cell r="AN725" t="str">
            <v/>
          </cell>
          <cell r="AO725" t="str">
            <v/>
          </cell>
          <cell r="AP725" t="str">
            <v/>
          </cell>
          <cell r="AQ725" t="str">
            <v/>
          </cell>
          <cell r="AR725" t="str">
            <v/>
          </cell>
          <cell r="AS725" t="str">
            <v/>
          </cell>
          <cell r="AT725" t="str">
            <v/>
          </cell>
          <cell r="AU725" t="str">
            <v/>
          </cell>
          <cell r="AV725" t="str">
            <v/>
          </cell>
          <cell r="AW725" t="str">
            <v/>
          </cell>
          <cell r="AX725" t="str">
            <v/>
          </cell>
          <cell r="AY725" t="str">
            <v/>
          </cell>
          <cell r="AZ725" t="str">
            <v/>
          </cell>
          <cell r="BA725" t="str">
            <v/>
          </cell>
          <cell r="BB725" t="str">
            <v/>
          </cell>
          <cell r="BC725" t="str">
            <v/>
          </cell>
          <cell r="BD725" t="str">
            <v/>
          </cell>
          <cell r="BE725" t="str">
            <v/>
          </cell>
          <cell r="BF725" t="str">
            <v/>
          </cell>
          <cell r="BG725" t="str">
            <v/>
          </cell>
          <cell r="BH725" t="str">
            <v/>
          </cell>
          <cell r="BI725" t="str">
            <v/>
          </cell>
          <cell r="BJ725" t="str">
            <v/>
          </cell>
          <cell r="BK725" t="str">
            <v/>
          </cell>
          <cell r="BL725" t="str">
            <v/>
          </cell>
          <cell r="BM725" t="str">
            <v/>
          </cell>
          <cell r="BN725" t="str">
            <v/>
          </cell>
          <cell r="BO725" t="str">
            <v/>
          </cell>
          <cell r="BP725">
            <v>0</v>
          </cell>
        </row>
        <row r="726">
          <cell r="A726" t="str">
            <v>Shock Trooper</v>
          </cell>
          <cell r="C726">
            <v>0</v>
          </cell>
          <cell r="AK726" t="str">
            <v/>
          </cell>
          <cell r="AL726" t="str">
            <v/>
          </cell>
          <cell r="AM726" t="str">
            <v/>
          </cell>
          <cell r="AN726" t="str">
            <v/>
          </cell>
          <cell r="AO726" t="str">
            <v/>
          </cell>
          <cell r="AP726" t="str">
            <v/>
          </cell>
          <cell r="AQ726" t="str">
            <v/>
          </cell>
          <cell r="AR726" t="str">
            <v/>
          </cell>
          <cell r="AS726" t="str">
            <v/>
          </cell>
          <cell r="AT726" t="str">
            <v/>
          </cell>
          <cell r="AU726" t="str">
            <v/>
          </cell>
          <cell r="AV726" t="str">
            <v/>
          </cell>
          <cell r="AW726" t="str">
            <v/>
          </cell>
          <cell r="AX726" t="str">
            <v/>
          </cell>
          <cell r="AY726" t="str">
            <v/>
          </cell>
          <cell r="AZ726" t="str">
            <v/>
          </cell>
          <cell r="BA726" t="str">
            <v/>
          </cell>
          <cell r="BB726" t="str">
            <v/>
          </cell>
          <cell r="BC726" t="str">
            <v/>
          </cell>
          <cell r="BD726" t="str">
            <v/>
          </cell>
          <cell r="BE726" t="str">
            <v/>
          </cell>
          <cell r="BF726" t="str">
            <v/>
          </cell>
          <cell r="BG726" t="str">
            <v/>
          </cell>
          <cell r="BH726" t="str">
            <v/>
          </cell>
          <cell r="BI726" t="str">
            <v/>
          </cell>
          <cell r="BJ726" t="str">
            <v/>
          </cell>
          <cell r="BK726" t="str">
            <v/>
          </cell>
          <cell r="BL726" t="str">
            <v/>
          </cell>
          <cell r="BM726" t="str">
            <v/>
          </cell>
          <cell r="BN726" t="str">
            <v/>
          </cell>
          <cell r="BO726" t="str">
            <v/>
          </cell>
          <cell r="BP726">
            <v>0</v>
          </cell>
        </row>
        <row r="727">
          <cell r="A727" t="str">
            <v>Shugenja (AEG)</v>
          </cell>
          <cell r="B727" t="str">
            <v>.</v>
          </cell>
          <cell r="C727">
            <v>0</v>
          </cell>
          <cell r="F727" t="str">
            <v>]Simple Weapons, Wakizashi[</v>
          </cell>
          <cell r="G727" t="str">
            <v>1st:]Divine Spells(Sp)[Charisma determines DC &amp; bonus spells.</v>
          </cell>
          <cell r="H727" t="str">
            <v>1st:]Element Focus (Ex)[Air, Earth, Water, or Fire</v>
          </cell>
          <cell r="I727" t="str">
            <v>1st:]Sense Elements (Sp)[3/day can sense elemental energies up to 10 feet away.</v>
          </cell>
          <cell r="J727" t="str">
            <v>1st]Divine Spellcasting (Sp)[Charisma determines DCs &amp; bonus spells.</v>
          </cell>
          <cell r="AK727" t="str">
            <v/>
          </cell>
          <cell r="AL727" t="str">
            <v/>
          </cell>
          <cell r="AM727" t="str">
            <v/>
          </cell>
          <cell r="AN727" t="str">
            <v/>
          </cell>
          <cell r="AO727" t="str">
            <v/>
          </cell>
          <cell r="AP727" t="str">
            <v/>
          </cell>
          <cell r="AQ727" t="str">
            <v/>
          </cell>
          <cell r="AR727" t="str">
            <v/>
          </cell>
          <cell r="AS727" t="str">
            <v/>
          </cell>
          <cell r="AT727" t="str">
            <v/>
          </cell>
          <cell r="AU727" t="str">
            <v/>
          </cell>
          <cell r="AV727" t="str">
            <v/>
          </cell>
          <cell r="AW727" t="str">
            <v/>
          </cell>
          <cell r="AX727" t="str">
            <v/>
          </cell>
          <cell r="AY727" t="str">
            <v/>
          </cell>
          <cell r="AZ727" t="str">
            <v/>
          </cell>
          <cell r="BA727" t="str">
            <v/>
          </cell>
          <cell r="BB727" t="str">
            <v/>
          </cell>
          <cell r="BC727" t="str">
            <v/>
          </cell>
          <cell r="BD727" t="str">
            <v/>
          </cell>
          <cell r="BE727" t="str">
            <v/>
          </cell>
          <cell r="BF727" t="str">
            <v/>
          </cell>
          <cell r="BG727" t="str">
            <v/>
          </cell>
          <cell r="BH727" t="str">
            <v/>
          </cell>
          <cell r="BI727" t="str">
            <v/>
          </cell>
          <cell r="BJ727" t="str">
            <v/>
          </cell>
          <cell r="BK727" t="str">
            <v/>
          </cell>
          <cell r="BL727" t="str">
            <v/>
          </cell>
          <cell r="BM727" t="str">
            <v/>
          </cell>
          <cell r="BN727" t="str">
            <v/>
          </cell>
          <cell r="BO727" t="str">
            <v/>
          </cell>
          <cell r="BP727">
            <v>0</v>
          </cell>
        </row>
        <row r="728">
          <cell r="A728" t="str">
            <v>Shugenja (Air) (AEG)</v>
          </cell>
          <cell r="B728" t="str">
            <v>.</v>
          </cell>
          <cell r="C728">
            <v>0</v>
          </cell>
          <cell r="F728" t="str">
            <v>]Simple Weapons, Wakizashi[</v>
          </cell>
          <cell r="G728" t="str">
            <v>1st:]Divine Spells(Sp)[Charisma determines DC &amp; bonus spells.</v>
          </cell>
          <cell r="H728" t="str">
            <v>1st:]Element Focus (Ex)[Air, Earth, Water, or Fire</v>
          </cell>
          <cell r="I728" t="str">
            <v>1st:]Sense Elements (Sp)[3/day can sense elemental energies up to 10 feet away.</v>
          </cell>
          <cell r="J728" t="str">
            <v>1st]Divine Spellcasting (Sp)[Charisma determines DCs &amp; bonus spells.</v>
          </cell>
          <cell r="AK728" t="str">
            <v/>
          </cell>
          <cell r="AL728" t="str">
            <v/>
          </cell>
          <cell r="AM728" t="str">
            <v/>
          </cell>
          <cell r="AN728" t="str">
            <v/>
          </cell>
          <cell r="AO728" t="str">
            <v/>
          </cell>
          <cell r="AP728" t="str">
            <v/>
          </cell>
          <cell r="AQ728" t="str">
            <v/>
          </cell>
          <cell r="AR728" t="str">
            <v/>
          </cell>
          <cell r="AS728" t="str">
            <v/>
          </cell>
          <cell r="AT728" t="str">
            <v/>
          </cell>
          <cell r="AU728" t="str">
            <v/>
          </cell>
          <cell r="AV728" t="str">
            <v/>
          </cell>
          <cell r="AW728" t="str">
            <v/>
          </cell>
          <cell r="AX728" t="str">
            <v/>
          </cell>
          <cell r="AY728" t="str">
            <v/>
          </cell>
          <cell r="AZ728" t="str">
            <v/>
          </cell>
          <cell r="BA728" t="str">
            <v/>
          </cell>
          <cell r="BB728" t="str">
            <v/>
          </cell>
          <cell r="BC728" t="str">
            <v/>
          </cell>
          <cell r="BD728" t="str">
            <v/>
          </cell>
          <cell r="BE728" t="str">
            <v/>
          </cell>
          <cell r="BF728" t="str">
            <v/>
          </cell>
          <cell r="BG728" t="str">
            <v/>
          </cell>
          <cell r="BH728" t="str">
            <v/>
          </cell>
          <cell r="BI728" t="str">
            <v/>
          </cell>
          <cell r="BJ728" t="str">
            <v/>
          </cell>
          <cell r="BK728" t="str">
            <v/>
          </cell>
          <cell r="BL728" t="str">
            <v/>
          </cell>
          <cell r="BM728" t="str">
            <v/>
          </cell>
          <cell r="BN728" t="str">
            <v/>
          </cell>
          <cell r="BO728" t="str">
            <v/>
          </cell>
          <cell r="BP728">
            <v>0</v>
          </cell>
        </row>
        <row r="729">
          <cell r="A729" t="str">
            <v>Shugenja (Earth) (AEG)</v>
          </cell>
          <cell r="B729" t="str">
            <v>.</v>
          </cell>
          <cell r="C729">
            <v>0</v>
          </cell>
          <cell r="F729" t="str">
            <v>]Simple Weapons, Wakizashi[</v>
          </cell>
          <cell r="G729" t="str">
            <v>1st:]Divine Spells(Sp)[Charisma determines DC &amp; bonus spells.</v>
          </cell>
          <cell r="H729" t="str">
            <v>1st:]Element Focus (Ex)[Air, Earth, Water, or Fire</v>
          </cell>
          <cell r="I729" t="str">
            <v>1st:]Sense Elements (Sp)[3/day can sense elemental energies up to 10 feet away.</v>
          </cell>
          <cell r="J729" t="str">
            <v>1st]Divine Spellcasting (Sp)[Constitution determines DCs &amp; bonus spells.</v>
          </cell>
          <cell r="AK729" t="str">
            <v/>
          </cell>
          <cell r="AL729" t="str">
            <v/>
          </cell>
          <cell r="AM729" t="str">
            <v/>
          </cell>
          <cell r="AN729" t="str">
            <v/>
          </cell>
          <cell r="AO729" t="str">
            <v/>
          </cell>
          <cell r="AP729" t="str">
            <v/>
          </cell>
          <cell r="AQ729" t="str">
            <v/>
          </cell>
          <cell r="AR729" t="str">
            <v/>
          </cell>
          <cell r="AS729" t="str">
            <v/>
          </cell>
          <cell r="AT729" t="str">
            <v/>
          </cell>
          <cell r="AU729" t="str">
            <v/>
          </cell>
          <cell r="AV729" t="str">
            <v/>
          </cell>
          <cell r="AW729" t="str">
            <v/>
          </cell>
          <cell r="AX729" t="str">
            <v/>
          </cell>
          <cell r="AY729" t="str">
            <v/>
          </cell>
          <cell r="AZ729" t="str">
            <v/>
          </cell>
          <cell r="BA729" t="str">
            <v/>
          </cell>
          <cell r="BB729" t="str">
            <v/>
          </cell>
          <cell r="BC729" t="str">
            <v/>
          </cell>
          <cell r="BD729" t="str">
            <v/>
          </cell>
          <cell r="BE729" t="str">
            <v/>
          </cell>
          <cell r="BF729" t="str">
            <v/>
          </cell>
          <cell r="BG729" t="str">
            <v/>
          </cell>
          <cell r="BH729" t="str">
            <v/>
          </cell>
          <cell r="BI729" t="str">
            <v/>
          </cell>
          <cell r="BJ729" t="str">
            <v/>
          </cell>
          <cell r="BK729" t="str">
            <v/>
          </cell>
          <cell r="BL729" t="str">
            <v/>
          </cell>
          <cell r="BM729" t="str">
            <v/>
          </cell>
          <cell r="BN729" t="str">
            <v/>
          </cell>
          <cell r="BO729" t="str">
            <v/>
          </cell>
          <cell r="BP729">
            <v>0</v>
          </cell>
        </row>
        <row r="730">
          <cell r="A730" t="str">
            <v>Shugenja (Fire) (AEG)</v>
          </cell>
          <cell r="B730" t="str">
            <v>.</v>
          </cell>
          <cell r="C730">
            <v>0</v>
          </cell>
          <cell r="F730" t="str">
            <v>]Simple Weapons, Wakizashi[</v>
          </cell>
          <cell r="G730" t="str">
            <v>1st:]Divine Spells(Sp)[Charisma determines DC &amp; bonus spells.</v>
          </cell>
          <cell r="H730" t="str">
            <v>1st:]Element Focus (Ex)[Air, Earth, Water, or Fire</v>
          </cell>
          <cell r="I730" t="str">
            <v>1st:]Sense Elements (Sp)[3/day can sense elemental energies up to 10 feet away.</v>
          </cell>
          <cell r="J730" t="str">
            <v>1st]Divine Spellcasting (Sp)[Intelligence determines DCs &amp; bonus spells.</v>
          </cell>
          <cell r="AK730" t="str">
            <v/>
          </cell>
          <cell r="AL730" t="str">
            <v/>
          </cell>
          <cell r="AM730" t="str">
            <v/>
          </cell>
          <cell r="AN730" t="str">
            <v/>
          </cell>
          <cell r="AO730" t="str">
            <v/>
          </cell>
          <cell r="AP730" t="str">
            <v/>
          </cell>
          <cell r="AQ730" t="str">
            <v/>
          </cell>
          <cell r="AR730" t="str">
            <v/>
          </cell>
          <cell r="AS730" t="str">
            <v/>
          </cell>
          <cell r="AT730" t="str">
            <v/>
          </cell>
          <cell r="AU730" t="str">
            <v/>
          </cell>
          <cell r="AV730" t="str">
            <v/>
          </cell>
          <cell r="AW730" t="str">
            <v/>
          </cell>
          <cell r="AX730" t="str">
            <v/>
          </cell>
          <cell r="AY730" t="str">
            <v/>
          </cell>
          <cell r="AZ730" t="str">
            <v/>
          </cell>
          <cell r="BA730" t="str">
            <v/>
          </cell>
          <cell r="BB730" t="str">
            <v/>
          </cell>
          <cell r="BC730" t="str">
            <v/>
          </cell>
          <cell r="BD730" t="str">
            <v/>
          </cell>
          <cell r="BE730" t="str">
            <v/>
          </cell>
          <cell r="BF730" t="str">
            <v/>
          </cell>
          <cell r="BG730" t="str">
            <v/>
          </cell>
          <cell r="BH730" t="str">
            <v/>
          </cell>
          <cell r="BI730" t="str">
            <v/>
          </cell>
          <cell r="BJ730" t="str">
            <v/>
          </cell>
          <cell r="BK730" t="str">
            <v/>
          </cell>
          <cell r="BL730" t="str">
            <v/>
          </cell>
          <cell r="BM730" t="str">
            <v/>
          </cell>
          <cell r="BN730" t="str">
            <v/>
          </cell>
          <cell r="BO730" t="str">
            <v/>
          </cell>
          <cell r="BP730">
            <v>0</v>
          </cell>
        </row>
        <row r="731">
          <cell r="A731" t="str">
            <v>Shugenja (Water) (AEG)</v>
          </cell>
          <cell r="B731" t="str">
            <v>.</v>
          </cell>
          <cell r="C731">
            <v>0</v>
          </cell>
          <cell r="F731" t="str">
            <v>]Simple Weapons, Wakizashi[</v>
          </cell>
          <cell r="G731" t="str">
            <v>1st:]Divine Spells(Sp)[Charisma determines DC &amp; bonus spells.</v>
          </cell>
          <cell r="H731" t="str">
            <v>1st:]Element Focus (Ex)[Air, Earth, Water, or Fire</v>
          </cell>
          <cell r="I731" t="str">
            <v>1st:]Sense Elements (Sp)[3/day can sense elemental energies up to 10 feet away.</v>
          </cell>
          <cell r="J731" t="str">
            <v>1st]Divine Spellcasting (Sp)[Wisdom determines DCs &amp; bonus spells.</v>
          </cell>
          <cell r="AK731" t="str">
            <v/>
          </cell>
          <cell r="AL731" t="str">
            <v/>
          </cell>
          <cell r="AM731" t="str">
            <v/>
          </cell>
          <cell r="AN731" t="str">
            <v/>
          </cell>
          <cell r="AO731" t="str">
            <v/>
          </cell>
          <cell r="AP731" t="str">
            <v/>
          </cell>
          <cell r="AQ731" t="str">
            <v/>
          </cell>
          <cell r="AR731" t="str">
            <v/>
          </cell>
          <cell r="AS731" t="str">
            <v/>
          </cell>
          <cell r="AT731" t="str">
            <v/>
          </cell>
          <cell r="AU731" t="str">
            <v/>
          </cell>
          <cell r="AV731" t="str">
            <v/>
          </cell>
          <cell r="AW731" t="str">
            <v/>
          </cell>
          <cell r="AX731" t="str">
            <v/>
          </cell>
          <cell r="AY731" t="str">
            <v/>
          </cell>
          <cell r="AZ731" t="str">
            <v/>
          </cell>
          <cell r="BA731" t="str">
            <v/>
          </cell>
          <cell r="BB731" t="str">
            <v/>
          </cell>
          <cell r="BC731" t="str">
            <v/>
          </cell>
          <cell r="BD731" t="str">
            <v/>
          </cell>
          <cell r="BE731" t="str">
            <v/>
          </cell>
          <cell r="BF731" t="str">
            <v/>
          </cell>
          <cell r="BG731" t="str">
            <v/>
          </cell>
          <cell r="BH731" t="str">
            <v/>
          </cell>
          <cell r="BI731" t="str">
            <v/>
          </cell>
          <cell r="BJ731" t="str">
            <v/>
          </cell>
          <cell r="BK731" t="str">
            <v/>
          </cell>
          <cell r="BL731" t="str">
            <v/>
          </cell>
          <cell r="BM731" t="str">
            <v/>
          </cell>
          <cell r="BN731" t="str">
            <v/>
          </cell>
          <cell r="BO731" t="str">
            <v/>
          </cell>
          <cell r="BP731">
            <v>0</v>
          </cell>
        </row>
        <row r="732">
          <cell r="A732" t="str">
            <v>Shugenja (WotC)</v>
          </cell>
          <cell r="B732" t="str">
            <v>.</v>
          </cell>
          <cell r="C732">
            <v>0</v>
          </cell>
          <cell r="F732" t="str">
            <v>]Simple Weapons, Wakizashi[</v>
          </cell>
          <cell r="G732" t="str">
            <v>1st:]Divine Spells(Sp)[Charisma determines DC &amp; bonus spells.</v>
          </cell>
          <cell r="H732" t="str">
            <v>1st:]Element Focus (Ex)[Air, Earth, Water, or Fire</v>
          </cell>
          <cell r="I732" t="str">
            <v>1st:]Sense Elements (Sp)[3/day can sense elemental energies up to 10 feet away.</v>
          </cell>
          <cell r="J732" t="str">
            <v>1st]Divine Spellcasting (Sp)[Charisma determines DCs &amp; bonus spells.</v>
          </cell>
          <cell r="AK732" t="str">
            <v/>
          </cell>
          <cell r="AL732" t="str">
            <v/>
          </cell>
          <cell r="AM732" t="str">
            <v/>
          </cell>
          <cell r="AN732" t="str">
            <v/>
          </cell>
          <cell r="AO732" t="str">
            <v/>
          </cell>
          <cell r="AP732" t="str">
            <v/>
          </cell>
          <cell r="AQ732" t="str">
            <v/>
          </cell>
          <cell r="AR732" t="str">
            <v/>
          </cell>
          <cell r="AS732" t="str">
            <v/>
          </cell>
          <cell r="AT732" t="str">
            <v/>
          </cell>
          <cell r="AU732" t="str">
            <v/>
          </cell>
          <cell r="AV732" t="str">
            <v/>
          </cell>
          <cell r="AW732" t="str">
            <v/>
          </cell>
          <cell r="AX732" t="str">
            <v/>
          </cell>
          <cell r="AY732" t="str">
            <v/>
          </cell>
          <cell r="AZ732" t="str">
            <v/>
          </cell>
          <cell r="BA732" t="str">
            <v/>
          </cell>
          <cell r="BB732" t="str">
            <v/>
          </cell>
          <cell r="BC732" t="str">
            <v/>
          </cell>
          <cell r="BD732" t="str">
            <v/>
          </cell>
          <cell r="BE732" t="str">
            <v/>
          </cell>
          <cell r="BF732" t="str">
            <v/>
          </cell>
          <cell r="BG732" t="str">
            <v/>
          </cell>
          <cell r="BH732" t="str">
            <v/>
          </cell>
          <cell r="BI732" t="str">
            <v/>
          </cell>
          <cell r="BJ732" t="str">
            <v/>
          </cell>
          <cell r="BK732" t="str">
            <v/>
          </cell>
          <cell r="BL732" t="str">
            <v/>
          </cell>
          <cell r="BM732" t="str">
            <v/>
          </cell>
          <cell r="BN732" t="str">
            <v/>
          </cell>
          <cell r="BO732" t="str">
            <v/>
          </cell>
          <cell r="BP732">
            <v>0</v>
          </cell>
        </row>
        <row r="733">
          <cell r="A733" t="str">
            <v>Sibylite</v>
          </cell>
          <cell r="C733">
            <v>0</v>
          </cell>
          <cell r="AK733" t="str">
            <v/>
          </cell>
          <cell r="AL733" t="str">
            <v/>
          </cell>
          <cell r="AM733" t="str">
            <v/>
          </cell>
          <cell r="AN733" t="str">
            <v/>
          </cell>
          <cell r="AO733" t="str">
            <v/>
          </cell>
          <cell r="AP733" t="str">
            <v/>
          </cell>
          <cell r="AQ733" t="str">
            <v/>
          </cell>
          <cell r="AR733" t="str">
            <v/>
          </cell>
          <cell r="AS733" t="str">
            <v/>
          </cell>
          <cell r="AT733" t="str">
            <v/>
          </cell>
          <cell r="AU733" t="str">
            <v/>
          </cell>
          <cell r="AV733" t="str">
            <v/>
          </cell>
          <cell r="AW733" t="str">
            <v/>
          </cell>
          <cell r="AX733" t="str">
            <v/>
          </cell>
          <cell r="AY733" t="str">
            <v/>
          </cell>
          <cell r="AZ733" t="str">
            <v/>
          </cell>
          <cell r="BA733" t="str">
            <v/>
          </cell>
          <cell r="BB733" t="str">
            <v/>
          </cell>
          <cell r="BC733" t="str">
            <v/>
          </cell>
          <cell r="BD733" t="str">
            <v/>
          </cell>
          <cell r="BE733" t="str">
            <v/>
          </cell>
          <cell r="BF733" t="str">
            <v/>
          </cell>
          <cell r="BG733" t="str">
            <v/>
          </cell>
          <cell r="BH733" t="str">
            <v/>
          </cell>
          <cell r="BI733" t="str">
            <v/>
          </cell>
          <cell r="BJ733" t="str">
            <v/>
          </cell>
          <cell r="BK733" t="str">
            <v/>
          </cell>
          <cell r="BL733" t="str">
            <v/>
          </cell>
          <cell r="BM733" t="str">
            <v/>
          </cell>
          <cell r="BN733" t="str">
            <v/>
          </cell>
          <cell r="BO733" t="str">
            <v/>
          </cell>
          <cell r="BP733">
            <v>0</v>
          </cell>
        </row>
        <row r="734">
          <cell r="A734" t="str">
            <v>Siegemaster</v>
          </cell>
          <cell r="C734">
            <v>0</v>
          </cell>
          <cell r="AK734" t="str">
            <v/>
          </cell>
          <cell r="AL734" t="str">
            <v/>
          </cell>
          <cell r="AM734" t="str">
            <v/>
          </cell>
          <cell r="AN734" t="str">
            <v/>
          </cell>
          <cell r="AO734" t="str">
            <v/>
          </cell>
          <cell r="AP734" t="str">
            <v/>
          </cell>
          <cell r="AQ734" t="str">
            <v/>
          </cell>
          <cell r="AR734" t="str">
            <v/>
          </cell>
          <cell r="AS734" t="str">
            <v/>
          </cell>
          <cell r="AT734" t="str">
            <v/>
          </cell>
          <cell r="AU734" t="str">
            <v/>
          </cell>
          <cell r="AV734" t="str">
            <v/>
          </cell>
          <cell r="AW734" t="str">
            <v/>
          </cell>
          <cell r="AX734" t="str">
            <v/>
          </cell>
          <cell r="AY734" t="str">
            <v/>
          </cell>
          <cell r="AZ734" t="str">
            <v/>
          </cell>
          <cell r="BA734" t="str">
            <v/>
          </cell>
          <cell r="BB734" t="str">
            <v/>
          </cell>
          <cell r="BC734" t="str">
            <v/>
          </cell>
          <cell r="BD734" t="str">
            <v/>
          </cell>
          <cell r="BE734" t="str">
            <v/>
          </cell>
          <cell r="BF734" t="str">
            <v/>
          </cell>
          <cell r="BG734" t="str">
            <v/>
          </cell>
          <cell r="BH734" t="str">
            <v/>
          </cell>
          <cell r="BI734" t="str">
            <v/>
          </cell>
          <cell r="BJ734" t="str">
            <v/>
          </cell>
          <cell r="BK734" t="str">
            <v/>
          </cell>
          <cell r="BL734" t="str">
            <v/>
          </cell>
          <cell r="BM734" t="str">
            <v/>
          </cell>
          <cell r="BN734" t="str">
            <v/>
          </cell>
          <cell r="BO734" t="str">
            <v/>
          </cell>
          <cell r="BP734">
            <v>0</v>
          </cell>
        </row>
        <row r="735">
          <cell r="A735" t="str">
            <v>Silverstar (Dragon Mag)</v>
          </cell>
          <cell r="B735" t="str">
            <v>.</v>
          </cell>
          <cell r="C735">
            <v>0</v>
          </cell>
          <cell r="D735" t="str">
            <v>]Light, Medium, Heavy Armor[</v>
          </cell>
          <cell r="E735" t="str">
            <v>]Shield Use[</v>
          </cell>
          <cell r="F735" t="str">
            <v>]Simple Weapons[</v>
          </cell>
          <cell r="G735" t="str">
            <v>1st:]Moon Spells[Can pray for any spell on the Moon domain list as a spell of equal level.</v>
          </cell>
          <cell r="H735" t="str">
            <v>2nd:]Lunar Sight (Ex)[Low-light vision 60'</v>
          </cell>
          <cell r="I735" t="str">
            <v>3rd:]Moon's Hand (Su)[When wielding a heavy mace, can strike DR up to +2. +3 at 9th level.</v>
          </cell>
          <cell r="J735" t="str">
            <v>4th:]Tear's of Selûne (Sp)[Dancing Lights as a wizard of equal character level 1/day. 2/day at 9th level.</v>
          </cell>
          <cell r="K735" t="str">
            <v>5th:]Prophet's Sight (Su)[True Seeing as if cast by a cleric of equal character level 1/day. 2/day at 8th level.</v>
          </cell>
          <cell r="L735" t="str">
            <v>6th:]Selûnite Lycanthrope[Can control their lycanthropy if they become infected.</v>
          </cell>
          <cell r="M735" t="str">
            <v>7th:]Moonshield (Su)[+1 bonus to saves vs. Enchantment, Illusion, &amp; Necromancy spells.</v>
          </cell>
          <cell r="N735" t="str">
            <v>][+1 bonus to saves vs. spells with the Darkness descriptor.</v>
          </cell>
          <cell r="O735" t="str">
            <v>10th:]Moonfire (Sp)[Moonfire 1/day as a 17th level cleric.</v>
          </cell>
          <cell r="AK735" t="str">
            <v/>
          </cell>
          <cell r="AL735" t="str">
            <v/>
          </cell>
          <cell r="AM735" t="str">
            <v/>
          </cell>
          <cell r="AN735" t="str">
            <v/>
          </cell>
          <cell r="AO735" t="str">
            <v/>
          </cell>
          <cell r="AP735" t="str">
            <v/>
          </cell>
          <cell r="AQ735" t="str">
            <v/>
          </cell>
          <cell r="AR735" t="str">
            <v/>
          </cell>
          <cell r="AS735" t="str">
            <v/>
          </cell>
          <cell r="AT735" t="str">
            <v/>
          </cell>
          <cell r="AU735" t="str">
            <v/>
          </cell>
          <cell r="AV735" t="str">
            <v/>
          </cell>
          <cell r="AW735" t="str">
            <v/>
          </cell>
          <cell r="AX735" t="str">
            <v/>
          </cell>
          <cell r="AY735" t="str">
            <v/>
          </cell>
          <cell r="AZ735" t="str">
            <v/>
          </cell>
          <cell r="BA735" t="str">
            <v/>
          </cell>
          <cell r="BB735" t="str">
            <v/>
          </cell>
          <cell r="BC735" t="str">
            <v/>
          </cell>
          <cell r="BD735" t="str">
            <v/>
          </cell>
          <cell r="BE735" t="str">
            <v/>
          </cell>
          <cell r="BF735" t="str">
            <v/>
          </cell>
          <cell r="BG735" t="str">
            <v/>
          </cell>
          <cell r="BH735" t="str">
            <v/>
          </cell>
          <cell r="BI735" t="str">
            <v/>
          </cell>
          <cell r="BJ735" t="str">
            <v/>
          </cell>
          <cell r="BK735" t="str">
            <v/>
          </cell>
          <cell r="BL735" t="str">
            <v/>
          </cell>
          <cell r="BM735" t="str">
            <v/>
          </cell>
          <cell r="BN735" t="str">
            <v/>
          </cell>
          <cell r="BO735" t="str">
            <v/>
          </cell>
          <cell r="BP735">
            <v>0</v>
          </cell>
        </row>
        <row r="736">
          <cell r="A736" t="str">
            <v>Silverstar (FnP)</v>
          </cell>
          <cell r="C736">
            <v>0</v>
          </cell>
          <cell r="AK736" t="str">
            <v/>
          </cell>
          <cell r="AL736" t="str">
            <v/>
          </cell>
          <cell r="AM736" t="str">
            <v/>
          </cell>
          <cell r="AN736" t="str">
            <v/>
          </cell>
          <cell r="AO736" t="str">
            <v/>
          </cell>
          <cell r="AP736" t="str">
            <v/>
          </cell>
          <cell r="AQ736" t="str">
            <v/>
          </cell>
          <cell r="AR736" t="str">
            <v/>
          </cell>
          <cell r="AS736" t="str">
            <v/>
          </cell>
          <cell r="AT736" t="str">
            <v/>
          </cell>
          <cell r="AU736" t="str">
            <v/>
          </cell>
          <cell r="AV736" t="str">
            <v/>
          </cell>
          <cell r="AW736" t="str">
            <v/>
          </cell>
          <cell r="AX736" t="str">
            <v/>
          </cell>
          <cell r="AY736" t="str">
            <v/>
          </cell>
          <cell r="AZ736" t="str">
            <v/>
          </cell>
          <cell r="BA736" t="str">
            <v/>
          </cell>
          <cell r="BB736" t="str">
            <v/>
          </cell>
          <cell r="BC736" t="str">
            <v/>
          </cell>
          <cell r="BD736" t="str">
            <v/>
          </cell>
          <cell r="BE736" t="str">
            <v/>
          </cell>
          <cell r="BF736" t="str">
            <v/>
          </cell>
          <cell r="BG736" t="str">
            <v/>
          </cell>
          <cell r="BH736" t="str">
            <v/>
          </cell>
          <cell r="BI736" t="str">
            <v/>
          </cell>
          <cell r="BJ736" t="str">
            <v/>
          </cell>
          <cell r="BK736" t="str">
            <v/>
          </cell>
          <cell r="BL736" t="str">
            <v/>
          </cell>
          <cell r="BM736" t="str">
            <v/>
          </cell>
          <cell r="BN736" t="str">
            <v/>
          </cell>
          <cell r="BO736" t="str">
            <v/>
          </cell>
          <cell r="BP736">
            <v>0</v>
          </cell>
        </row>
        <row r="737">
          <cell r="A737" t="str">
            <v>Singh Rager</v>
          </cell>
          <cell r="C737">
            <v>0</v>
          </cell>
          <cell r="AK737" t="str">
            <v/>
          </cell>
          <cell r="AL737" t="str">
            <v/>
          </cell>
          <cell r="AM737" t="str">
            <v/>
          </cell>
          <cell r="AN737" t="str">
            <v/>
          </cell>
          <cell r="AO737" t="str">
            <v/>
          </cell>
          <cell r="AP737" t="str">
            <v/>
          </cell>
          <cell r="AQ737" t="str">
            <v/>
          </cell>
          <cell r="AR737" t="str">
            <v/>
          </cell>
          <cell r="AS737" t="str">
            <v/>
          </cell>
          <cell r="AT737" t="str">
            <v/>
          </cell>
          <cell r="AU737" t="str">
            <v/>
          </cell>
          <cell r="AV737" t="str">
            <v/>
          </cell>
          <cell r="AW737" t="str">
            <v/>
          </cell>
          <cell r="AX737" t="str">
            <v/>
          </cell>
          <cell r="AY737" t="str">
            <v/>
          </cell>
          <cell r="AZ737" t="str">
            <v/>
          </cell>
          <cell r="BA737" t="str">
            <v/>
          </cell>
          <cell r="BB737" t="str">
            <v/>
          </cell>
          <cell r="BC737" t="str">
            <v/>
          </cell>
          <cell r="BD737" t="str">
            <v/>
          </cell>
          <cell r="BE737" t="str">
            <v/>
          </cell>
          <cell r="BF737" t="str">
            <v/>
          </cell>
          <cell r="BG737" t="str">
            <v/>
          </cell>
          <cell r="BH737" t="str">
            <v/>
          </cell>
          <cell r="BI737" t="str">
            <v/>
          </cell>
          <cell r="BJ737" t="str">
            <v/>
          </cell>
          <cell r="BK737" t="str">
            <v/>
          </cell>
          <cell r="BL737" t="str">
            <v/>
          </cell>
          <cell r="BM737" t="str">
            <v/>
          </cell>
          <cell r="BN737" t="str">
            <v/>
          </cell>
          <cell r="BO737" t="str">
            <v/>
          </cell>
          <cell r="BP737">
            <v>0</v>
          </cell>
        </row>
        <row r="738">
          <cell r="A738" t="str">
            <v>Sinker</v>
          </cell>
          <cell r="B738" t="str">
            <v>.</v>
          </cell>
          <cell r="C738">
            <v>0</v>
          </cell>
          <cell r="D738" t="str">
            <v>]Light, Medium, Heavy Armor[</v>
          </cell>
          <cell r="E738" t="str">
            <v>]Shield Use[</v>
          </cell>
          <cell r="F738" t="str">
            <v>]Simple, Martial Weapons[</v>
          </cell>
          <cell r="G738" t="str">
            <v>1st:]Entropic Blow (Su)[Add CHA bonus to attack &amp; 2 points of damage per class level.</v>
          </cell>
          <cell r="H738" t="str">
            <v>][4 points of damage per class level against non-living targets.</v>
          </cell>
          <cell r="I738" t="str">
            <v>][1/day at 1st level.  Addition time/day every odd class level.</v>
          </cell>
          <cell r="J738" t="str">
            <v>2nd:]Sifting (Su)[Determine how something was destroyed. See description p49-50.</v>
          </cell>
          <cell r="K738" t="str">
            <v>3rd:]Destructive Expertise[+10 insight bonus to Disable Device &amp; Knowledge (Architecture &amp; Engineering)</v>
          </cell>
          <cell r="L738" t="str">
            <v>][if attempting harm to the object studied.  Can take 10 on these checks.</v>
          </cell>
          <cell r="M738" t="str">
            <v>10th:]Disintegrate (Sp)[Disintegrate as a sorcerer of equal character level 1/day.</v>
          </cell>
          <cell r="AK738" t="str">
            <v/>
          </cell>
          <cell r="AL738" t="str">
            <v/>
          </cell>
          <cell r="AM738" t="str">
            <v/>
          </cell>
          <cell r="AN738" t="str">
            <v/>
          </cell>
          <cell r="AO738" t="str">
            <v/>
          </cell>
          <cell r="AP738" t="str">
            <v/>
          </cell>
          <cell r="AQ738" t="str">
            <v/>
          </cell>
          <cell r="AR738" t="str">
            <v/>
          </cell>
          <cell r="AS738" t="str">
            <v/>
          </cell>
          <cell r="AT738" t="str">
            <v/>
          </cell>
          <cell r="AU738" t="str">
            <v/>
          </cell>
          <cell r="AV738" t="str">
            <v/>
          </cell>
          <cell r="AW738" t="str">
            <v/>
          </cell>
          <cell r="AX738" t="str">
            <v/>
          </cell>
          <cell r="AY738" t="str">
            <v/>
          </cell>
          <cell r="AZ738" t="str">
            <v/>
          </cell>
          <cell r="BA738" t="str">
            <v/>
          </cell>
          <cell r="BB738" t="str">
            <v/>
          </cell>
          <cell r="BC738" t="str">
            <v/>
          </cell>
          <cell r="BD738" t="str">
            <v/>
          </cell>
          <cell r="BE738" t="str">
            <v/>
          </cell>
          <cell r="BF738" t="str">
            <v/>
          </cell>
          <cell r="BG738" t="str">
            <v/>
          </cell>
          <cell r="BH738" t="str">
            <v/>
          </cell>
          <cell r="BI738" t="str">
            <v/>
          </cell>
          <cell r="BJ738" t="str">
            <v/>
          </cell>
          <cell r="BK738" t="str">
            <v/>
          </cell>
          <cell r="BL738" t="str">
            <v/>
          </cell>
          <cell r="BM738" t="str">
            <v/>
          </cell>
          <cell r="BN738" t="str">
            <v/>
          </cell>
          <cell r="BO738" t="str">
            <v/>
          </cell>
          <cell r="BP738">
            <v>0</v>
          </cell>
        </row>
        <row r="739">
          <cell r="A739" t="str">
            <v>Sohei</v>
          </cell>
          <cell r="B739" t="str">
            <v>.</v>
          </cell>
          <cell r="C739">
            <v>0</v>
          </cell>
          <cell r="D739" t="str">
            <v>]Light, Medium, Heavy Armor[</v>
          </cell>
          <cell r="F739" t="str">
            <v>]Simple, Martial Weapons[</v>
          </cell>
          <cell r="G739" t="str">
            <v>1st:]Ki Frenzy (Ex)[1/day +2 Str &amp; Dex, +10 move, &amp; can flurry for 4 rounds.</v>
          </cell>
          <cell r="H739" t="str">
            <v>][Cannot use skills that require concentration during this time.</v>
          </cell>
          <cell r="I739" t="str">
            <v>][Winded (-2 Str &amp; Dex, can't charge or run) for remainder of encounter.</v>
          </cell>
          <cell r="J739" t="str">
            <v>1st:]Weapon Focus (Ex)[Per the feat.</v>
          </cell>
          <cell r="K739" t="str">
            <v>3rd:]Deflect Arrows (Ex)[Per the feat.</v>
          </cell>
          <cell r="L739" t="str">
            <v>4th:]Divine Spells (Sp)[Wisdom determines DC &amp; bonus spells.</v>
          </cell>
          <cell r="M739" t="str">
            <v>5th:]Remain Conscious (Ex)[Per the feat.</v>
          </cell>
          <cell r="N739" t="str">
            <v>5th:]Strength of Mind (Ex)[Immune to stunning &amp; sleep spells/effects.</v>
          </cell>
          <cell r="O739" t="str">
            <v>7th:]Defensive Strike (Ex)[Per the feat.</v>
          </cell>
          <cell r="P739" t="str">
            <v>10th:]Mettle (Ex)[Successful will or fortitude save that reduces the spells effect, the effect is negated.</v>
          </cell>
          <cell r="Q739" t="str">
            <v>11th]Damage Reduction 0/0 (Ex)[</v>
          </cell>
          <cell r="AK739" t="str">
            <v/>
          </cell>
          <cell r="AL739" t="str">
            <v/>
          </cell>
          <cell r="AM739" t="str">
            <v/>
          </cell>
          <cell r="AN739" t="str">
            <v/>
          </cell>
          <cell r="AO739" t="str">
            <v/>
          </cell>
          <cell r="AP739" t="str">
            <v/>
          </cell>
          <cell r="AQ739" t="str">
            <v/>
          </cell>
          <cell r="AR739" t="str">
            <v/>
          </cell>
          <cell r="AS739" t="str">
            <v/>
          </cell>
          <cell r="AT739" t="str">
            <v/>
          </cell>
          <cell r="AU739" t="str">
            <v/>
          </cell>
          <cell r="AV739" t="str">
            <v/>
          </cell>
          <cell r="AW739" t="str">
            <v/>
          </cell>
          <cell r="AX739" t="str">
            <v/>
          </cell>
          <cell r="AY739" t="str">
            <v/>
          </cell>
          <cell r="AZ739" t="str">
            <v/>
          </cell>
          <cell r="BA739" t="str">
            <v/>
          </cell>
          <cell r="BB739" t="str">
            <v/>
          </cell>
          <cell r="BC739" t="str">
            <v/>
          </cell>
          <cell r="BD739" t="str">
            <v/>
          </cell>
          <cell r="BE739" t="str">
            <v/>
          </cell>
          <cell r="BF739" t="str">
            <v/>
          </cell>
          <cell r="BG739" t="str">
            <v/>
          </cell>
          <cell r="BH739" t="str">
            <v/>
          </cell>
          <cell r="BI739" t="str">
            <v/>
          </cell>
          <cell r="BJ739" t="str">
            <v/>
          </cell>
          <cell r="BK739" t="str">
            <v/>
          </cell>
          <cell r="BL739" t="str">
            <v/>
          </cell>
          <cell r="BM739" t="str">
            <v/>
          </cell>
          <cell r="BN739" t="str">
            <v/>
          </cell>
          <cell r="BO739" t="str">
            <v/>
          </cell>
          <cell r="BP739">
            <v>0</v>
          </cell>
        </row>
        <row r="740">
          <cell r="A740" t="str">
            <v>Song Mage</v>
          </cell>
          <cell r="C740">
            <v>0</v>
          </cell>
          <cell r="AK740" t="str">
            <v/>
          </cell>
          <cell r="AL740" t="str">
            <v/>
          </cell>
          <cell r="AM740" t="str">
            <v/>
          </cell>
          <cell r="AN740" t="str">
            <v/>
          </cell>
          <cell r="AO740" t="str">
            <v/>
          </cell>
          <cell r="AP740" t="str">
            <v/>
          </cell>
          <cell r="AQ740" t="str">
            <v/>
          </cell>
          <cell r="AR740" t="str">
            <v/>
          </cell>
          <cell r="AS740" t="str">
            <v/>
          </cell>
          <cell r="AT740" t="str">
            <v/>
          </cell>
          <cell r="AU740" t="str">
            <v/>
          </cell>
          <cell r="AV740" t="str">
            <v/>
          </cell>
          <cell r="AW740" t="str">
            <v/>
          </cell>
          <cell r="AX740" t="str">
            <v/>
          </cell>
          <cell r="AY740" t="str">
            <v/>
          </cell>
          <cell r="AZ740" t="str">
            <v/>
          </cell>
          <cell r="BA740" t="str">
            <v/>
          </cell>
          <cell r="BB740" t="str">
            <v/>
          </cell>
          <cell r="BC740" t="str">
            <v/>
          </cell>
          <cell r="BD740" t="str">
            <v/>
          </cell>
          <cell r="BE740" t="str">
            <v/>
          </cell>
          <cell r="BF740" t="str">
            <v/>
          </cell>
          <cell r="BG740" t="str">
            <v/>
          </cell>
          <cell r="BH740" t="str">
            <v/>
          </cell>
          <cell r="BI740" t="str">
            <v/>
          </cell>
          <cell r="BJ740" t="str">
            <v/>
          </cell>
          <cell r="BK740" t="str">
            <v/>
          </cell>
          <cell r="BL740" t="str">
            <v/>
          </cell>
          <cell r="BM740" t="str">
            <v/>
          </cell>
          <cell r="BN740" t="str">
            <v/>
          </cell>
          <cell r="BO740" t="str">
            <v/>
          </cell>
          <cell r="BP740">
            <v>0</v>
          </cell>
        </row>
        <row r="741">
          <cell r="A741" t="str">
            <v>Sorcerer (Monte Cook)</v>
          </cell>
          <cell r="C741">
            <v>0</v>
          </cell>
          <cell r="AK741" t="str">
            <v/>
          </cell>
          <cell r="AL741" t="str">
            <v/>
          </cell>
          <cell r="AM741" t="str">
            <v/>
          </cell>
          <cell r="AN741" t="str">
            <v/>
          </cell>
          <cell r="AO741" t="str">
            <v/>
          </cell>
          <cell r="AP741" t="str">
            <v/>
          </cell>
          <cell r="AQ741" t="str">
            <v/>
          </cell>
          <cell r="AR741" t="str">
            <v/>
          </cell>
          <cell r="AS741" t="str">
            <v/>
          </cell>
          <cell r="AT741" t="str">
            <v/>
          </cell>
          <cell r="AU741" t="str">
            <v/>
          </cell>
          <cell r="AV741" t="str">
            <v/>
          </cell>
          <cell r="AW741" t="str">
            <v/>
          </cell>
          <cell r="AX741" t="str">
            <v/>
          </cell>
          <cell r="AY741" t="str">
            <v/>
          </cell>
          <cell r="AZ741" t="str">
            <v/>
          </cell>
          <cell r="BA741" t="str">
            <v/>
          </cell>
          <cell r="BB741" t="str">
            <v/>
          </cell>
          <cell r="BC741" t="str">
            <v/>
          </cell>
          <cell r="BD741" t="str">
            <v/>
          </cell>
          <cell r="BE741" t="str">
            <v/>
          </cell>
          <cell r="BF741" t="str">
            <v/>
          </cell>
          <cell r="BG741" t="str">
            <v/>
          </cell>
          <cell r="BH741" t="str">
            <v/>
          </cell>
          <cell r="BI741" t="str">
            <v/>
          </cell>
          <cell r="BJ741" t="str">
            <v/>
          </cell>
          <cell r="BK741" t="str">
            <v/>
          </cell>
          <cell r="BL741" t="str">
            <v/>
          </cell>
          <cell r="BM741" t="str">
            <v/>
          </cell>
          <cell r="BN741" t="str">
            <v/>
          </cell>
          <cell r="BO741" t="str">
            <v/>
          </cell>
          <cell r="BP741">
            <v>0</v>
          </cell>
        </row>
        <row r="742">
          <cell r="A742" t="str">
            <v>Sorcerer (WotC)</v>
          </cell>
          <cell r="B742" t="str">
            <v>Sor</v>
          </cell>
          <cell r="C742">
            <v>2</v>
          </cell>
          <cell r="F742" t="str">
            <v>]Simple Weapons[</v>
          </cell>
          <cell r="G742" t="str">
            <v>1st:]Arcane Spells (Sp)[Charisma determines DC, Bonus Spells.</v>
          </cell>
          <cell r="H742" t="str">
            <v>1st:]Summon Familiar (Su)[</v>
          </cell>
          <cell r="AK742" t="b">
            <v>1</v>
          </cell>
          <cell r="AL742">
            <v>1</v>
          </cell>
          <cell r="AM742">
            <v>1</v>
          </cell>
          <cell r="AN742" t="str">
            <v/>
          </cell>
          <cell r="AO742" t="str">
            <v/>
          </cell>
          <cell r="AP742" t="str">
            <v/>
          </cell>
          <cell r="AQ742" t="str">
            <v/>
          </cell>
          <cell r="AR742" t="str">
            <v/>
          </cell>
          <cell r="AS742" t="str">
            <v/>
          </cell>
          <cell r="AT742" t="str">
            <v/>
          </cell>
          <cell r="AU742" t="str">
            <v/>
          </cell>
          <cell r="AV742" t="str">
            <v/>
          </cell>
          <cell r="AW742" t="str">
            <v/>
          </cell>
          <cell r="AX742" t="str">
            <v/>
          </cell>
          <cell r="AY742" t="str">
            <v/>
          </cell>
          <cell r="AZ742" t="str">
            <v/>
          </cell>
          <cell r="BA742" t="str">
            <v/>
          </cell>
          <cell r="BB742" t="str">
            <v/>
          </cell>
          <cell r="BC742" t="str">
            <v/>
          </cell>
          <cell r="BD742" t="str">
            <v/>
          </cell>
          <cell r="BE742" t="str">
            <v/>
          </cell>
          <cell r="BF742" t="str">
            <v/>
          </cell>
          <cell r="BG742" t="str">
            <v/>
          </cell>
          <cell r="BH742" t="str">
            <v/>
          </cell>
          <cell r="BI742" t="str">
            <v/>
          </cell>
          <cell r="BJ742" t="str">
            <v/>
          </cell>
          <cell r="BK742" t="str">
            <v/>
          </cell>
          <cell r="BL742" t="str">
            <v/>
          </cell>
          <cell r="BM742" t="str">
            <v/>
          </cell>
          <cell r="BN742" t="str">
            <v/>
          </cell>
          <cell r="BO742" t="str">
            <v/>
          </cell>
          <cell r="BP742">
            <v>2</v>
          </cell>
        </row>
        <row r="743">
          <cell r="A743" t="str">
            <v>Spell Addict</v>
          </cell>
          <cell r="B743" t="str">
            <v>Spa</v>
          </cell>
          <cell r="C743">
            <v>0</v>
          </cell>
          <cell r="G743" t="str">
            <v>1st:]Wild Casting (Ex)[Must make concentration check (DC 12+2*spell level) or loose any spell cast.</v>
          </cell>
          <cell r="H743" t="str">
            <v>][Caster takes dmg = spell level if fails by 5 or more.</v>
          </cell>
          <cell r="I743" t="str">
            <v>2nd:]Crippling Casting (Ex)[Can volunteer to take dmg = spell level to keep from fizzling.</v>
          </cell>
          <cell r="J743" t="str">
            <v>3rd:]Engorged Spell (Ex)[Sacrifice another spell to make current harder to dispell.</v>
          </cell>
          <cell r="K743" t="str">
            <v>4th:]Bonus Feat (Ex)[Gain 1 wizard bonus feat.</v>
          </cell>
          <cell r="L743" t="str">
            <v>5th:]Power Casting (Ex)[Can sacrifice another spell of equal level to keep from fizzling.</v>
          </cell>
          <cell r="AK743" t="str">
            <v/>
          </cell>
          <cell r="AL743" t="str">
            <v/>
          </cell>
          <cell r="AM743" t="str">
            <v/>
          </cell>
          <cell r="AN743" t="str">
            <v/>
          </cell>
          <cell r="AO743" t="str">
            <v/>
          </cell>
          <cell r="AP743" t="str">
            <v/>
          </cell>
          <cell r="AQ743" t="str">
            <v/>
          </cell>
          <cell r="AR743" t="str">
            <v/>
          </cell>
          <cell r="AS743" t="str">
            <v/>
          </cell>
          <cell r="AT743" t="str">
            <v/>
          </cell>
          <cell r="AU743" t="str">
            <v/>
          </cell>
          <cell r="AV743" t="str">
            <v/>
          </cell>
          <cell r="AW743" t="str">
            <v/>
          </cell>
          <cell r="AX743" t="str">
            <v/>
          </cell>
          <cell r="AY743" t="str">
            <v/>
          </cell>
          <cell r="AZ743" t="str">
            <v/>
          </cell>
          <cell r="BA743" t="str">
            <v/>
          </cell>
          <cell r="BB743" t="str">
            <v/>
          </cell>
          <cell r="BC743" t="str">
            <v/>
          </cell>
          <cell r="BD743" t="str">
            <v/>
          </cell>
          <cell r="BE743" t="str">
            <v/>
          </cell>
          <cell r="BF743" t="str">
            <v/>
          </cell>
          <cell r="BG743" t="str">
            <v/>
          </cell>
          <cell r="BH743" t="str">
            <v/>
          </cell>
          <cell r="BI743" t="str">
            <v/>
          </cell>
          <cell r="BJ743" t="str">
            <v/>
          </cell>
          <cell r="BK743" t="str">
            <v/>
          </cell>
          <cell r="BL743" t="str">
            <v/>
          </cell>
          <cell r="BM743" t="str">
            <v/>
          </cell>
          <cell r="BN743" t="str">
            <v/>
          </cell>
          <cell r="BO743" t="str">
            <v/>
          </cell>
          <cell r="BP743">
            <v>0</v>
          </cell>
        </row>
        <row r="744">
          <cell r="A744" t="str">
            <v>Spellbreaker</v>
          </cell>
          <cell r="B744" t="str">
            <v>.</v>
          </cell>
          <cell r="C744">
            <v>0</v>
          </cell>
          <cell r="D744" t="str">
            <v>]Light, Medium, Heavy Armor[</v>
          </cell>
          <cell r="E744" t="str">
            <v>]Shield Use[</v>
          </cell>
          <cell r="F744" t="str">
            <v>]Simple, Martial Weapons[</v>
          </cell>
          <cell r="G744" t="str">
            <v>1st:]Neutralize Magic (Sp)[0/day cast dispell magic as a level 0 scorcorer.  Can use to counter spells being cast.</v>
          </cell>
          <cell r="H744" t="str">
            <v>2nd:]Disrupt Spellcaster (Ex)[Ready an action to disrupt a spell.  Spellcraft check DC 15.  2 uses:</v>
          </cell>
          <cell r="I744" t="str">
            <v>][Standard attack:  Caster's concentration check as if 2x damage was done.</v>
          </cell>
          <cell r="J744" t="str">
            <v>][Touch attack:  No damage done, concentration check as if 1d3+-1 damage was delt.</v>
          </cell>
          <cell r="K744" t="str">
            <v>4th:]Empty Mind (Sp)[Self only.  Immunity to mind-influecing effects &amp; gains +2  bonus to Reflex &amp; Will saves.  Lasts 10 rounds.</v>
          </cell>
          <cell r="L744" t="str">
            <v>6th:]Disrupting Strike (Ex)[Ready an action to disrupt a spell.  Spellcraft check DC 15.  2 uses:</v>
          </cell>
          <cell r="M744" t="str">
            <v>][Standard attack:  Caster's concentration check as if 3x damage was done.</v>
          </cell>
          <cell r="N744" t="str">
            <v>][Touch attack:  No damage done, concentration check as if 1d6+-2 damage was delt.</v>
          </cell>
          <cell r="O744" t="str">
            <v>8th:]Disruptive Fist (Sp)[1/day can opt to make a magical item inert as if with a rod of cancellation.</v>
          </cell>
          <cell r="P744" t="str">
            <v>10th:]Shattering Strike (Ex)[Ready an action to disrupt a spell.  Spellcraft check DC 15.  2 uses:</v>
          </cell>
          <cell r="Q744" t="str">
            <v>][Standard attack:  Caster's concentration check as if 4x damage was done.</v>
          </cell>
          <cell r="R744" t="str">
            <v>][Touch attack:  No damage done, concentration check as if 1d8+-3 damage was delt.</v>
          </cell>
          <cell r="AK744" t="str">
            <v/>
          </cell>
          <cell r="AL744" t="str">
            <v/>
          </cell>
          <cell r="AM744" t="str">
            <v/>
          </cell>
          <cell r="AN744" t="str">
            <v/>
          </cell>
          <cell r="AO744" t="str">
            <v/>
          </cell>
          <cell r="AP744" t="str">
            <v/>
          </cell>
          <cell r="AQ744" t="str">
            <v/>
          </cell>
          <cell r="AR744" t="str">
            <v/>
          </cell>
          <cell r="AS744" t="str">
            <v/>
          </cell>
          <cell r="AT744" t="str">
            <v/>
          </cell>
          <cell r="AU744" t="str">
            <v/>
          </cell>
          <cell r="AV744" t="str">
            <v/>
          </cell>
          <cell r="AW744" t="str">
            <v/>
          </cell>
          <cell r="AX744" t="str">
            <v/>
          </cell>
          <cell r="AY744" t="str">
            <v/>
          </cell>
          <cell r="AZ744" t="str">
            <v/>
          </cell>
          <cell r="BA744" t="str">
            <v/>
          </cell>
          <cell r="BB744" t="str">
            <v/>
          </cell>
          <cell r="BC744" t="str">
            <v/>
          </cell>
          <cell r="BD744" t="str">
            <v/>
          </cell>
          <cell r="BE744" t="str">
            <v/>
          </cell>
          <cell r="BF744" t="str">
            <v/>
          </cell>
          <cell r="BG744" t="str">
            <v/>
          </cell>
          <cell r="BH744" t="str">
            <v/>
          </cell>
          <cell r="BI744" t="str">
            <v/>
          </cell>
          <cell r="BJ744" t="str">
            <v/>
          </cell>
          <cell r="BK744" t="str">
            <v/>
          </cell>
          <cell r="BL744" t="str">
            <v/>
          </cell>
          <cell r="BM744" t="str">
            <v/>
          </cell>
          <cell r="BN744" t="str">
            <v/>
          </cell>
          <cell r="BO744" t="str">
            <v/>
          </cell>
          <cell r="BP744">
            <v>0</v>
          </cell>
        </row>
        <row r="745">
          <cell r="A745" t="str">
            <v>Spelldancer</v>
          </cell>
          <cell r="B745" t="str">
            <v>.</v>
          </cell>
          <cell r="C745">
            <v>0</v>
          </cell>
          <cell r="F745" t="str">
            <v>]Simple Weapons[</v>
          </cell>
          <cell r="G745" t="str">
            <v>1st:]Spells per day[+1 spellcasting level per Spelldancer level.</v>
          </cell>
          <cell r="H745" t="str">
            <v xml:space="preserve">1st:]Spelldance[Adds metamagic feats to spell to be cast </v>
          </cell>
          <cell r="I745" t="str">
            <v xml:space="preserve">][(non Nec/Evo); dances one round per added spell level; perform </v>
          </cell>
          <cell r="J745" t="str">
            <v xml:space="preserve">][check DC 10 + total metamagicked Spell Level or spell fails.  </v>
          </cell>
          <cell r="K745" t="str">
            <v xml:space="preserve">][Most move half movement each round dancing.  Can dance </v>
          </cell>
          <cell r="L745" t="str">
            <v xml:space="preserve">][(Con mod plus Spelldancer lvl) rounds per day; if she dances </v>
          </cell>
          <cell r="M745" t="str">
            <v>][more than that, she possibly suffers possible fatigue / exhaustion.</v>
          </cell>
          <cell r="N745" t="str">
            <v>2nd:]Enthralling Dance (Sp)(1/day)[Dance identical to Enthrall spell;</v>
          </cell>
          <cell r="O745" t="str">
            <v>][DC 10 + Spelldancer lvl + CHA mod; lasts for length of dance.</v>
          </cell>
          <cell r="P745" t="str">
            <v>2nd:]Evasion (Ex)[No damage on successful Reflex save.</v>
          </cell>
          <cell r="Q745" t="str">
            <v>3rd:]Cooperative Dance (Ex)[Can dance with another to lessen total</v>
          </cell>
          <cell r="R745" t="str">
            <v>][number of rounds dancing per day.  See Magic of Faerun p. 38.</v>
          </cell>
          <cell r="S745" t="str">
            <v>4th:]Enthralling Dance (Sp)(2/day)[Dance identical to Enthrall spell;</v>
          </cell>
          <cell r="T745" t="str">
            <v>][DC 10 + Spelldancer lvl + CHA mod; lasts for length of dance.</v>
          </cell>
          <cell r="U745" t="str">
            <v>4th:]Sleep Dance (Sp)(1/day)[Requires one full round of spelldance;</v>
          </cell>
          <cell r="V745" t="str">
            <v>][creatures in 30' radius emanation fall asleep (Will negates; DC 10+</v>
          </cell>
          <cell r="W745" t="str">
            <v>][Spelldancer lvl + CHA mod; lasts 1 minute per Spelldancer level.</v>
          </cell>
          <cell r="X745" t="str">
            <v>5th:]Confusing Dance (Sp)(1/day)[Requires one full rnd of spelldance;</v>
          </cell>
          <cell r="Y745" t="str">
            <v xml:space="preserve">][creatures in 15' radius affected by Confusion spell (Will negates; </v>
          </cell>
          <cell r="Z745" t="str">
            <v>][DC 10+ Spelldancer lvl + CHA mod; lasts 1 rnd per Spelldancer level.</v>
          </cell>
          <cell r="AK745" t="str">
            <v/>
          </cell>
          <cell r="AL745" t="str">
            <v/>
          </cell>
          <cell r="AM745" t="str">
            <v/>
          </cell>
          <cell r="AN745" t="str">
            <v/>
          </cell>
          <cell r="AO745" t="str">
            <v/>
          </cell>
          <cell r="AP745" t="str">
            <v/>
          </cell>
          <cell r="AQ745" t="str">
            <v/>
          </cell>
          <cell r="AR745" t="str">
            <v/>
          </cell>
          <cell r="AS745" t="str">
            <v/>
          </cell>
          <cell r="AT745" t="str">
            <v/>
          </cell>
          <cell r="AU745" t="str">
            <v/>
          </cell>
          <cell r="AV745" t="str">
            <v/>
          </cell>
          <cell r="AW745" t="str">
            <v/>
          </cell>
          <cell r="AX745" t="str">
            <v/>
          </cell>
          <cell r="AY745" t="str">
            <v/>
          </cell>
          <cell r="AZ745" t="str">
            <v/>
          </cell>
          <cell r="BA745" t="str">
            <v/>
          </cell>
          <cell r="BB745" t="str">
            <v/>
          </cell>
          <cell r="BC745" t="str">
            <v/>
          </cell>
          <cell r="BD745" t="str">
            <v/>
          </cell>
          <cell r="BE745" t="str">
            <v/>
          </cell>
          <cell r="BF745" t="str">
            <v/>
          </cell>
          <cell r="BG745" t="str">
            <v/>
          </cell>
          <cell r="BH745" t="str">
            <v/>
          </cell>
          <cell r="BI745" t="str">
            <v/>
          </cell>
          <cell r="BJ745" t="str">
            <v/>
          </cell>
          <cell r="BK745" t="str">
            <v/>
          </cell>
          <cell r="BL745" t="str">
            <v/>
          </cell>
          <cell r="BM745" t="str">
            <v/>
          </cell>
          <cell r="BN745" t="str">
            <v/>
          </cell>
          <cell r="BO745" t="str">
            <v/>
          </cell>
          <cell r="BP745">
            <v>0</v>
          </cell>
        </row>
        <row r="746">
          <cell r="A746" t="str">
            <v>Spellfire Channeler</v>
          </cell>
          <cell r="B746" t="str">
            <v>.</v>
          </cell>
          <cell r="C746">
            <v>0</v>
          </cell>
          <cell r="F746" t="str">
            <v>]Simple Weapons[</v>
          </cell>
          <cell r="G746" t="str">
            <v>1st:]Drain Charged Item (Sp)[Std action; object touched drained one</v>
          </cell>
          <cell r="H746" t="str">
            <v>][usage, converting energy into a single Spellfire energy level.</v>
          </cell>
          <cell r="I746" t="str">
            <v xml:space="preserve">][Creature can make a Will save (DC10) to avoid a held or </v>
          </cell>
          <cell r="J746" t="str">
            <v>][carried item from being drained.</v>
          </cell>
          <cell r="K746" t="str">
            <v>1st:]Increased Storage[x5 xapacity for storing Spellfire energy.</v>
          </cell>
          <cell r="L746" t="str">
            <v>][Excess dangerous, with different side effects.  See Magic of Faerun p. 39.</v>
          </cell>
          <cell r="M746" t="str">
            <v>2nd:]Improved Healing (Su)[Heals d4+1 per Spellfire energy level.</v>
          </cell>
          <cell r="N746" t="str">
            <v>3rd:]Weapon Focus (Spellfire)[</v>
          </cell>
          <cell r="O746" t="str">
            <v>4th:]Rapid Blast (Su)[As Std action, release 1 blasts of spellfire</v>
          </cell>
          <cell r="P746" t="str">
            <v>][with a -2 cumulative penalty per extra blast.</v>
          </cell>
          <cell r="Q746" t="str">
            <v xml:space="preserve">5th:]Drain Permanent Item (Sp)[Std action; object touched drained </v>
          </cell>
          <cell r="R746" t="str">
            <v xml:space="preserve">][of magic for 24 hours, converting energy into (1/2 caster level </v>
          </cell>
          <cell r="S746" t="str">
            <v xml:space="preserve">][to create) Spellfire energy levels.  Creature can make a Will save </v>
          </cell>
          <cell r="T746" t="str">
            <v>][(DC10) to avoid a held or carried item from being drained.</v>
          </cell>
          <cell r="U746" t="str">
            <v>6th:]Flight (Su)[Each Spellfire energy level allows 1 min. flight.</v>
          </cell>
          <cell r="V746" t="str">
            <v>7th:]Deflect Arrows (Su)[Per the feat. 1 energy level per use.</v>
          </cell>
          <cell r="W746" t="str">
            <v>9th:]Crown of Fire (Su)[Expend 10 spellfire energy levels / round;</v>
          </cell>
          <cell r="X746" t="str">
            <v>][Halo around head (as bright as Daylight spell); DR 10/+1;</v>
          </cell>
          <cell r="Y746" t="str">
            <v>][nonmagical weapons that strike automatically melt; grants SR 32.</v>
          </cell>
          <cell r="Z746" t="str">
            <v xml:space="preserve">10th:]Maelstrom of Fire (Su)[Spellfire energy expended in 20' radius </v>
          </cell>
          <cell r="AA746" t="str">
            <v>][spread; deals d6 damage per spellfire energy level to all in area</v>
          </cell>
          <cell r="AB746" t="str">
            <v>][(Reflex half; DC 10 + class level + CHA modifier.)</v>
          </cell>
          <cell r="AK746" t="str">
            <v/>
          </cell>
          <cell r="AL746" t="str">
            <v/>
          </cell>
          <cell r="AM746" t="str">
            <v/>
          </cell>
          <cell r="AN746" t="str">
            <v/>
          </cell>
          <cell r="AO746" t="str">
            <v/>
          </cell>
          <cell r="AP746" t="str">
            <v/>
          </cell>
          <cell r="AQ746" t="str">
            <v/>
          </cell>
          <cell r="AR746" t="str">
            <v/>
          </cell>
          <cell r="AS746" t="str">
            <v/>
          </cell>
          <cell r="AT746" t="str">
            <v/>
          </cell>
          <cell r="AU746" t="str">
            <v/>
          </cell>
          <cell r="AV746" t="str">
            <v/>
          </cell>
          <cell r="AW746" t="str">
            <v/>
          </cell>
          <cell r="AX746" t="str">
            <v/>
          </cell>
          <cell r="AY746" t="str">
            <v/>
          </cell>
          <cell r="AZ746" t="str">
            <v/>
          </cell>
          <cell r="BA746" t="str">
            <v/>
          </cell>
          <cell r="BB746" t="str">
            <v/>
          </cell>
          <cell r="BC746" t="str">
            <v/>
          </cell>
          <cell r="BD746" t="str">
            <v/>
          </cell>
          <cell r="BE746" t="str">
            <v/>
          </cell>
          <cell r="BF746" t="str">
            <v/>
          </cell>
          <cell r="BG746" t="str">
            <v/>
          </cell>
          <cell r="BH746" t="str">
            <v/>
          </cell>
          <cell r="BI746" t="str">
            <v/>
          </cell>
          <cell r="BJ746" t="str">
            <v/>
          </cell>
          <cell r="BK746" t="str">
            <v/>
          </cell>
          <cell r="BL746" t="str">
            <v/>
          </cell>
          <cell r="BM746" t="str">
            <v/>
          </cell>
          <cell r="BN746" t="str">
            <v/>
          </cell>
          <cell r="BO746" t="str">
            <v/>
          </cell>
          <cell r="BP746">
            <v>0</v>
          </cell>
        </row>
        <row r="747">
          <cell r="A747" t="str">
            <v>Spellsword</v>
          </cell>
          <cell r="B747" t="str">
            <v>Spsw</v>
          </cell>
          <cell r="C747">
            <v>0</v>
          </cell>
          <cell r="G747" t="str">
            <v>1st:]Channel Spell I (Su) (1/day)[Cast spell through weapon.</v>
          </cell>
          <cell r="H747" t="str">
            <v>][Spell must specify a target.  Can cast up to a 1st level spell through weapon.</v>
          </cell>
          <cell r="I747" t="str">
            <v>2nd:]Ignore Spell Failure (Ex)[Ignore 10% of spell failure.</v>
          </cell>
          <cell r="J747" t="str">
            <v>2nd:]Spells per day[+1 level per even level of Spellsword.</v>
          </cell>
          <cell r="K747" t="str">
            <v>3rd:]Ignore Spell Failure (Ex)[Ignore 15% of spell failure.</v>
          </cell>
          <cell r="L747" t="str">
            <v>4th:]Channel Spell II (Su) (1/day)[Cast spell through weapon.</v>
          </cell>
          <cell r="M747" t="str">
            <v>][Spell must specify a target.  Can cast up to a 2nd level spell through weapon.</v>
          </cell>
          <cell r="N747" t="str">
            <v>5th:]Ignore Spell Failure (Ex)[Ignore 20% of spell failure.</v>
          </cell>
          <cell r="O747" t="str">
            <v>6th:]Spellsword Cache[Weapon can "store" spells, like a potion.</v>
          </cell>
          <cell r="P747" t="str">
            <v>][Spellsword uses Std. Action to call spell (draws AOO).  Can touch</v>
          </cell>
          <cell r="Q747" t="str">
            <v>][weapon to another willing individual for them to be affected.  Can</v>
          </cell>
          <cell r="R747" t="str">
            <v>][store Spellsword's Level + Intelligence score 'potions' in weapon.</v>
          </cell>
          <cell r="S747" t="str">
            <v>7th:]Ignore Spell Failure (Ex)[Ignore 25% of spell failure.</v>
          </cell>
          <cell r="T747" t="str">
            <v>8th:]Bonus Feat[Bonus Fighter or Metamagic feat.</v>
          </cell>
          <cell r="U747" t="str">
            <v>9th:]Ignore Spell Failure (Ex)[Ignore 30% of spell failure.</v>
          </cell>
          <cell r="V747" t="str">
            <v>10th:]Channel Spell III (Su) (1/day)[Cast spell through weapon.</v>
          </cell>
          <cell r="W747" t="str">
            <v>][Spell must specify a target.  Can cast up to a 3rd level spell through weapon.</v>
          </cell>
          <cell r="AK747" t="str">
            <v/>
          </cell>
          <cell r="AL747" t="str">
            <v/>
          </cell>
          <cell r="AM747" t="str">
            <v/>
          </cell>
          <cell r="AN747" t="str">
            <v/>
          </cell>
          <cell r="AO747" t="str">
            <v/>
          </cell>
          <cell r="AP747" t="str">
            <v/>
          </cell>
          <cell r="AQ747" t="str">
            <v/>
          </cell>
          <cell r="AR747" t="str">
            <v/>
          </cell>
          <cell r="AS747" t="str">
            <v/>
          </cell>
          <cell r="AT747" t="str">
            <v/>
          </cell>
          <cell r="AU747" t="str">
            <v/>
          </cell>
          <cell r="AV747" t="str">
            <v/>
          </cell>
          <cell r="AW747" t="str">
            <v/>
          </cell>
          <cell r="AX747" t="str">
            <v/>
          </cell>
          <cell r="AY747" t="str">
            <v/>
          </cell>
          <cell r="AZ747" t="str">
            <v/>
          </cell>
          <cell r="BA747" t="str">
            <v/>
          </cell>
          <cell r="BB747" t="str">
            <v/>
          </cell>
          <cell r="BC747" t="str">
            <v/>
          </cell>
          <cell r="BD747" t="str">
            <v/>
          </cell>
          <cell r="BE747" t="str">
            <v/>
          </cell>
          <cell r="BF747" t="str">
            <v/>
          </cell>
          <cell r="BG747" t="str">
            <v/>
          </cell>
          <cell r="BH747" t="str">
            <v/>
          </cell>
          <cell r="BI747" t="str">
            <v/>
          </cell>
          <cell r="BJ747" t="str">
            <v/>
          </cell>
          <cell r="BK747" t="str">
            <v/>
          </cell>
          <cell r="BL747" t="str">
            <v/>
          </cell>
          <cell r="BM747" t="str">
            <v/>
          </cell>
          <cell r="BN747" t="str">
            <v/>
          </cell>
          <cell r="BO747" t="str">
            <v/>
          </cell>
          <cell r="BP747">
            <v>0</v>
          </cell>
        </row>
        <row r="748">
          <cell r="A748" t="str">
            <v>Spirit Stone Defiler</v>
          </cell>
          <cell r="B748" t="str">
            <v>Ssd</v>
          </cell>
          <cell r="C748">
            <v>0</v>
          </cell>
          <cell r="G748" t="str">
            <v>1st:]Flesh and Stone (Su)[Melee touch attack does 1d10 dmg to undead.</v>
          </cell>
          <cell r="H748" t="str">
            <v>2nd:]Spirit Stone Servants (Su)[Advance undead summoned by 0HD/20gp of spirit stone consumed during casting.</v>
          </cell>
          <cell r="I748" t="str">
            <v>3rd:]Spirit Stone Conduit (Su)[Can Heighten a spell 1 level if 100gp of spirit stone is consumed during casting.</v>
          </cell>
          <cell r="J748" t="str">
            <v>4th:]Spirit Stone Binding (Su)[Full Action to use 100gp/HD of spirit stone to control undead.</v>
          </cell>
          <cell r="K748" t="str">
            <v>][Will save (DC 8) or affected per dominate monster for 0 weeks.</v>
          </cell>
          <cell r="L748" t="str">
            <v>5th:]Memory Consumption (Su)[-2/day can melee touch attack that deals 1d6 permanent Int drain.</v>
          </cell>
          <cell r="M748" t="str">
            <v>][Within 1 day, make 10gp of 'spirit stone' per point of Int drained.</v>
          </cell>
          <cell r="N748" t="str">
            <v>][Can keep upto -200gp of 'spirit stone' created in this way.</v>
          </cell>
          <cell r="AK748" t="str">
            <v/>
          </cell>
          <cell r="AL748" t="str">
            <v/>
          </cell>
          <cell r="AM748" t="str">
            <v/>
          </cell>
          <cell r="AN748" t="str">
            <v/>
          </cell>
          <cell r="AO748" t="str">
            <v/>
          </cell>
          <cell r="AP748" t="str">
            <v/>
          </cell>
          <cell r="AQ748" t="str">
            <v/>
          </cell>
          <cell r="AR748" t="str">
            <v/>
          </cell>
          <cell r="AS748" t="str">
            <v/>
          </cell>
          <cell r="AT748" t="str">
            <v/>
          </cell>
          <cell r="AU748" t="str">
            <v/>
          </cell>
          <cell r="AV748" t="str">
            <v/>
          </cell>
          <cell r="AW748" t="str">
            <v/>
          </cell>
          <cell r="AX748" t="str">
            <v/>
          </cell>
          <cell r="AY748" t="str">
            <v/>
          </cell>
          <cell r="AZ748" t="str">
            <v/>
          </cell>
          <cell r="BA748" t="str">
            <v/>
          </cell>
          <cell r="BB748" t="str">
            <v/>
          </cell>
          <cell r="BC748" t="str">
            <v/>
          </cell>
          <cell r="BD748" t="str">
            <v/>
          </cell>
          <cell r="BE748" t="str">
            <v/>
          </cell>
          <cell r="BF748" t="str">
            <v/>
          </cell>
          <cell r="BG748" t="str">
            <v/>
          </cell>
          <cell r="BH748" t="str">
            <v/>
          </cell>
          <cell r="BI748" t="str">
            <v/>
          </cell>
          <cell r="BJ748" t="str">
            <v/>
          </cell>
          <cell r="BK748" t="str">
            <v/>
          </cell>
          <cell r="BL748" t="str">
            <v/>
          </cell>
          <cell r="BM748" t="str">
            <v/>
          </cell>
          <cell r="BN748" t="str">
            <v/>
          </cell>
          <cell r="BO748" t="str">
            <v/>
          </cell>
          <cell r="BP748">
            <v>0</v>
          </cell>
        </row>
        <row r="749">
          <cell r="A749" t="str">
            <v>Spur Lord</v>
          </cell>
          <cell r="B749" t="str">
            <v>.</v>
          </cell>
          <cell r="C749">
            <v>0</v>
          </cell>
          <cell r="F749" t="str">
            <v>]Longsword, one other simple, martial weapon[</v>
          </cell>
          <cell r="G749" t="str">
            <v>1st:]Dark Bond (Su)[Immune to any spell, spell-like ability, or supernatural ability</v>
          </cell>
          <cell r="H749" t="str">
            <v>][that originates from the powers of Cyric.</v>
          </cell>
          <cell r="I749" t="str">
            <v>2nd:]Secret Blade (Su)[Hide an item as if wearing gloves of storing.</v>
          </cell>
          <cell r="J749" t="str">
            <v>3rd:]Dark Flames (Su)[Negative energy ranged touch attack (10') that deals 0d6 damage.</v>
          </cell>
          <cell r="K749" t="str">
            <v>][Heals rather than damages undead.  Can be used -1 time(s) per day.</v>
          </cell>
          <cell r="L749" t="str">
            <v>4th:]Cyric's Glory (Sp)[+4 bonus to CHA &amp; +2 bonus to Will Saves 1/day for -1 minutes.</v>
          </cell>
          <cell r="M749" t="str">
            <v xml:space="preserve">5th:]Flesh of the Prince (Su)[As Cyric's Glory, plus any weapon wielded becomes a +1 flaming weapon, </v>
          </cell>
          <cell r="N749" t="str">
            <v>][+2 natural armor bonus, &amp; +2 deflection bonus to AC.  Lasts for-1 rounds.</v>
          </cell>
          <cell r="O749" t="str">
            <v>][When done, the Spur Lord is fatigued until they are able to rest for 1 minute.</v>
          </cell>
          <cell r="AK749" t="str">
            <v/>
          </cell>
          <cell r="AL749" t="str">
            <v/>
          </cell>
          <cell r="AM749" t="str">
            <v/>
          </cell>
          <cell r="AN749" t="str">
            <v/>
          </cell>
          <cell r="AO749" t="str">
            <v/>
          </cell>
          <cell r="AP749" t="str">
            <v/>
          </cell>
          <cell r="AQ749" t="str">
            <v/>
          </cell>
          <cell r="AR749" t="str">
            <v/>
          </cell>
          <cell r="AS749" t="str">
            <v/>
          </cell>
          <cell r="AT749" t="str">
            <v/>
          </cell>
          <cell r="AU749" t="str">
            <v/>
          </cell>
          <cell r="AV749" t="str">
            <v/>
          </cell>
          <cell r="AW749" t="str">
            <v/>
          </cell>
          <cell r="AX749" t="str">
            <v/>
          </cell>
          <cell r="AY749" t="str">
            <v/>
          </cell>
          <cell r="AZ749" t="str">
            <v/>
          </cell>
          <cell r="BA749" t="str">
            <v/>
          </cell>
          <cell r="BB749" t="str">
            <v/>
          </cell>
          <cell r="BC749" t="str">
            <v/>
          </cell>
          <cell r="BD749" t="str">
            <v/>
          </cell>
          <cell r="BE749" t="str">
            <v/>
          </cell>
          <cell r="BF749" t="str">
            <v/>
          </cell>
          <cell r="BG749" t="str">
            <v/>
          </cell>
          <cell r="BH749" t="str">
            <v/>
          </cell>
          <cell r="BI749" t="str">
            <v/>
          </cell>
          <cell r="BJ749" t="str">
            <v/>
          </cell>
          <cell r="BK749" t="str">
            <v/>
          </cell>
          <cell r="BL749" t="str">
            <v/>
          </cell>
          <cell r="BM749" t="str">
            <v/>
          </cell>
          <cell r="BN749" t="str">
            <v/>
          </cell>
          <cell r="BO749" t="str">
            <v/>
          </cell>
          <cell r="BP749">
            <v>0</v>
          </cell>
        </row>
        <row r="750">
          <cell r="A750" t="str">
            <v>Spymaster</v>
          </cell>
          <cell r="C750">
            <v>0</v>
          </cell>
          <cell r="AK750" t="str">
            <v/>
          </cell>
          <cell r="AL750" t="str">
            <v/>
          </cell>
          <cell r="AM750" t="str">
            <v/>
          </cell>
          <cell r="AN750" t="str">
            <v/>
          </cell>
          <cell r="AO750" t="str">
            <v/>
          </cell>
          <cell r="AP750" t="str">
            <v/>
          </cell>
          <cell r="AQ750" t="str">
            <v/>
          </cell>
          <cell r="AR750" t="str">
            <v/>
          </cell>
          <cell r="AS750" t="str">
            <v/>
          </cell>
          <cell r="AT750" t="str">
            <v/>
          </cell>
          <cell r="AU750" t="str">
            <v/>
          </cell>
          <cell r="AV750" t="str">
            <v/>
          </cell>
          <cell r="AW750" t="str">
            <v/>
          </cell>
          <cell r="AX750" t="str">
            <v/>
          </cell>
          <cell r="AY750" t="str">
            <v/>
          </cell>
          <cell r="AZ750" t="str">
            <v/>
          </cell>
          <cell r="BA750" t="str">
            <v/>
          </cell>
          <cell r="BB750" t="str">
            <v/>
          </cell>
          <cell r="BC750" t="str">
            <v/>
          </cell>
          <cell r="BD750" t="str">
            <v/>
          </cell>
          <cell r="BE750" t="str">
            <v/>
          </cell>
          <cell r="BF750" t="str">
            <v/>
          </cell>
          <cell r="BG750" t="str">
            <v/>
          </cell>
          <cell r="BH750" t="str">
            <v/>
          </cell>
          <cell r="BI750" t="str">
            <v/>
          </cell>
          <cell r="BJ750" t="str">
            <v/>
          </cell>
          <cell r="BK750" t="str">
            <v/>
          </cell>
          <cell r="BL750" t="str">
            <v/>
          </cell>
          <cell r="BM750" t="str">
            <v/>
          </cell>
          <cell r="BN750" t="str">
            <v/>
          </cell>
          <cell r="BO750" t="str">
            <v/>
          </cell>
          <cell r="BP750">
            <v>0</v>
          </cell>
        </row>
        <row r="751">
          <cell r="A751" t="str">
            <v>Stalker of the Silent Path</v>
          </cell>
          <cell r="C751">
            <v>0</v>
          </cell>
          <cell r="AK751" t="str">
            <v/>
          </cell>
          <cell r="AL751" t="str">
            <v/>
          </cell>
          <cell r="AM751" t="str">
            <v/>
          </cell>
          <cell r="AN751" t="str">
            <v/>
          </cell>
          <cell r="AO751" t="str">
            <v/>
          </cell>
          <cell r="AP751" t="str">
            <v/>
          </cell>
          <cell r="AQ751" t="str">
            <v/>
          </cell>
          <cell r="AR751" t="str">
            <v/>
          </cell>
          <cell r="AS751" t="str">
            <v/>
          </cell>
          <cell r="AT751" t="str">
            <v/>
          </cell>
          <cell r="AU751" t="str">
            <v/>
          </cell>
          <cell r="AV751" t="str">
            <v/>
          </cell>
          <cell r="AW751" t="str">
            <v/>
          </cell>
          <cell r="AX751" t="str">
            <v/>
          </cell>
          <cell r="AY751" t="str">
            <v/>
          </cell>
          <cell r="AZ751" t="str">
            <v/>
          </cell>
          <cell r="BA751" t="str">
            <v/>
          </cell>
          <cell r="BB751" t="str">
            <v/>
          </cell>
          <cell r="BC751" t="str">
            <v/>
          </cell>
          <cell r="BD751" t="str">
            <v/>
          </cell>
          <cell r="BE751" t="str">
            <v/>
          </cell>
          <cell r="BF751" t="str">
            <v/>
          </cell>
          <cell r="BG751" t="str">
            <v/>
          </cell>
          <cell r="BH751" t="str">
            <v/>
          </cell>
          <cell r="BI751" t="str">
            <v/>
          </cell>
          <cell r="BJ751" t="str">
            <v/>
          </cell>
          <cell r="BK751" t="str">
            <v/>
          </cell>
          <cell r="BL751" t="str">
            <v/>
          </cell>
          <cell r="BM751" t="str">
            <v/>
          </cell>
          <cell r="BN751" t="str">
            <v/>
          </cell>
          <cell r="BO751" t="str">
            <v/>
          </cell>
          <cell r="BP751">
            <v>0</v>
          </cell>
        </row>
        <row r="752">
          <cell r="A752" t="str">
            <v>Stonehound</v>
          </cell>
          <cell r="B752" t="str">
            <v>Sth</v>
          </cell>
          <cell r="C752">
            <v>0</v>
          </cell>
          <cell r="D752" t="str">
            <v>]Light, Medium Armor[</v>
          </cell>
          <cell r="E752" t="str">
            <v>]Shield Use[</v>
          </cell>
          <cell r="F752" t="str">
            <v>]Simple, Martial Weapons[</v>
          </cell>
          <cell r="G752" t="str">
            <v>1st:]Stonelore (Ex)[+2 to Wilderness Lore while in any dugeon or underground environment.</v>
          </cell>
          <cell r="H752" t="str">
            <v>2nd:]Sneak Attack (Ex)[+0d6</v>
          </cell>
          <cell r="I752" t="str">
            <v>4th:]Improved Tracking (Ex)[Can move at full speed while tracking.</v>
          </cell>
          <cell r="J752" t="str">
            <v>8th:]Find the Path (Ex)[1/day cast find the path as a level 0 cleric.</v>
          </cell>
          <cell r="AK752" t="str">
            <v/>
          </cell>
          <cell r="AL752" t="str">
            <v/>
          </cell>
          <cell r="AM752" t="str">
            <v/>
          </cell>
          <cell r="AN752" t="str">
            <v/>
          </cell>
          <cell r="AO752" t="str">
            <v/>
          </cell>
          <cell r="AP752" t="str">
            <v/>
          </cell>
          <cell r="AQ752" t="str">
            <v/>
          </cell>
          <cell r="AR752" t="str">
            <v/>
          </cell>
          <cell r="AS752" t="str">
            <v/>
          </cell>
          <cell r="AT752" t="str">
            <v/>
          </cell>
          <cell r="AU752" t="str">
            <v/>
          </cell>
          <cell r="AV752" t="str">
            <v/>
          </cell>
          <cell r="AW752" t="str">
            <v/>
          </cell>
          <cell r="AX752" t="str">
            <v/>
          </cell>
          <cell r="AY752" t="str">
            <v/>
          </cell>
          <cell r="AZ752" t="str">
            <v/>
          </cell>
          <cell r="BA752" t="str">
            <v/>
          </cell>
          <cell r="BB752" t="str">
            <v/>
          </cell>
          <cell r="BC752" t="str">
            <v/>
          </cell>
          <cell r="BD752" t="str">
            <v/>
          </cell>
          <cell r="BE752" t="str">
            <v/>
          </cell>
          <cell r="BF752" t="str">
            <v/>
          </cell>
          <cell r="BG752" t="str">
            <v/>
          </cell>
          <cell r="BH752" t="str">
            <v/>
          </cell>
          <cell r="BI752" t="str">
            <v/>
          </cell>
          <cell r="BJ752" t="str">
            <v/>
          </cell>
          <cell r="BK752" t="str">
            <v/>
          </cell>
          <cell r="BL752" t="str">
            <v/>
          </cell>
          <cell r="BM752" t="str">
            <v/>
          </cell>
          <cell r="BN752" t="str">
            <v/>
          </cell>
          <cell r="BO752" t="str">
            <v/>
          </cell>
          <cell r="BP752">
            <v>0</v>
          </cell>
        </row>
        <row r="753">
          <cell r="A753" t="str">
            <v>Stonelord</v>
          </cell>
          <cell r="C753">
            <v>0</v>
          </cell>
          <cell r="AK753" t="str">
            <v/>
          </cell>
          <cell r="AL753" t="str">
            <v/>
          </cell>
          <cell r="AM753" t="str">
            <v/>
          </cell>
          <cell r="AN753" t="str">
            <v/>
          </cell>
          <cell r="AO753" t="str">
            <v/>
          </cell>
          <cell r="AP753" t="str">
            <v/>
          </cell>
          <cell r="AQ753" t="str">
            <v/>
          </cell>
          <cell r="AR753" t="str">
            <v/>
          </cell>
          <cell r="AS753" t="str">
            <v/>
          </cell>
          <cell r="AT753" t="str">
            <v/>
          </cell>
          <cell r="AU753" t="str">
            <v/>
          </cell>
          <cell r="AV753" t="str">
            <v/>
          </cell>
          <cell r="AW753" t="str">
            <v/>
          </cell>
          <cell r="AX753" t="str">
            <v/>
          </cell>
          <cell r="AY753" t="str">
            <v/>
          </cell>
          <cell r="AZ753" t="str">
            <v/>
          </cell>
          <cell r="BA753" t="str">
            <v/>
          </cell>
          <cell r="BB753" t="str">
            <v/>
          </cell>
          <cell r="BC753" t="str">
            <v/>
          </cell>
          <cell r="BD753" t="str">
            <v/>
          </cell>
          <cell r="BE753" t="str">
            <v/>
          </cell>
          <cell r="BF753" t="str">
            <v/>
          </cell>
          <cell r="BG753" t="str">
            <v/>
          </cell>
          <cell r="BH753" t="str">
            <v/>
          </cell>
          <cell r="BI753" t="str">
            <v/>
          </cell>
          <cell r="BJ753" t="str">
            <v/>
          </cell>
          <cell r="BK753" t="str">
            <v/>
          </cell>
          <cell r="BL753" t="str">
            <v/>
          </cell>
          <cell r="BM753" t="str">
            <v/>
          </cell>
          <cell r="BN753" t="str">
            <v/>
          </cell>
          <cell r="BO753" t="str">
            <v/>
          </cell>
          <cell r="BP753">
            <v>0</v>
          </cell>
        </row>
        <row r="754">
          <cell r="A754" t="str">
            <v>Stonesinger</v>
          </cell>
          <cell r="B754" t="str">
            <v>Sts</v>
          </cell>
          <cell r="C754">
            <v>0</v>
          </cell>
          <cell r="G754" t="str">
            <v>1st:]Stonesong - Guiding Song (Su)[11+ ranks in perfrom, increase ally's speed by 20' if on the ground.</v>
          </cell>
          <cell r="H754" t="str">
            <v>][Lasts for 5 rounds after sining stops.</v>
          </cell>
          <cell r="I754" t="str">
            <v>][All stonesongs have the following properties:</v>
          </cell>
          <cell r="J754" t="str">
            <v>][0 uses/day.  (Different songs all count toward this total.)</v>
          </cell>
          <cell r="K754" t="str">
            <v>][Can only sing while touching the groud &amp; only affects those who are touching it as well.</v>
          </cell>
          <cell r="L754" t="str">
            <v>2nd:]Stonesong - Stonefist Melody (Su)[12+ ranks in perfrom, grant allies +2 to hit &amp; damage.</v>
          </cell>
          <cell r="M754" t="str">
            <v>][Lasts for 5 rounds after sining stops.</v>
          </cell>
          <cell r="N754" t="str">
            <v>3rd:]Stonesong - Holdfast Dirge (Sp)[13+ ranks in perfrom, foes must save (Will DC 11) or have 1/2 move.</v>
          </cell>
          <cell r="O754" t="str">
            <v>][Ends immidiately after sining stops.</v>
          </cell>
          <cell r="P754" t="str">
            <v>4th:]Stonesong - Bolstering Oratory (Su)[14+ ranks in perfrom, grant allies +1 natural AC &amp; 1d10 temp hps.</v>
          </cell>
          <cell r="Q754" t="str">
            <v>][Lasts for 5 rounds after sining stops.</v>
          </cell>
          <cell r="R754" t="str">
            <v>5th:]Stonesong - Earthbending Melody (Sp)[15+ ranks in perfrom, dominate monster (earth subtype only) per the spell.</v>
          </cell>
          <cell r="S754" t="str">
            <v>][(DC 17)  Counts as 2 uses.</v>
          </cell>
          <cell r="T754" t="str">
            <v>6th:]Stonesong - Shaping Song (Sp)[16+ ranks in perfrom, stone shape as a level 0 sorcerer.  Counts as 3 uses.</v>
          </cell>
          <cell r="U754" t="str">
            <v>7th:]Stonesong - Song of Passage (Sp)[17+ ranks in perfrom, passwall as a level 0 sorcerer.  Counts as 3 uses.</v>
          </cell>
          <cell r="V754" t="str">
            <v>8th:]Stonesong - Child of the Earth Ballad (Su)[18+ ranks in perfrom, grant an ally +4 natural AC, DR 10/+2, 25% fortification.</v>
          </cell>
          <cell r="W754" t="str">
            <v>][Ends immidiately after sining stops.  Counts as 4 uses.</v>
          </cell>
          <cell r="X754" t="str">
            <v>9th:]Stonesong - Stoneheart Chant (Sp)[19+ ranks in perfrom, grant an ally DR 15/+3 &amp; 2d10 temp hps.</v>
          </cell>
          <cell r="Y754" t="str">
            <v>][Ends immidiately after sining stops.  Counts as 3 uses.</v>
          </cell>
          <cell r="Z754" t="str">
            <v>10th:]Stone Conduit (Su)[Creatures within 60' no longer have to hear the song to be affected.</v>
          </cell>
          <cell r="AA754" t="str">
            <v>10th:]Stonesong - Earthmoving Oratory (Sp)[20+ ranks in perfrom, summon greater eath elemental as 17th level sorcerer.</v>
          </cell>
          <cell r="AB754" t="str">
            <v>][Lasts 1 round per rank in perform.  Counts as 4 uses.</v>
          </cell>
          <cell r="AK754" t="str">
            <v/>
          </cell>
          <cell r="AL754" t="str">
            <v/>
          </cell>
          <cell r="AM754" t="str">
            <v/>
          </cell>
          <cell r="AN754" t="str">
            <v/>
          </cell>
          <cell r="AO754" t="str">
            <v/>
          </cell>
          <cell r="AP754" t="str">
            <v/>
          </cell>
          <cell r="AQ754" t="str">
            <v/>
          </cell>
          <cell r="AR754" t="str">
            <v/>
          </cell>
          <cell r="AS754" t="str">
            <v/>
          </cell>
          <cell r="AT754" t="str">
            <v/>
          </cell>
          <cell r="AU754" t="str">
            <v/>
          </cell>
          <cell r="AV754" t="str">
            <v/>
          </cell>
          <cell r="AW754" t="str">
            <v/>
          </cell>
          <cell r="AX754" t="str">
            <v/>
          </cell>
          <cell r="AY754" t="str">
            <v/>
          </cell>
          <cell r="AZ754" t="str">
            <v/>
          </cell>
          <cell r="BA754" t="str">
            <v/>
          </cell>
          <cell r="BB754" t="str">
            <v/>
          </cell>
          <cell r="BC754" t="str">
            <v/>
          </cell>
          <cell r="BD754" t="str">
            <v/>
          </cell>
          <cell r="BE754" t="str">
            <v/>
          </cell>
          <cell r="BF754" t="str">
            <v/>
          </cell>
          <cell r="BG754" t="str">
            <v/>
          </cell>
          <cell r="BH754" t="str">
            <v/>
          </cell>
          <cell r="BI754" t="str">
            <v/>
          </cell>
          <cell r="BJ754" t="str">
            <v/>
          </cell>
          <cell r="BK754" t="str">
            <v/>
          </cell>
          <cell r="BL754" t="str">
            <v/>
          </cell>
          <cell r="BM754" t="str">
            <v/>
          </cell>
          <cell r="BN754" t="str">
            <v/>
          </cell>
          <cell r="BO754" t="str">
            <v/>
          </cell>
          <cell r="BP754">
            <v>0</v>
          </cell>
        </row>
        <row r="755">
          <cell r="A755" t="str">
            <v>Storm Legion, The</v>
          </cell>
          <cell r="C755">
            <v>0</v>
          </cell>
          <cell r="AK755" t="str">
            <v/>
          </cell>
          <cell r="AL755" t="str">
            <v/>
          </cell>
          <cell r="AM755" t="str">
            <v/>
          </cell>
          <cell r="AN755" t="str">
            <v/>
          </cell>
          <cell r="AO755" t="str">
            <v/>
          </cell>
          <cell r="AP755" t="str">
            <v/>
          </cell>
          <cell r="AQ755" t="str">
            <v/>
          </cell>
          <cell r="AR755" t="str">
            <v/>
          </cell>
          <cell r="AS755" t="str">
            <v/>
          </cell>
          <cell r="AT755" t="str">
            <v/>
          </cell>
          <cell r="AU755" t="str">
            <v/>
          </cell>
          <cell r="AV755" t="str">
            <v/>
          </cell>
          <cell r="AW755" t="str">
            <v/>
          </cell>
          <cell r="AX755" t="str">
            <v/>
          </cell>
          <cell r="AY755" t="str">
            <v/>
          </cell>
          <cell r="AZ755" t="str">
            <v/>
          </cell>
          <cell r="BA755" t="str">
            <v/>
          </cell>
          <cell r="BB755" t="str">
            <v/>
          </cell>
          <cell r="BC755" t="str">
            <v/>
          </cell>
          <cell r="BD755" t="str">
            <v/>
          </cell>
          <cell r="BE755" t="str">
            <v/>
          </cell>
          <cell r="BF755" t="str">
            <v/>
          </cell>
          <cell r="BG755" t="str">
            <v/>
          </cell>
          <cell r="BH755" t="str">
            <v/>
          </cell>
          <cell r="BI755" t="str">
            <v/>
          </cell>
          <cell r="BJ755" t="str">
            <v/>
          </cell>
          <cell r="BK755" t="str">
            <v/>
          </cell>
          <cell r="BL755" t="str">
            <v/>
          </cell>
          <cell r="BM755" t="str">
            <v/>
          </cell>
          <cell r="BN755" t="str">
            <v/>
          </cell>
          <cell r="BO755" t="str">
            <v/>
          </cell>
          <cell r="BP755">
            <v>0</v>
          </cell>
        </row>
        <row r="756">
          <cell r="A756" t="str">
            <v>Stormhammer</v>
          </cell>
          <cell r="B756" t="str">
            <v>Sth</v>
          </cell>
          <cell r="C756">
            <v>0</v>
          </cell>
          <cell r="G756" t="str">
            <v>1st:]Throw Battlehammer (Ex)[Throw batttle hammer with 10' range increment.</v>
          </cell>
          <cell r="H756" t="str">
            <v>2nd:]Smite (Su)[1/day +4 to hit, +0 to damage.</v>
          </cell>
          <cell r="I756" t="str">
            <v>3rd:]Mighty Blow (Ex)[Power Attack (any weapon) &amp; Ranged Power Attack (battle hammer only) as per the feats.</v>
          </cell>
          <cell r="J756" t="str">
            <v>4th:]Turning Attack (Ex)[Standard Atction to turn &amp; attack simultaniously with battlehammer.  Target must be undead.</v>
          </cell>
          <cell r="K756" t="str">
            <v>5th:]Call Battlehammer (Su)[-2/day Free Action to call battlehammer from up to 1 mile away.</v>
          </cell>
          <cell r="L756" t="str">
            <v>][Appears at the beginning of the following round.</v>
          </cell>
          <cell r="AK756" t="str">
            <v/>
          </cell>
          <cell r="AL756" t="str">
            <v/>
          </cell>
          <cell r="AM756" t="str">
            <v/>
          </cell>
          <cell r="AN756" t="str">
            <v/>
          </cell>
          <cell r="AO756" t="str">
            <v/>
          </cell>
          <cell r="AP756" t="str">
            <v/>
          </cell>
          <cell r="AQ756" t="str">
            <v/>
          </cell>
          <cell r="AR756" t="str">
            <v/>
          </cell>
          <cell r="AS756" t="str">
            <v/>
          </cell>
          <cell r="AT756" t="str">
            <v/>
          </cell>
          <cell r="AU756" t="str">
            <v/>
          </cell>
          <cell r="AV756" t="str">
            <v/>
          </cell>
          <cell r="AW756" t="str">
            <v/>
          </cell>
          <cell r="AX756" t="str">
            <v/>
          </cell>
          <cell r="AY756" t="str">
            <v/>
          </cell>
          <cell r="AZ756" t="str">
            <v/>
          </cell>
          <cell r="BA756" t="str">
            <v/>
          </cell>
          <cell r="BB756" t="str">
            <v/>
          </cell>
          <cell r="BC756" t="str">
            <v/>
          </cell>
          <cell r="BD756" t="str">
            <v/>
          </cell>
          <cell r="BE756" t="str">
            <v/>
          </cell>
          <cell r="BF756" t="str">
            <v/>
          </cell>
          <cell r="BG756" t="str">
            <v/>
          </cell>
          <cell r="BH756" t="str">
            <v/>
          </cell>
          <cell r="BI756" t="str">
            <v/>
          </cell>
          <cell r="BJ756" t="str">
            <v/>
          </cell>
          <cell r="BK756" t="str">
            <v/>
          </cell>
          <cell r="BL756" t="str">
            <v/>
          </cell>
          <cell r="BM756" t="str">
            <v/>
          </cell>
          <cell r="BN756" t="str">
            <v/>
          </cell>
          <cell r="BO756" t="str">
            <v/>
          </cell>
          <cell r="BP756">
            <v>0</v>
          </cell>
        </row>
        <row r="757">
          <cell r="A757" t="str">
            <v>Stormlord</v>
          </cell>
          <cell r="C757">
            <v>0</v>
          </cell>
          <cell r="AK757" t="str">
            <v/>
          </cell>
          <cell r="AL757" t="str">
            <v/>
          </cell>
          <cell r="AM757" t="str">
            <v/>
          </cell>
          <cell r="AN757" t="str">
            <v/>
          </cell>
          <cell r="AO757" t="str">
            <v/>
          </cell>
          <cell r="AP757" t="str">
            <v/>
          </cell>
          <cell r="AQ757" t="str">
            <v/>
          </cell>
          <cell r="AR757" t="str">
            <v/>
          </cell>
          <cell r="AS757" t="str">
            <v/>
          </cell>
          <cell r="AT757" t="str">
            <v/>
          </cell>
          <cell r="AU757" t="str">
            <v/>
          </cell>
          <cell r="AV757" t="str">
            <v/>
          </cell>
          <cell r="AW757" t="str">
            <v/>
          </cell>
          <cell r="AX757" t="str">
            <v/>
          </cell>
          <cell r="AY757" t="str">
            <v/>
          </cell>
          <cell r="AZ757" t="str">
            <v/>
          </cell>
          <cell r="BA757" t="str">
            <v/>
          </cell>
          <cell r="BB757" t="str">
            <v/>
          </cell>
          <cell r="BC757" t="str">
            <v/>
          </cell>
          <cell r="BD757" t="str">
            <v/>
          </cell>
          <cell r="BE757" t="str">
            <v/>
          </cell>
          <cell r="BF757" t="str">
            <v/>
          </cell>
          <cell r="BG757" t="str">
            <v/>
          </cell>
          <cell r="BH757" t="str">
            <v/>
          </cell>
          <cell r="BI757" t="str">
            <v/>
          </cell>
          <cell r="BJ757" t="str">
            <v/>
          </cell>
          <cell r="BK757" t="str">
            <v/>
          </cell>
          <cell r="BL757" t="str">
            <v/>
          </cell>
          <cell r="BM757" t="str">
            <v/>
          </cell>
          <cell r="BN757" t="str">
            <v/>
          </cell>
          <cell r="BO757" t="str">
            <v/>
          </cell>
          <cell r="BP757">
            <v>0</v>
          </cell>
        </row>
        <row r="758">
          <cell r="A758" t="str">
            <v>Strifeleader</v>
          </cell>
          <cell r="C758">
            <v>0</v>
          </cell>
          <cell r="AK758" t="str">
            <v/>
          </cell>
          <cell r="AL758" t="str">
            <v/>
          </cell>
          <cell r="AM758" t="str">
            <v/>
          </cell>
          <cell r="AN758" t="str">
            <v/>
          </cell>
          <cell r="AO758" t="str">
            <v/>
          </cell>
          <cell r="AP758" t="str">
            <v/>
          </cell>
          <cell r="AQ758" t="str">
            <v/>
          </cell>
          <cell r="AR758" t="str">
            <v/>
          </cell>
          <cell r="AS758" t="str">
            <v/>
          </cell>
          <cell r="AT758" t="str">
            <v/>
          </cell>
          <cell r="AU758" t="str">
            <v/>
          </cell>
          <cell r="AV758" t="str">
            <v/>
          </cell>
          <cell r="AW758" t="str">
            <v/>
          </cell>
          <cell r="AX758" t="str">
            <v/>
          </cell>
          <cell r="AY758" t="str">
            <v/>
          </cell>
          <cell r="AZ758" t="str">
            <v/>
          </cell>
          <cell r="BA758" t="str">
            <v/>
          </cell>
          <cell r="BB758" t="str">
            <v/>
          </cell>
          <cell r="BC758" t="str">
            <v/>
          </cell>
          <cell r="BD758" t="str">
            <v/>
          </cell>
          <cell r="BE758" t="str">
            <v/>
          </cell>
          <cell r="BF758" t="str">
            <v/>
          </cell>
          <cell r="BG758" t="str">
            <v/>
          </cell>
          <cell r="BH758" t="str">
            <v/>
          </cell>
          <cell r="BI758" t="str">
            <v/>
          </cell>
          <cell r="BJ758" t="str">
            <v/>
          </cell>
          <cell r="BK758" t="str">
            <v/>
          </cell>
          <cell r="BL758" t="str">
            <v/>
          </cell>
          <cell r="BM758" t="str">
            <v/>
          </cell>
          <cell r="BN758" t="str">
            <v/>
          </cell>
          <cell r="BO758" t="str">
            <v/>
          </cell>
          <cell r="BP758">
            <v>0</v>
          </cell>
        </row>
        <row r="759">
          <cell r="A759" t="str">
            <v>Student of the Dragon</v>
          </cell>
          <cell r="B759" t="str">
            <v>.</v>
          </cell>
          <cell r="C759">
            <v>0</v>
          </cell>
          <cell r="G759" t="str">
            <v>1st:]Wings of the Dragon (Su)[Jumping distance no longer limited by height.  Can stop &amp; turn mid-jump.</v>
          </cell>
          <cell r="H759" t="str">
            <v>2nd:]Strength of the Dragon (Su)[2x unarmed damage against objects.</v>
          </cell>
          <cell r="I759" t="str">
            <v>3rd:]Eyes of the Dragon (Su)[Darkvision 60'</v>
          </cell>
          <cell r="J759" t="str">
            <v>4th:]Fist of the Dragon (Su)[Choose an energy type - acid, cold, electricity, fire.</v>
          </cell>
          <cell r="K759" t="str">
            <v>][+1 elemental damage to unarmed strikes.</v>
          </cell>
          <cell r="L759" t="str">
            <v>5th:]Tactics of the Dragon (Su)[Can attack while in mid-jump.</v>
          </cell>
          <cell r="M759" t="str">
            <v>6th:]Roar of the Dragon (Sp)[3/day 60' cone of fear as per cause fear.  (DC 10)</v>
          </cell>
          <cell r="N759" t="str">
            <v>7th:]Fury of the Dragon (Ex)[Unarmed crit multiplier increases by one step.  (3x to 4x, etc…)</v>
          </cell>
          <cell r="O759" t="str">
            <v>9th:]Thunder of the Dragon (Su)[3/day leap to attack opponent within 5'.  +4 to hit, 2x damage.</v>
          </cell>
          <cell r="P759" t="str">
            <v>][Upon ipact, creates a sound burst as a level 0 cleric.</v>
          </cell>
          <cell r="Q759" t="str">
            <v>10th:]Spirit of the Dragon (Su)[Fly at standard speed with perfect maneuverability.</v>
          </cell>
          <cell r="AK759" t="str">
            <v/>
          </cell>
          <cell r="AL759" t="str">
            <v/>
          </cell>
          <cell r="AM759" t="str">
            <v/>
          </cell>
          <cell r="AN759" t="str">
            <v/>
          </cell>
          <cell r="AO759" t="str">
            <v/>
          </cell>
          <cell r="AP759" t="str">
            <v/>
          </cell>
          <cell r="AQ759" t="str">
            <v/>
          </cell>
          <cell r="AR759" t="str">
            <v/>
          </cell>
          <cell r="AS759" t="str">
            <v/>
          </cell>
          <cell r="AT759" t="str">
            <v/>
          </cell>
          <cell r="AU759" t="str">
            <v/>
          </cell>
          <cell r="AV759" t="str">
            <v/>
          </cell>
          <cell r="AW759" t="str">
            <v/>
          </cell>
          <cell r="AX759" t="str">
            <v/>
          </cell>
          <cell r="AY759" t="str">
            <v/>
          </cell>
          <cell r="AZ759" t="str">
            <v/>
          </cell>
          <cell r="BA759" t="str">
            <v/>
          </cell>
          <cell r="BB759" t="str">
            <v/>
          </cell>
          <cell r="BC759" t="str">
            <v/>
          </cell>
          <cell r="BD759" t="str">
            <v/>
          </cell>
          <cell r="BE759" t="str">
            <v/>
          </cell>
          <cell r="BF759" t="str">
            <v/>
          </cell>
          <cell r="BG759" t="str">
            <v/>
          </cell>
          <cell r="BH759" t="str">
            <v/>
          </cell>
          <cell r="BI759" t="str">
            <v/>
          </cell>
          <cell r="BJ759" t="str">
            <v/>
          </cell>
          <cell r="BK759" t="str">
            <v/>
          </cell>
          <cell r="BL759" t="str">
            <v/>
          </cell>
          <cell r="BM759" t="str">
            <v/>
          </cell>
          <cell r="BN759" t="str">
            <v/>
          </cell>
          <cell r="BO759" t="str">
            <v/>
          </cell>
          <cell r="BP759">
            <v>0</v>
          </cell>
        </row>
        <row r="760">
          <cell r="A760" t="str">
            <v>Submissive</v>
          </cell>
          <cell r="C760">
            <v>0</v>
          </cell>
          <cell r="AK760" t="str">
            <v/>
          </cell>
          <cell r="AL760" t="str">
            <v/>
          </cell>
          <cell r="AM760" t="str">
            <v/>
          </cell>
          <cell r="AN760" t="str">
            <v/>
          </cell>
          <cell r="AO760" t="str">
            <v/>
          </cell>
          <cell r="AP760" t="str">
            <v/>
          </cell>
          <cell r="AQ760" t="str">
            <v/>
          </cell>
          <cell r="AR760" t="str">
            <v/>
          </cell>
          <cell r="AS760" t="str">
            <v/>
          </cell>
          <cell r="AT760" t="str">
            <v/>
          </cell>
          <cell r="AU760" t="str">
            <v/>
          </cell>
          <cell r="AV760" t="str">
            <v/>
          </cell>
          <cell r="AW760" t="str">
            <v/>
          </cell>
          <cell r="AX760" t="str">
            <v/>
          </cell>
          <cell r="AY760" t="str">
            <v/>
          </cell>
          <cell r="AZ760" t="str">
            <v/>
          </cell>
          <cell r="BA760" t="str">
            <v/>
          </cell>
          <cell r="BB760" t="str">
            <v/>
          </cell>
          <cell r="BC760" t="str">
            <v/>
          </cell>
          <cell r="BD760" t="str">
            <v/>
          </cell>
          <cell r="BE760" t="str">
            <v/>
          </cell>
          <cell r="BF760" t="str">
            <v/>
          </cell>
          <cell r="BG760" t="str">
            <v/>
          </cell>
          <cell r="BH760" t="str">
            <v/>
          </cell>
          <cell r="BI760" t="str">
            <v/>
          </cell>
          <cell r="BJ760" t="str">
            <v/>
          </cell>
          <cell r="BK760" t="str">
            <v/>
          </cell>
          <cell r="BL760" t="str">
            <v/>
          </cell>
          <cell r="BM760" t="str">
            <v/>
          </cell>
          <cell r="BN760" t="str">
            <v/>
          </cell>
          <cell r="BO760" t="str">
            <v/>
          </cell>
          <cell r="BP760">
            <v>0</v>
          </cell>
        </row>
        <row r="761">
          <cell r="A761" t="str">
            <v>Sunknight</v>
          </cell>
          <cell r="C761">
            <v>0</v>
          </cell>
          <cell r="AK761" t="str">
            <v/>
          </cell>
          <cell r="AL761" t="str">
            <v/>
          </cell>
          <cell r="AM761" t="str">
            <v/>
          </cell>
          <cell r="AN761" t="str">
            <v/>
          </cell>
          <cell r="AO761" t="str">
            <v/>
          </cell>
          <cell r="AP761" t="str">
            <v/>
          </cell>
          <cell r="AQ761" t="str">
            <v/>
          </cell>
          <cell r="AR761" t="str">
            <v/>
          </cell>
          <cell r="AS761" t="str">
            <v/>
          </cell>
          <cell r="AT761" t="str">
            <v/>
          </cell>
          <cell r="AU761" t="str">
            <v/>
          </cell>
          <cell r="AV761" t="str">
            <v/>
          </cell>
          <cell r="AW761" t="str">
            <v/>
          </cell>
          <cell r="AX761" t="str">
            <v/>
          </cell>
          <cell r="AY761" t="str">
            <v/>
          </cell>
          <cell r="AZ761" t="str">
            <v/>
          </cell>
          <cell r="BA761" t="str">
            <v/>
          </cell>
          <cell r="BB761" t="str">
            <v/>
          </cell>
          <cell r="BC761" t="str">
            <v/>
          </cell>
          <cell r="BD761" t="str">
            <v/>
          </cell>
          <cell r="BE761" t="str">
            <v/>
          </cell>
          <cell r="BF761" t="str">
            <v/>
          </cell>
          <cell r="BG761" t="str">
            <v/>
          </cell>
          <cell r="BH761" t="str">
            <v/>
          </cell>
          <cell r="BI761" t="str">
            <v/>
          </cell>
          <cell r="BJ761" t="str">
            <v/>
          </cell>
          <cell r="BK761" t="str">
            <v/>
          </cell>
          <cell r="BL761" t="str">
            <v/>
          </cell>
          <cell r="BM761" t="str">
            <v/>
          </cell>
          <cell r="BN761" t="str">
            <v/>
          </cell>
          <cell r="BO761" t="str">
            <v/>
          </cell>
          <cell r="BP761">
            <v>0</v>
          </cell>
        </row>
        <row r="762">
          <cell r="A762" t="str">
            <v>Sunlord</v>
          </cell>
          <cell r="C762">
            <v>0</v>
          </cell>
          <cell r="AK762" t="str">
            <v/>
          </cell>
          <cell r="AL762" t="str">
            <v/>
          </cell>
          <cell r="AM762" t="str">
            <v/>
          </cell>
          <cell r="AN762" t="str">
            <v/>
          </cell>
          <cell r="AO762" t="str">
            <v/>
          </cell>
          <cell r="AP762" t="str">
            <v/>
          </cell>
          <cell r="AQ762" t="str">
            <v/>
          </cell>
          <cell r="AR762" t="str">
            <v/>
          </cell>
          <cell r="AS762" t="str">
            <v/>
          </cell>
          <cell r="AT762" t="str">
            <v/>
          </cell>
          <cell r="AU762" t="str">
            <v/>
          </cell>
          <cell r="AV762" t="str">
            <v/>
          </cell>
          <cell r="AW762" t="str">
            <v/>
          </cell>
          <cell r="AX762" t="str">
            <v/>
          </cell>
          <cell r="AY762" t="str">
            <v/>
          </cell>
          <cell r="AZ762" t="str">
            <v/>
          </cell>
          <cell r="BA762" t="str">
            <v/>
          </cell>
          <cell r="BB762" t="str">
            <v/>
          </cell>
          <cell r="BC762" t="str">
            <v/>
          </cell>
          <cell r="BD762" t="str">
            <v/>
          </cell>
          <cell r="BE762" t="str">
            <v/>
          </cell>
          <cell r="BF762" t="str">
            <v/>
          </cell>
          <cell r="BG762" t="str">
            <v/>
          </cell>
          <cell r="BH762" t="str">
            <v/>
          </cell>
          <cell r="BI762" t="str">
            <v/>
          </cell>
          <cell r="BJ762" t="str">
            <v/>
          </cell>
          <cell r="BK762" t="str">
            <v/>
          </cell>
          <cell r="BL762" t="str">
            <v/>
          </cell>
          <cell r="BM762" t="str">
            <v/>
          </cell>
          <cell r="BN762" t="str">
            <v/>
          </cell>
          <cell r="BO762" t="str">
            <v/>
          </cell>
          <cell r="BP762">
            <v>0</v>
          </cell>
        </row>
        <row r="763">
          <cell r="A763" t="str">
            <v>Sword Dancer</v>
          </cell>
          <cell r="C763">
            <v>0</v>
          </cell>
          <cell r="AK763" t="str">
            <v/>
          </cell>
          <cell r="AL763" t="str">
            <v/>
          </cell>
          <cell r="AM763" t="str">
            <v/>
          </cell>
          <cell r="AN763" t="str">
            <v/>
          </cell>
          <cell r="AO763" t="str">
            <v/>
          </cell>
          <cell r="AP763" t="str">
            <v/>
          </cell>
          <cell r="AQ763" t="str">
            <v/>
          </cell>
          <cell r="AR763" t="str">
            <v/>
          </cell>
          <cell r="AS763" t="str">
            <v/>
          </cell>
          <cell r="AT763" t="str">
            <v/>
          </cell>
          <cell r="AU763" t="str">
            <v/>
          </cell>
          <cell r="AV763" t="str">
            <v/>
          </cell>
          <cell r="AW763" t="str">
            <v/>
          </cell>
          <cell r="AX763" t="str">
            <v/>
          </cell>
          <cell r="AY763" t="str">
            <v/>
          </cell>
          <cell r="AZ763" t="str">
            <v/>
          </cell>
          <cell r="BA763" t="str">
            <v/>
          </cell>
          <cell r="BB763" t="str">
            <v/>
          </cell>
          <cell r="BC763" t="str">
            <v/>
          </cell>
          <cell r="BD763" t="str">
            <v/>
          </cell>
          <cell r="BE763" t="str">
            <v/>
          </cell>
          <cell r="BF763" t="str">
            <v/>
          </cell>
          <cell r="BG763" t="str">
            <v/>
          </cell>
          <cell r="BH763" t="str">
            <v/>
          </cell>
          <cell r="BI763" t="str">
            <v/>
          </cell>
          <cell r="BJ763" t="str">
            <v/>
          </cell>
          <cell r="BK763" t="str">
            <v/>
          </cell>
          <cell r="BL763" t="str">
            <v/>
          </cell>
          <cell r="BM763" t="str">
            <v/>
          </cell>
          <cell r="BN763" t="str">
            <v/>
          </cell>
          <cell r="BO763" t="str">
            <v/>
          </cell>
          <cell r="BP763">
            <v>0</v>
          </cell>
        </row>
        <row r="764">
          <cell r="A764" t="str">
            <v>Sword of Yotsu, The</v>
          </cell>
          <cell r="C764">
            <v>0</v>
          </cell>
          <cell r="AK764" t="str">
            <v/>
          </cell>
          <cell r="AL764" t="str">
            <v/>
          </cell>
          <cell r="AM764" t="str">
            <v/>
          </cell>
          <cell r="AN764" t="str">
            <v/>
          </cell>
          <cell r="AO764" t="str">
            <v/>
          </cell>
          <cell r="AP764" t="str">
            <v/>
          </cell>
          <cell r="AQ764" t="str">
            <v/>
          </cell>
          <cell r="AR764" t="str">
            <v/>
          </cell>
          <cell r="AS764" t="str">
            <v/>
          </cell>
          <cell r="AT764" t="str">
            <v/>
          </cell>
          <cell r="AU764" t="str">
            <v/>
          </cell>
          <cell r="AV764" t="str">
            <v/>
          </cell>
          <cell r="AW764" t="str">
            <v/>
          </cell>
          <cell r="AX764" t="str">
            <v/>
          </cell>
          <cell r="AY764" t="str">
            <v/>
          </cell>
          <cell r="AZ764" t="str">
            <v/>
          </cell>
          <cell r="BA764" t="str">
            <v/>
          </cell>
          <cell r="BB764" t="str">
            <v/>
          </cell>
          <cell r="BC764" t="str">
            <v/>
          </cell>
          <cell r="BD764" t="str">
            <v/>
          </cell>
          <cell r="BE764" t="str">
            <v/>
          </cell>
          <cell r="BF764" t="str">
            <v/>
          </cell>
          <cell r="BG764" t="str">
            <v/>
          </cell>
          <cell r="BH764" t="str">
            <v/>
          </cell>
          <cell r="BI764" t="str">
            <v/>
          </cell>
          <cell r="BJ764" t="str">
            <v/>
          </cell>
          <cell r="BK764" t="str">
            <v/>
          </cell>
          <cell r="BL764" t="str">
            <v/>
          </cell>
          <cell r="BM764" t="str">
            <v/>
          </cell>
          <cell r="BN764" t="str">
            <v/>
          </cell>
          <cell r="BO764" t="str">
            <v/>
          </cell>
          <cell r="BP764">
            <v>0</v>
          </cell>
        </row>
        <row r="765">
          <cell r="A765" t="str">
            <v>Tainted Spellcaster</v>
          </cell>
          <cell r="C765">
            <v>0</v>
          </cell>
          <cell r="AK765" t="str">
            <v/>
          </cell>
          <cell r="AL765" t="str">
            <v/>
          </cell>
          <cell r="AM765" t="str">
            <v/>
          </cell>
          <cell r="AN765" t="str">
            <v/>
          </cell>
          <cell r="AO765" t="str">
            <v/>
          </cell>
          <cell r="AP765" t="str">
            <v/>
          </cell>
          <cell r="AQ765" t="str">
            <v/>
          </cell>
          <cell r="AR765" t="str">
            <v/>
          </cell>
          <cell r="AS765" t="str">
            <v/>
          </cell>
          <cell r="AT765" t="str">
            <v/>
          </cell>
          <cell r="AU765" t="str">
            <v/>
          </cell>
          <cell r="AV765" t="str">
            <v/>
          </cell>
          <cell r="AW765" t="str">
            <v/>
          </cell>
          <cell r="AX765" t="str">
            <v/>
          </cell>
          <cell r="AY765" t="str">
            <v/>
          </cell>
          <cell r="AZ765" t="str">
            <v/>
          </cell>
          <cell r="BA765" t="str">
            <v/>
          </cell>
          <cell r="BB765" t="str">
            <v/>
          </cell>
          <cell r="BC765" t="str">
            <v/>
          </cell>
          <cell r="BD765" t="str">
            <v/>
          </cell>
          <cell r="BE765" t="str">
            <v/>
          </cell>
          <cell r="BF765" t="str">
            <v/>
          </cell>
          <cell r="BG765" t="str">
            <v/>
          </cell>
          <cell r="BH765" t="str">
            <v/>
          </cell>
          <cell r="BI765" t="str">
            <v/>
          </cell>
          <cell r="BJ765" t="str">
            <v/>
          </cell>
          <cell r="BK765" t="str">
            <v/>
          </cell>
          <cell r="BL765" t="str">
            <v/>
          </cell>
          <cell r="BM765" t="str">
            <v/>
          </cell>
          <cell r="BN765" t="str">
            <v/>
          </cell>
          <cell r="BO765" t="str">
            <v/>
          </cell>
          <cell r="BP765">
            <v>0</v>
          </cell>
        </row>
        <row r="766">
          <cell r="A766" t="str">
            <v>Tainted Warrior</v>
          </cell>
          <cell r="C766">
            <v>0</v>
          </cell>
          <cell r="AK766" t="str">
            <v/>
          </cell>
          <cell r="AL766" t="str">
            <v/>
          </cell>
          <cell r="AM766" t="str">
            <v/>
          </cell>
          <cell r="AN766" t="str">
            <v/>
          </cell>
          <cell r="AO766" t="str">
            <v/>
          </cell>
          <cell r="AP766" t="str">
            <v/>
          </cell>
          <cell r="AQ766" t="str">
            <v/>
          </cell>
          <cell r="AR766" t="str">
            <v/>
          </cell>
          <cell r="AS766" t="str">
            <v/>
          </cell>
          <cell r="AT766" t="str">
            <v/>
          </cell>
          <cell r="AU766" t="str">
            <v/>
          </cell>
          <cell r="AV766" t="str">
            <v/>
          </cell>
          <cell r="AW766" t="str">
            <v/>
          </cell>
          <cell r="AX766" t="str">
            <v/>
          </cell>
          <cell r="AY766" t="str">
            <v/>
          </cell>
          <cell r="AZ766" t="str">
            <v/>
          </cell>
          <cell r="BA766" t="str">
            <v/>
          </cell>
          <cell r="BB766" t="str">
            <v/>
          </cell>
          <cell r="BC766" t="str">
            <v/>
          </cell>
          <cell r="BD766" t="str">
            <v/>
          </cell>
          <cell r="BE766" t="str">
            <v/>
          </cell>
          <cell r="BF766" t="str">
            <v/>
          </cell>
          <cell r="BG766" t="str">
            <v/>
          </cell>
          <cell r="BH766" t="str">
            <v/>
          </cell>
          <cell r="BI766" t="str">
            <v/>
          </cell>
          <cell r="BJ766" t="str">
            <v/>
          </cell>
          <cell r="BK766" t="str">
            <v/>
          </cell>
          <cell r="BL766" t="str">
            <v/>
          </cell>
          <cell r="BM766" t="str">
            <v/>
          </cell>
          <cell r="BN766" t="str">
            <v/>
          </cell>
          <cell r="BO766" t="str">
            <v/>
          </cell>
          <cell r="BP766">
            <v>0</v>
          </cell>
        </row>
        <row r="767">
          <cell r="A767" t="str">
            <v>Taker</v>
          </cell>
          <cell r="B767" t="str">
            <v>.</v>
          </cell>
          <cell r="C767">
            <v>0</v>
          </cell>
          <cell r="D767" t="str">
            <v>]Light, Medium, Heavy Armor[</v>
          </cell>
          <cell r="E767" t="str">
            <v>]Shield Use[</v>
          </cell>
          <cell r="F767" t="str">
            <v>]Simple Weapons[</v>
          </cell>
          <cell r="G767" t="str">
            <v>1st:]Survival Skill[Gain a competence bonus equal to taker class level in any</v>
          </cell>
          <cell r="H767" t="str">
            <v>][non-exclusive skill. Choose another every other level.</v>
          </cell>
          <cell r="I767" t="str">
            <v>2nd:]Larger Than Life (Sp)[Righteous Might 1/day as a cleric of equal character level.</v>
          </cell>
          <cell r="J767" t="str">
            <v>][2/day at 6th level. 3/day at 10th level.</v>
          </cell>
          <cell r="K767" t="str">
            <v>4th:]Aura of Confidence (Sp)[Prayer 1/day as a cleric of equal character level.</v>
          </cell>
          <cell r="L767" t="str">
            <v>][2/day at 8th level.</v>
          </cell>
          <cell r="M767" t="str">
            <v>5h:]Charisma increases by 1. Increases by 1 again at 10th level.</v>
          </cell>
          <cell r="N767" t="str">
            <v>10th:]Supreme Confidence (Ex)[Moral bonus to attack &amp; saves equal to CHA bonus.</v>
          </cell>
          <cell r="AK767" t="str">
            <v/>
          </cell>
          <cell r="AL767" t="str">
            <v/>
          </cell>
          <cell r="AM767" t="str">
            <v/>
          </cell>
          <cell r="AN767" t="str">
            <v/>
          </cell>
          <cell r="AO767" t="str">
            <v/>
          </cell>
          <cell r="AP767" t="str">
            <v/>
          </cell>
          <cell r="AQ767" t="str">
            <v/>
          </cell>
          <cell r="AR767" t="str">
            <v/>
          </cell>
          <cell r="AS767" t="str">
            <v/>
          </cell>
          <cell r="AT767" t="str">
            <v/>
          </cell>
          <cell r="AU767" t="str">
            <v/>
          </cell>
          <cell r="AV767" t="str">
            <v/>
          </cell>
          <cell r="AW767" t="str">
            <v/>
          </cell>
          <cell r="AX767" t="str">
            <v/>
          </cell>
          <cell r="AY767" t="str">
            <v/>
          </cell>
          <cell r="AZ767" t="str">
            <v/>
          </cell>
          <cell r="BA767" t="str">
            <v/>
          </cell>
          <cell r="BB767" t="str">
            <v/>
          </cell>
          <cell r="BC767" t="str">
            <v/>
          </cell>
          <cell r="BD767" t="str">
            <v/>
          </cell>
          <cell r="BE767" t="str">
            <v/>
          </cell>
          <cell r="BF767" t="str">
            <v/>
          </cell>
          <cell r="BG767" t="str">
            <v/>
          </cell>
          <cell r="BH767" t="str">
            <v/>
          </cell>
          <cell r="BI767" t="str">
            <v/>
          </cell>
          <cell r="BJ767" t="str">
            <v/>
          </cell>
          <cell r="BK767" t="str">
            <v/>
          </cell>
          <cell r="BL767" t="str">
            <v/>
          </cell>
          <cell r="BM767" t="str">
            <v/>
          </cell>
          <cell r="BN767" t="str">
            <v/>
          </cell>
          <cell r="BO767" t="str">
            <v/>
          </cell>
          <cell r="BP767">
            <v>0</v>
          </cell>
        </row>
        <row r="768">
          <cell r="A768" t="str">
            <v>Talion Apostle</v>
          </cell>
          <cell r="C768">
            <v>0</v>
          </cell>
          <cell r="AK768" t="str">
            <v/>
          </cell>
          <cell r="AL768" t="str">
            <v/>
          </cell>
          <cell r="AM768" t="str">
            <v/>
          </cell>
          <cell r="AN768" t="str">
            <v/>
          </cell>
          <cell r="AO768" t="str">
            <v/>
          </cell>
          <cell r="AP768" t="str">
            <v/>
          </cell>
          <cell r="AQ768" t="str">
            <v/>
          </cell>
          <cell r="AR768" t="str">
            <v/>
          </cell>
          <cell r="AS768" t="str">
            <v/>
          </cell>
          <cell r="AT768" t="str">
            <v/>
          </cell>
          <cell r="AU768" t="str">
            <v/>
          </cell>
          <cell r="AV768" t="str">
            <v/>
          </cell>
          <cell r="AW768" t="str">
            <v/>
          </cell>
          <cell r="AX768" t="str">
            <v/>
          </cell>
          <cell r="AY768" t="str">
            <v/>
          </cell>
          <cell r="AZ768" t="str">
            <v/>
          </cell>
          <cell r="BA768" t="str">
            <v/>
          </cell>
          <cell r="BB768" t="str">
            <v/>
          </cell>
          <cell r="BC768" t="str">
            <v/>
          </cell>
          <cell r="BD768" t="str">
            <v/>
          </cell>
          <cell r="BE768" t="str">
            <v/>
          </cell>
          <cell r="BF768" t="str">
            <v/>
          </cell>
          <cell r="BG768" t="str">
            <v/>
          </cell>
          <cell r="BH768" t="str">
            <v/>
          </cell>
          <cell r="BI768" t="str">
            <v/>
          </cell>
          <cell r="BJ768" t="str">
            <v/>
          </cell>
          <cell r="BK768" t="str">
            <v/>
          </cell>
          <cell r="BL768" t="str">
            <v/>
          </cell>
          <cell r="BM768" t="str">
            <v/>
          </cell>
          <cell r="BN768" t="str">
            <v/>
          </cell>
          <cell r="BO768" t="str">
            <v/>
          </cell>
          <cell r="BP768">
            <v>0</v>
          </cell>
        </row>
        <row r="769">
          <cell r="A769" t="str">
            <v>Tattoo Mage</v>
          </cell>
          <cell r="B769" t="str">
            <v>.</v>
          </cell>
          <cell r="C769">
            <v>0</v>
          </cell>
          <cell r="F769" t="str">
            <v>]Wizardly Weapons[Club, dagger, heavy &amp; light crossbow, heavy &amp; light mace, quarterstaff, sling, 1 of choice</v>
          </cell>
          <cell r="G769" t="str">
            <v>1st:]Arcane Tattoos (Sp)[Wisdom determines DC, Bonus Spells.</v>
          </cell>
          <cell r="H769" t="str">
            <v>3rd:]Bonus Feats (Ex)[0 earned so far.</v>
          </cell>
          <cell r="I769" t="str">
            <v>10th:]Touch of the Master (Sp)[Can use Conjuration (Healing) tattoos on others.</v>
          </cell>
          <cell r="J769" t="str">
            <v>16th:]Heart of the Master (Su)[Immunity to all poison &amp; natural diseases.</v>
          </cell>
          <cell r="K769" t="str">
            <v>][+2 Natural AC bonus.</v>
          </cell>
          <cell r="L769" t="str">
            <v>][Receives max HPs when advancing as Tattoo Mage or Monk.</v>
          </cell>
          <cell r="M769" t="str">
            <v>20th:]Tattoo Master (Sp)[May tattoo others.  See p.48</v>
          </cell>
          <cell r="AK769" t="str">
            <v/>
          </cell>
          <cell r="AL769" t="str">
            <v/>
          </cell>
          <cell r="AM769" t="str">
            <v/>
          </cell>
          <cell r="AN769" t="str">
            <v/>
          </cell>
          <cell r="AO769" t="str">
            <v/>
          </cell>
          <cell r="AP769" t="str">
            <v/>
          </cell>
          <cell r="AQ769" t="str">
            <v/>
          </cell>
          <cell r="AR769" t="str">
            <v/>
          </cell>
          <cell r="AS769" t="str">
            <v/>
          </cell>
          <cell r="AT769" t="str">
            <v/>
          </cell>
          <cell r="AU769" t="str">
            <v/>
          </cell>
          <cell r="AV769" t="str">
            <v/>
          </cell>
          <cell r="AW769" t="str">
            <v/>
          </cell>
          <cell r="AX769" t="str">
            <v/>
          </cell>
          <cell r="AY769" t="str">
            <v/>
          </cell>
          <cell r="AZ769" t="str">
            <v/>
          </cell>
          <cell r="BA769" t="str">
            <v/>
          </cell>
          <cell r="BB769" t="str">
            <v/>
          </cell>
          <cell r="BC769" t="str">
            <v/>
          </cell>
          <cell r="BD769" t="str">
            <v/>
          </cell>
          <cell r="BE769" t="str">
            <v/>
          </cell>
          <cell r="BF769" t="str">
            <v/>
          </cell>
          <cell r="BG769" t="str">
            <v/>
          </cell>
          <cell r="BH769" t="str">
            <v/>
          </cell>
          <cell r="BI769" t="str">
            <v/>
          </cell>
          <cell r="BJ769" t="str">
            <v/>
          </cell>
          <cell r="BK769" t="str">
            <v/>
          </cell>
          <cell r="BL769" t="str">
            <v/>
          </cell>
          <cell r="BM769" t="str">
            <v/>
          </cell>
          <cell r="BN769" t="str">
            <v/>
          </cell>
          <cell r="BO769" t="str">
            <v/>
          </cell>
          <cell r="BP769">
            <v>0</v>
          </cell>
        </row>
        <row r="770">
          <cell r="A770" t="str">
            <v>Tattooed Monk</v>
          </cell>
          <cell r="C770">
            <v>0</v>
          </cell>
          <cell r="AK770" t="str">
            <v/>
          </cell>
          <cell r="AL770" t="str">
            <v/>
          </cell>
          <cell r="AM770" t="str">
            <v/>
          </cell>
          <cell r="AN770" t="str">
            <v/>
          </cell>
          <cell r="AO770" t="str">
            <v/>
          </cell>
          <cell r="AP770" t="str">
            <v/>
          </cell>
          <cell r="AQ770" t="str">
            <v/>
          </cell>
          <cell r="AR770" t="str">
            <v/>
          </cell>
          <cell r="AS770" t="str">
            <v/>
          </cell>
          <cell r="AT770" t="str">
            <v/>
          </cell>
          <cell r="AU770" t="str">
            <v/>
          </cell>
          <cell r="AV770" t="str">
            <v/>
          </cell>
          <cell r="AW770" t="str">
            <v/>
          </cell>
          <cell r="AX770" t="str">
            <v/>
          </cell>
          <cell r="AY770" t="str">
            <v/>
          </cell>
          <cell r="AZ770" t="str">
            <v/>
          </cell>
          <cell r="BA770" t="str">
            <v/>
          </cell>
          <cell r="BB770" t="str">
            <v/>
          </cell>
          <cell r="BC770" t="str">
            <v/>
          </cell>
          <cell r="BD770" t="str">
            <v/>
          </cell>
          <cell r="BE770" t="str">
            <v/>
          </cell>
          <cell r="BF770" t="str">
            <v/>
          </cell>
          <cell r="BG770" t="str">
            <v/>
          </cell>
          <cell r="BH770" t="str">
            <v/>
          </cell>
          <cell r="BI770" t="str">
            <v/>
          </cell>
          <cell r="BJ770" t="str">
            <v/>
          </cell>
          <cell r="BK770" t="str">
            <v/>
          </cell>
          <cell r="BL770" t="str">
            <v/>
          </cell>
          <cell r="BM770" t="str">
            <v/>
          </cell>
          <cell r="BN770" t="str">
            <v/>
          </cell>
          <cell r="BO770" t="str">
            <v/>
          </cell>
          <cell r="BP770">
            <v>0</v>
          </cell>
        </row>
        <row r="771">
          <cell r="A771" t="str">
            <v>Techsmith</v>
          </cell>
          <cell r="C771">
            <v>0</v>
          </cell>
          <cell r="AK771" t="str">
            <v/>
          </cell>
          <cell r="AL771" t="str">
            <v/>
          </cell>
          <cell r="AM771" t="str">
            <v/>
          </cell>
          <cell r="AN771" t="str">
            <v/>
          </cell>
          <cell r="AO771" t="str">
            <v/>
          </cell>
          <cell r="AP771" t="str">
            <v/>
          </cell>
          <cell r="AQ771" t="str">
            <v/>
          </cell>
          <cell r="AR771" t="str">
            <v/>
          </cell>
          <cell r="AS771" t="str">
            <v/>
          </cell>
          <cell r="AT771" t="str">
            <v/>
          </cell>
          <cell r="AU771" t="str">
            <v/>
          </cell>
          <cell r="AV771" t="str">
            <v/>
          </cell>
          <cell r="AW771" t="str">
            <v/>
          </cell>
          <cell r="AX771" t="str">
            <v/>
          </cell>
          <cell r="AY771" t="str">
            <v/>
          </cell>
          <cell r="AZ771" t="str">
            <v/>
          </cell>
          <cell r="BA771" t="str">
            <v/>
          </cell>
          <cell r="BB771" t="str">
            <v/>
          </cell>
          <cell r="BC771" t="str">
            <v/>
          </cell>
          <cell r="BD771" t="str">
            <v/>
          </cell>
          <cell r="BE771" t="str">
            <v/>
          </cell>
          <cell r="BF771" t="str">
            <v/>
          </cell>
          <cell r="BG771" t="str">
            <v/>
          </cell>
          <cell r="BH771" t="str">
            <v/>
          </cell>
          <cell r="BI771" t="str">
            <v/>
          </cell>
          <cell r="BJ771" t="str">
            <v/>
          </cell>
          <cell r="BK771" t="str">
            <v/>
          </cell>
          <cell r="BL771" t="str">
            <v/>
          </cell>
          <cell r="BM771" t="str">
            <v/>
          </cell>
          <cell r="BN771" t="str">
            <v/>
          </cell>
          <cell r="BO771" t="str">
            <v/>
          </cell>
          <cell r="BP771">
            <v>0</v>
          </cell>
        </row>
        <row r="772">
          <cell r="A772" t="str">
            <v>Tempest</v>
          </cell>
          <cell r="C772">
            <v>0</v>
          </cell>
          <cell r="AK772" t="str">
            <v/>
          </cell>
          <cell r="AL772" t="str">
            <v/>
          </cell>
          <cell r="AM772" t="str">
            <v/>
          </cell>
          <cell r="AN772" t="str">
            <v/>
          </cell>
          <cell r="AO772" t="str">
            <v/>
          </cell>
          <cell r="AP772" t="str">
            <v/>
          </cell>
          <cell r="AQ772" t="str">
            <v/>
          </cell>
          <cell r="AR772" t="str">
            <v/>
          </cell>
          <cell r="AS772" t="str">
            <v/>
          </cell>
          <cell r="AT772" t="str">
            <v/>
          </cell>
          <cell r="AU772" t="str">
            <v/>
          </cell>
          <cell r="AV772" t="str">
            <v/>
          </cell>
          <cell r="AW772" t="str">
            <v/>
          </cell>
          <cell r="AX772" t="str">
            <v/>
          </cell>
          <cell r="AY772" t="str">
            <v/>
          </cell>
          <cell r="AZ772" t="str">
            <v/>
          </cell>
          <cell r="BA772" t="str">
            <v/>
          </cell>
          <cell r="BB772" t="str">
            <v/>
          </cell>
          <cell r="BC772" t="str">
            <v/>
          </cell>
          <cell r="BD772" t="str">
            <v/>
          </cell>
          <cell r="BE772" t="str">
            <v/>
          </cell>
          <cell r="BF772" t="str">
            <v/>
          </cell>
          <cell r="BG772" t="str">
            <v/>
          </cell>
          <cell r="BH772" t="str">
            <v/>
          </cell>
          <cell r="BI772" t="str">
            <v/>
          </cell>
          <cell r="BJ772" t="str">
            <v/>
          </cell>
          <cell r="BK772" t="str">
            <v/>
          </cell>
          <cell r="BL772" t="str">
            <v/>
          </cell>
          <cell r="BM772" t="str">
            <v/>
          </cell>
          <cell r="BN772" t="str">
            <v/>
          </cell>
          <cell r="BO772" t="str">
            <v/>
          </cell>
          <cell r="BP772">
            <v>0</v>
          </cell>
        </row>
        <row r="773">
          <cell r="A773" t="str">
            <v>Templar</v>
          </cell>
          <cell r="B773" t="str">
            <v>Tpl</v>
          </cell>
          <cell r="C773">
            <v>0</v>
          </cell>
          <cell r="D773" t="str">
            <v>]Light, Medium, Heavy Armor[</v>
          </cell>
          <cell r="E773" t="str">
            <v>]Shield Use[</v>
          </cell>
          <cell r="F773" t="str">
            <v>]Simple, Martial Weapons[</v>
          </cell>
          <cell r="G773" t="str">
            <v>1st:]Divine Spells (Sp)[Wisdom determines bonus spells, DC</v>
          </cell>
          <cell r="H773" t="str">
            <v>1st:]Mettle (Su)[If makes a successful Will or Fortitude save</v>
          </cell>
          <cell r="I773" t="str">
            <v>][that would normally reduce effect, suffers no effect from the spell</v>
          </cell>
          <cell r="J773" t="str">
            <v>][(Only "Will Partial, Fortitude Half", or similar saving throw desc. apply)</v>
          </cell>
          <cell r="K773" t="str">
            <v>1st:]Weapon Specialization (Ex)[With diety's favored weapon</v>
          </cell>
          <cell r="L773" t="str">
            <v>2nd:]Smite (Su)[0/day +4 to hit, +0 to damage</v>
          </cell>
          <cell r="M773" t="str">
            <v>3rd:]Damage Reduction (Ex)[0/--</v>
          </cell>
          <cell r="N773" t="str">
            <v>4th:]Bonus Feat (Ex)[0 earned so far.  See list, DotF p. 73</v>
          </cell>
          <cell r="AK773" t="str">
            <v/>
          </cell>
          <cell r="AL773" t="str">
            <v/>
          </cell>
          <cell r="AM773" t="str">
            <v/>
          </cell>
          <cell r="AN773" t="str">
            <v/>
          </cell>
          <cell r="AO773" t="str">
            <v/>
          </cell>
          <cell r="AP773" t="str">
            <v/>
          </cell>
          <cell r="AQ773" t="str">
            <v/>
          </cell>
          <cell r="AR773" t="str">
            <v/>
          </cell>
          <cell r="AS773" t="str">
            <v/>
          </cell>
          <cell r="AT773" t="str">
            <v/>
          </cell>
          <cell r="AU773" t="str">
            <v/>
          </cell>
          <cell r="AV773" t="str">
            <v/>
          </cell>
          <cell r="AW773" t="str">
            <v/>
          </cell>
          <cell r="AX773" t="str">
            <v/>
          </cell>
          <cell r="AY773" t="str">
            <v/>
          </cell>
          <cell r="AZ773" t="str">
            <v/>
          </cell>
          <cell r="BA773" t="str">
            <v/>
          </cell>
          <cell r="BB773" t="str">
            <v/>
          </cell>
          <cell r="BC773" t="str">
            <v/>
          </cell>
          <cell r="BD773" t="str">
            <v/>
          </cell>
          <cell r="BE773" t="str">
            <v/>
          </cell>
          <cell r="BF773" t="str">
            <v/>
          </cell>
          <cell r="BG773" t="str">
            <v/>
          </cell>
          <cell r="BH773" t="str">
            <v/>
          </cell>
          <cell r="BI773" t="str">
            <v/>
          </cell>
          <cell r="BJ773" t="str">
            <v/>
          </cell>
          <cell r="BK773" t="str">
            <v/>
          </cell>
          <cell r="BL773" t="str">
            <v/>
          </cell>
          <cell r="BM773" t="str">
            <v/>
          </cell>
          <cell r="BN773" t="str">
            <v/>
          </cell>
          <cell r="BO773" t="str">
            <v/>
          </cell>
          <cell r="BP773">
            <v>0</v>
          </cell>
        </row>
        <row r="774">
          <cell r="A774" t="str">
            <v>Temple Raider of Oldammara</v>
          </cell>
          <cell r="C774">
            <v>0</v>
          </cell>
          <cell r="AK774" t="str">
            <v/>
          </cell>
          <cell r="AL774" t="str">
            <v/>
          </cell>
          <cell r="AM774" t="str">
            <v/>
          </cell>
          <cell r="AN774" t="str">
            <v/>
          </cell>
          <cell r="AO774" t="str">
            <v/>
          </cell>
          <cell r="AP774" t="str">
            <v/>
          </cell>
          <cell r="AQ774" t="str">
            <v/>
          </cell>
          <cell r="AR774" t="str">
            <v/>
          </cell>
          <cell r="AS774" t="str">
            <v/>
          </cell>
          <cell r="AT774" t="str">
            <v/>
          </cell>
          <cell r="AU774" t="str">
            <v/>
          </cell>
          <cell r="AV774" t="str">
            <v/>
          </cell>
          <cell r="AW774" t="str">
            <v/>
          </cell>
          <cell r="AX774" t="str">
            <v/>
          </cell>
          <cell r="AY774" t="str">
            <v/>
          </cell>
          <cell r="AZ774" t="str">
            <v/>
          </cell>
          <cell r="BA774" t="str">
            <v/>
          </cell>
          <cell r="BB774" t="str">
            <v/>
          </cell>
          <cell r="BC774" t="str">
            <v/>
          </cell>
          <cell r="BD774" t="str">
            <v/>
          </cell>
          <cell r="BE774" t="str">
            <v/>
          </cell>
          <cell r="BF774" t="str">
            <v/>
          </cell>
          <cell r="BG774" t="str">
            <v/>
          </cell>
          <cell r="BH774" t="str">
            <v/>
          </cell>
          <cell r="BI774" t="str">
            <v/>
          </cell>
          <cell r="BJ774" t="str">
            <v/>
          </cell>
          <cell r="BK774" t="str">
            <v/>
          </cell>
          <cell r="BL774" t="str">
            <v/>
          </cell>
          <cell r="BM774" t="str">
            <v/>
          </cell>
          <cell r="BN774" t="str">
            <v/>
          </cell>
          <cell r="BO774" t="str">
            <v/>
          </cell>
          <cell r="BP774">
            <v>0</v>
          </cell>
        </row>
        <row r="775">
          <cell r="A775" t="str">
            <v>Thaumaturge</v>
          </cell>
          <cell r="B775" t="str">
            <v>.</v>
          </cell>
          <cell r="C775">
            <v>0</v>
          </cell>
          <cell r="F775" t="str">
            <v>]Simple Weapons[</v>
          </cell>
          <cell r="G775" t="str">
            <v>1st:]Divine Spells (Sp)[Charisma determines DC &amp; bonus spells.</v>
          </cell>
          <cell r="H775" t="str">
            <v>1st:]Soulbound (Su)[Upon death, the soul travels to the Abyss to serve their master.</v>
          </cell>
          <cell r="I775" t="str">
            <v>1st:]Familiar (Ex)[</v>
          </cell>
          <cell r="J775" t="str">
            <v>3rd:]Corruptions (Su)[Body's exposure to chaos shapes it.  See pp. 10-11.</v>
          </cell>
          <cell r="AK775" t="str">
            <v/>
          </cell>
          <cell r="AL775" t="str">
            <v/>
          </cell>
          <cell r="AM775" t="str">
            <v/>
          </cell>
          <cell r="AN775" t="str">
            <v/>
          </cell>
          <cell r="AO775" t="str">
            <v/>
          </cell>
          <cell r="AP775" t="str">
            <v/>
          </cell>
          <cell r="AQ775" t="str">
            <v/>
          </cell>
          <cell r="AR775" t="str">
            <v/>
          </cell>
          <cell r="AS775" t="str">
            <v/>
          </cell>
          <cell r="AT775" t="str">
            <v/>
          </cell>
          <cell r="AU775" t="str">
            <v/>
          </cell>
          <cell r="AV775" t="str">
            <v/>
          </cell>
          <cell r="AW775" t="str">
            <v/>
          </cell>
          <cell r="AX775" t="str">
            <v/>
          </cell>
          <cell r="AY775" t="str">
            <v/>
          </cell>
          <cell r="AZ775" t="str">
            <v/>
          </cell>
          <cell r="BA775" t="str">
            <v/>
          </cell>
          <cell r="BB775" t="str">
            <v/>
          </cell>
          <cell r="BC775" t="str">
            <v/>
          </cell>
          <cell r="BD775" t="str">
            <v/>
          </cell>
          <cell r="BE775" t="str">
            <v/>
          </cell>
          <cell r="BF775" t="str">
            <v/>
          </cell>
          <cell r="BG775" t="str">
            <v/>
          </cell>
          <cell r="BH775" t="str">
            <v/>
          </cell>
          <cell r="BI775" t="str">
            <v/>
          </cell>
          <cell r="BJ775" t="str">
            <v/>
          </cell>
          <cell r="BK775" t="str">
            <v/>
          </cell>
          <cell r="BL775" t="str">
            <v/>
          </cell>
          <cell r="BM775" t="str">
            <v/>
          </cell>
          <cell r="BN775" t="str">
            <v/>
          </cell>
          <cell r="BO775" t="str">
            <v/>
          </cell>
          <cell r="BP775">
            <v>0</v>
          </cell>
        </row>
        <row r="776">
          <cell r="A776" t="str">
            <v>Thayan Knight</v>
          </cell>
          <cell r="B776" t="str">
            <v>.</v>
          </cell>
          <cell r="C776">
            <v>0</v>
          </cell>
          <cell r="D776" t="str">
            <v>]Light, Medium, Heavy Armor[</v>
          </cell>
          <cell r="F776" t="str">
            <v>]Simple, Martial Weapons[</v>
          </cell>
          <cell r="G776" t="str">
            <v>1st:]Horrors of Thay (Ex)[Morale save bonus of +0 vs. fear effects &amp; +0 vs. charm effects.</v>
          </cell>
          <cell r="H776" t="str">
            <v>1st:]Zulkir's Favor (Su)[Magical tattoo grants +2 to reflex saves &amp; intimidate checks (if visible).</v>
          </cell>
          <cell r="I776" t="str">
            <v>][Automatically makes the bearer fail any mind-affecting spells cast by a Red Wizard.</v>
          </cell>
          <cell r="J776" t="str">
            <v>2nd:]Zulkir's Defender (Ex)[+2 morale bonus on attacks &amp; damage against creatures who attack a Red Wizard.</v>
          </cell>
          <cell r="K776" t="str">
            <v>3rd:]Bonus Fighter Feat (Ex)[</v>
          </cell>
          <cell r="L776" t="str">
            <v>4th:]Final Stand (Su)[Inspire troops within 10'.  Grants 2d10 temporary hps.</v>
          </cell>
          <cell r="M776" t="str">
            <v>][Affects -2 allies for -2 rounds.</v>
          </cell>
          <cell r="N776" t="str">
            <v>5th:]Zulkir's Champion (Su)[Magical tattoo grants +2 to luck save (can be taken after the roll) 1/day.</v>
          </cell>
          <cell r="Q776" t="str">
            <v>][Grants +4 morale bonus to intimidate checks (if visible).</v>
          </cell>
          <cell r="AK776" t="str">
            <v/>
          </cell>
          <cell r="AL776" t="str">
            <v/>
          </cell>
          <cell r="AM776" t="str">
            <v/>
          </cell>
          <cell r="AN776" t="str">
            <v/>
          </cell>
          <cell r="AO776" t="str">
            <v/>
          </cell>
          <cell r="AP776" t="str">
            <v/>
          </cell>
          <cell r="AQ776" t="str">
            <v/>
          </cell>
          <cell r="AR776" t="str">
            <v/>
          </cell>
          <cell r="AS776" t="str">
            <v/>
          </cell>
          <cell r="AT776" t="str">
            <v/>
          </cell>
          <cell r="AU776" t="str">
            <v/>
          </cell>
          <cell r="AV776" t="str">
            <v/>
          </cell>
          <cell r="AW776" t="str">
            <v/>
          </cell>
          <cell r="AX776" t="str">
            <v/>
          </cell>
          <cell r="AY776" t="str">
            <v/>
          </cell>
          <cell r="AZ776" t="str">
            <v/>
          </cell>
          <cell r="BA776" t="str">
            <v/>
          </cell>
          <cell r="BB776" t="str">
            <v/>
          </cell>
          <cell r="BC776" t="str">
            <v/>
          </cell>
          <cell r="BD776" t="str">
            <v/>
          </cell>
          <cell r="BE776" t="str">
            <v/>
          </cell>
          <cell r="BF776" t="str">
            <v/>
          </cell>
          <cell r="BG776" t="str">
            <v/>
          </cell>
          <cell r="BH776" t="str">
            <v/>
          </cell>
          <cell r="BI776" t="str">
            <v/>
          </cell>
          <cell r="BJ776" t="str">
            <v/>
          </cell>
          <cell r="BK776" t="str">
            <v/>
          </cell>
          <cell r="BL776" t="str">
            <v/>
          </cell>
          <cell r="BM776" t="str">
            <v/>
          </cell>
          <cell r="BN776" t="str">
            <v/>
          </cell>
          <cell r="BO776" t="str">
            <v/>
          </cell>
          <cell r="BP776">
            <v>0</v>
          </cell>
        </row>
        <row r="777">
          <cell r="A777" t="str">
            <v>Thief-Acrobat</v>
          </cell>
          <cell r="C777">
            <v>0</v>
          </cell>
          <cell r="AK777" t="str">
            <v/>
          </cell>
          <cell r="AL777" t="str">
            <v/>
          </cell>
          <cell r="AM777" t="str">
            <v/>
          </cell>
          <cell r="AN777" t="str">
            <v/>
          </cell>
          <cell r="AO777" t="str">
            <v/>
          </cell>
          <cell r="AP777" t="str">
            <v/>
          </cell>
          <cell r="AQ777" t="str">
            <v/>
          </cell>
          <cell r="AR777" t="str">
            <v/>
          </cell>
          <cell r="AS777" t="str">
            <v/>
          </cell>
          <cell r="AT777" t="str">
            <v/>
          </cell>
          <cell r="AU777" t="str">
            <v/>
          </cell>
          <cell r="AV777" t="str">
            <v/>
          </cell>
          <cell r="AW777" t="str">
            <v/>
          </cell>
          <cell r="AX777" t="str">
            <v/>
          </cell>
          <cell r="AY777" t="str">
            <v/>
          </cell>
          <cell r="AZ777" t="str">
            <v/>
          </cell>
          <cell r="BA777" t="str">
            <v/>
          </cell>
          <cell r="BB777" t="str">
            <v/>
          </cell>
          <cell r="BC777" t="str">
            <v/>
          </cell>
          <cell r="BD777" t="str">
            <v/>
          </cell>
          <cell r="BE777" t="str">
            <v/>
          </cell>
          <cell r="BF777" t="str">
            <v/>
          </cell>
          <cell r="BG777" t="str">
            <v/>
          </cell>
          <cell r="BH777" t="str">
            <v/>
          </cell>
          <cell r="BI777" t="str">
            <v/>
          </cell>
          <cell r="BJ777" t="str">
            <v/>
          </cell>
          <cell r="BK777" t="str">
            <v/>
          </cell>
          <cell r="BL777" t="str">
            <v/>
          </cell>
          <cell r="BM777" t="str">
            <v/>
          </cell>
          <cell r="BN777" t="str">
            <v/>
          </cell>
          <cell r="BO777" t="str">
            <v/>
          </cell>
          <cell r="BP777">
            <v>0</v>
          </cell>
        </row>
        <row r="778">
          <cell r="A778" t="str">
            <v>Thunderthrower</v>
          </cell>
          <cell r="B778" t="str">
            <v>Tht</v>
          </cell>
          <cell r="C778">
            <v>0</v>
          </cell>
          <cell r="G778" t="str">
            <v>1st:]Power Throw (Ex)[May use Str instead of Dex on to hit roll.</v>
          </cell>
          <cell r="H778" t="str">
            <v>2nd:]Distance Throw (Ex)[Double range increment for all thrown weapons.  Stacks with Far Shot.</v>
          </cell>
          <cell r="I778" t="str">
            <v>3rd:]Catch Thrown Weapon (Ex)[Free Action to catch weapons thrown at you.  Must have 1 hand free.</v>
          </cell>
          <cell r="J778" t="str">
            <v>][Reflex save DC 20 to catch.</v>
          </cell>
          <cell r="K778" t="str">
            <v>4th:]Combat Throw (Ex)[Doesn't provoke AoO by throwing weapons in melee.</v>
          </cell>
          <cell r="L778" t="str">
            <v>5th:]Returning Throw (Su)[Any missed throw returns on the following round.</v>
          </cell>
          <cell r="M778" t="str">
            <v>6th:]Arcing Throw (Ex)[Targets within 2 range increments only gave 1/2 their normal cover.</v>
          </cell>
          <cell r="N778" t="str">
            <v>7th:]Tumbling Throw (Ex)[Throws causing more than 10 dmg can knock target over.  Opposed Str.</v>
          </cell>
          <cell r="O778" t="str">
            <v>8th:]Double Throw (Ex)[Throw a weapon from each hand simultaneously at -2 to hit.</v>
          </cell>
          <cell r="P778" t="str">
            <v>9th:]Return Thrown Weapon (Ex)[After catching a weapon, can immediately throw back.</v>
          </cell>
          <cell r="Q778" t="str">
            <v>][Can do a number of times as can make AoO's.</v>
          </cell>
          <cell r="R778" t="str">
            <v>10th:]Heroic Throw (Su)[1/day can make a throw that ignores penalties for range (6x max), cover, &amp; concealment.</v>
          </cell>
          <cell r="AK778" t="str">
            <v/>
          </cell>
          <cell r="AL778" t="str">
            <v/>
          </cell>
          <cell r="AM778" t="str">
            <v/>
          </cell>
          <cell r="AN778" t="str">
            <v/>
          </cell>
          <cell r="AO778" t="str">
            <v/>
          </cell>
          <cell r="AP778" t="str">
            <v/>
          </cell>
          <cell r="AQ778" t="str">
            <v/>
          </cell>
          <cell r="AR778" t="str">
            <v/>
          </cell>
          <cell r="AS778" t="str">
            <v/>
          </cell>
          <cell r="AT778" t="str">
            <v/>
          </cell>
          <cell r="AU778" t="str">
            <v/>
          </cell>
          <cell r="AV778" t="str">
            <v/>
          </cell>
          <cell r="AW778" t="str">
            <v/>
          </cell>
          <cell r="AX778" t="str">
            <v/>
          </cell>
          <cell r="AY778" t="str">
            <v/>
          </cell>
          <cell r="AZ778" t="str">
            <v/>
          </cell>
          <cell r="BA778" t="str">
            <v/>
          </cell>
          <cell r="BB778" t="str">
            <v/>
          </cell>
          <cell r="BC778" t="str">
            <v/>
          </cell>
          <cell r="BD778" t="str">
            <v/>
          </cell>
          <cell r="BE778" t="str">
            <v/>
          </cell>
          <cell r="BF778" t="str">
            <v/>
          </cell>
          <cell r="BG778" t="str">
            <v/>
          </cell>
          <cell r="BH778" t="str">
            <v/>
          </cell>
          <cell r="BI778" t="str">
            <v/>
          </cell>
          <cell r="BJ778" t="str">
            <v/>
          </cell>
          <cell r="BK778" t="str">
            <v/>
          </cell>
          <cell r="BL778" t="str">
            <v/>
          </cell>
          <cell r="BM778" t="str">
            <v/>
          </cell>
          <cell r="BN778" t="str">
            <v/>
          </cell>
          <cell r="BO778" t="str">
            <v/>
          </cell>
          <cell r="BP778">
            <v>0</v>
          </cell>
        </row>
        <row r="779">
          <cell r="A779" t="str">
            <v>Transmorph</v>
          </cell>
          <cell r="C779">
            <v>0</v>
          </cell>
          <cell r="AK779" t="str">
            <v/>
          </cell>
          <cell r="AL779" t="str">
            <v/>
          </cell>
          <cell r="AM779" t="str">
            <v/>
          </cell>
          <cell r="AN779" t="str">
            <v/>
          </cell>
          <cell r="AO779" t="str">
            <v/>
          </cell>
          <cell r="AP779" t="str">
            <v/>
          </cell>
          <cell r="AQ779" t="str">
            <v/>
          </cell>
          <cell r="AR779" t="str">
            <v/>
          </cell>
          <cell r="AS779" t="str">
            <v/>
          </cell>
          <cell r="AT779" t="str">
            <v/>
          </cell>
          <cell r="AU779" t="str">
            <v/>
          </cell>
          <cell r="AV779" t="str">
            <v/>
          </cell>
          <cell r="AW779" t="str">
            <v/>
          </cell>
          <cell r="AX779" t="str">
            <v/>
          </cell>
          <cell r="AY779" t="str">
            <v/>
          </cell>
          <cell r="AZ779" t="str">
            <v/>
          </cell>
          <cell r="BA779" t="str">
            <v/>
          </cell>
          <cell r="BB779" t="str">
            <v/>
          </cell>
          <cell r="BC779" t="str">
            <v/>
          </cell>
          <cell r="BD779" t="str">
            <v/>
          </cell>
          <cell r="BE779" t="str">
            <v/>
          </cell>
          <cell r="BF779" t="str">
            <v/>
          </cell>
          <cell r="BG779" t="str">
            <v/>
          </cell>
          <cell r="BH779" t="str">
            <v/>
          </cell>
          <cell r="BI779" t="str">
            <v/>
          </cell>
          <cell r="BJ779" t="str">
            <v/>
          </cell>
          <cell r="BK779" t="str">
            <v/>
          </cell>
          <cell r="BL779" t="str">
            <v/>
          </cell>
          <cell r="BM779" t="str">
            <v/>
          </cell>
          <cell r="BN779" t="str">
            <v/>
          </cell>
          <cell r="BO779" t="str">
            <v/>
          </cell>
          <cell r="BP779">
            <v>0</v>
          </cell>
        </row>
        <row r="780">
          <cell r="A780" t="str">
            <v>Transmuter</v>
          </cell>
          <cell r="B780" t="str">
            <v>.</v>
          </cell>
          <cell r="C780">
            <v>0</v>
          </cell>
          <cell r="F780" t="str">
            <v>]Wizardly Weapons[Club, dagger, heavy &amp; light crossbow, quarterstaff</v>
          </cell>
          <cell r="G780" t="str">
            <v>]Bonus Language[May take Draconic as a bonus language.</v>
          </cell>
          <cell r="H780" t="str">
            <v>1st:]Arcane Spells (Sp)[Intelligence determines DC, Bonus Spells.</v>
          </cell>
          <cell r="I780" t="str">
            <v>1st:]Familiar (Ex)[</v>
          </cell>
          <cell r="J780" t="str">
            <v>1st:]Scribe Scroll (Ex)[Per the feat.</v>
          </cell>
          <cell r="K780" t="str">
            <v xml:space="preserve">1st:]Spellbook (Ex)[Starts with all 0 level spells and any three 1st level spells, </v>
          </cell>
          <cell r="L780" t="str">
            <v>][plus one spell per point of Intelligence bonus.  Add 2 spells per class level.</v>
          </cell>
          <cell r="M780" t="str">
            <v>1st:]Spell Mastery (Sp)[Read Magic</v>
          </cell>
          <cell r="N780" t="str">
            <v>1st:]Bonus Metamagic Feat (Ex)[1 feat(s) earned.</v>
          </cell>
          <cell r="O780" t="str">
            <v>1st:]School Specialization (Ex)[</v>
          </cell>
          <cell r="AK780" t="str">
            <v/>
          </cell>
          <cell r="AL780" t="str">
            <v/>
          </cell>
          <cell r="AM780" t="str">
            <v/>
          </cell>
          <cell r="AN780" t="str">
            <v/>
          </cell>
          <cell r="AO780" t="str">
            <v/>
          </cell>
          <cell r="AP780" t="str">
            <v/>
          </cell>
          <cell r="AQ780" t="str">
            <v/>
          </cell>
          <cell r="AR780" t="str">
            <v/>
          </cell>
          <cell r="AS780" t="str">
            <v/>
          </cell>
          <cell r="AT780" t="str">
            <v/>
          </cell>
          <cell r="AU780" t="str">
            <v/>
          </cell>
          <cell r="AV780" t="str">
            <v/>
          </cell>
          <cell r="AW780" t="str">
            <v/>
          </cell>
          <cell r="AX780" t="str">
            <v/>
          </cell>
          <cell r="AY780" t="str">
            <v/>
          </cell>
          <cell r="AZ780" t="str">
            <v/>
          </cell>
          <cell r="BA780" t="str">
            <v/>
          </cell>
          <cell r="BB780" t="str">
            <v/>
          </cell>
          <cell r="BC780" t="str">
            <v/>
          </cell>
          <cell r="BD780" t="str">
            <v/>
          </cell>
          <cell r="BE780" t="str">
            <v/>
          </cell>
          <cell r="BF780" t="str">
            <v/>
          </cell>
          <cell r="BG780" t="str">
            <v/>
          </cell>
          <cell r="BH780" t="str">
            <v/>
          </cell>
          <cell r="BI780" t="str">
            <v/>
          </cell>
          <cell r="BJ780" t="str">
            <v/>
          </cell>
          <cell r="BK780" t="str">
            <v/>
          </cell>
          <cell r="BL780" t="str">
            <v/>
          </cell>
          <cell r="BM780" t="str">
            <v/>
          </cell>
          <cell r="BN780" t="str">
            <v/>
          </cell>
          <cell r="BO780" t="str">
            <v/>
          </cell>
          <cell r="BP780">
            <v>0</v>
          </cell>
        </row>
        <row r="781">
          <cell r="A781" t="str">
            <v>Treasure Hunter</v>
          </cell>
          <cell r="C781">
            <v>0</v>
          </cell>
          <cell r="AK781" t="str">
            <v/>
          </cell>
          <cell r="AL781" t="str">
            <v/>
          </cell>
          <cell r="AM781" t="str">
            <v/>
          </cell>
          <cell r="AN781" t="str">
            <v/>
          </cell>
          <cell r="AO781" t="str">
            <v/>
          </cell>
          <cell r="AP781" t="str">
            <v/>
          </cell>
          <cell r="AQ781" t="str">
            <v/>
          </cell>
          <cell r="AR781" t="str">
            <v/>
          </cell>
          <cell r="AS781" t="str">
            <v/>
          </cell>
          <cell r="AT781" t="str">
            <v/>
          </cell>
          <cell r="AU781" t="str">
            <v/>
          </cell>
          <cell r="AV781" t="str">
            <v/>
          </cell>
          <cell r="AW781" t="str">
            <v/>
          </cell>
          <cell r="AX781" t="str">
            <v/>
          </cell>
          <cell r="AY781" t="str">
            <v/>
          </cell>
          <cell r="AZ781" t="str">
            <v/>
          </cell>
          <cell r="BA781" t="str">
            <v/>
          </cell>
          <cell r="BB781" t="str">
            <v/>
          </cell>
          <cell r="BC781" t="str">
            <v/>
          </cell>
          <cell r="BD781" t="str">
            <v/>
          </cell>
          <cell r="BE781" t="str">
            <v/>
          </cell>
          <cell r="BF781" t="str">
            <v/>
          </cell>
          <cell r="BG781" t="str">
            <v/>
          </cell>
          <cell r="BH781" t="str">
            <v/>
          </cell>
          <cell r="BI781" t="str">
            <v/>
          </cell>
          <cell r="BJ781" t="str">
            <v/>
          </cell>
          <cell r="BK781" t="str">
            <v/>
          </cell>
          <cell r="BL781" t="str">
            <v/>
          </cell>
          <cell r="BM781" t="str">
            <v/>
          </cell>
          <cell r="BN781" t="str">
            <v/>
          </cell>
          <cell r="BO781" t="str">
            <v/>
          </cell>
          <cell r="BP781">
            <v>0</v>
          </cell>
        </row>
        <row r="782">
          <cell r="A782" t="str">
            <v>Tribal Protector</v>
          </cell>
          <cell r="B782" t="str">
            <v>Trp</v>
          </cell>
          <cell r="C782">
            <v>0</v>
          </cell>
          <cell r="D782" t="str">
            <v>]Light, Medium, Heavy Armor[</v>
          </cell>
          <cell r="E782" t="str">
            <v>]Shield Use[</v>
          </cell>
          <cell r="F782" t="str">
            <v>]Simple, Martial Weapons[</v>
          </cell>
          <cell r="G782" t="str">
            <v>1st:]Bonus Feat[(as per Fighter)</v>
          </cell>
          <cell r="H782" t="str">
            <v>1st:]Tribal Enemy[+3 to Bluff, Sense Motive.  +3 damage</v>
          </cell>
          <cell r="I782" t="str">
            <v>][vs. tribal enemy (ranged: within 30').  Stacks with Ranger.</v>
          </cell>
          <cell r="J782" t="str">
            <v>1st:]Homeland[+2 to Hide, Intuit Direction, Move Silent, Wild Lore</v>
          </cell>
          <cell r="K782" t="str">
            <v>2nd:]Wild Fighting (Ex)[One extra attack; all attacks at -2.</v>
          </cell>
          <cell r="L782" t="str">
            <v>3rd:]Terrain AC Bonus +2[When in homeland, Deflection bonus to AC.</v>
          </cell>
          <cell r="M782" t="str">
            <v>4th:]Smite (Su) (1/day)[vs. tribal enemy, +2 to hit, +lvl to dmg.</v>
          </cell>
          <cell r="N782" t="str">
            <v>5th:]Bonus Feat[(as per Fighter)</v>
          </cell>
          <cell r="O782" t="str">
            <v>6th:]Terrain AC Bonus +3[When in homeland, Deflection bonus to AC.</v>
          </cell>
          <cell r="P782" t="str">
            <v>7th:]Smite (Su) (2/day)[vs. tribal enemy, +2 to hit, +lvl to dmg.</v>
          </cell>
          <cell r="Q782" t="str">
            <v>8th:]Terrain AC Bonus +4[When in homeland, Deflection bonus to AC.</v>
          </cell>
          <cell r="R782" t="str">
            <v>9th:]Bonus Feat[(as per Fighter)</v>
          </cell>
          <cell r="S782" t="str">
            <v>10th:]Smite (Su) (3/day)[vs. tribal enemy, +2 to hit, +lvl to dmg.</v>
          </cell>
          <cell r="AK782" t="str">
            <v/>
          </cell>
          <cell r="AL782" t="str">
            <v/>
          </cell>
          <cell r="AM782" t="str">
            <v/>
          </cell>
          <cell r="AN782" t="str">
            <v/>
          </cell>
          <cell r="AO782" t="str">
            <v/>
          </cell>
          <cell r="AP782" t="str">
            <v/>
          </cell>
          <cell r="AQ782" t="str">
            <v/>
          </cell>
          <cell r="AR782" t="str">
            <v/>
          </cell>
          <cell r="AS782" t="str">
            <v/>
          </cell>
          <cell r="AT782" t="str">
            <v/>
          </cell>
          <cell r="AU782" t="str">
            <v/>
          </cell>
          <cell r="AV782" t="str">
            <v/>
          </cell>
          <cell r="AW782" t="str">
            <v/>
          </cell>
          <cell r="AX782" t="str">
            <v/>
          </cell>
          <cell r="AY782" t="str">
            <v/>
          </cell>
          <cell r="AZ782" t="str">
            <v/>
          </cell>
          <cell r="BA782" t="str">
            <v/>
          </cell>
          <cell r="BB782" t="str">
            <v/>
          </cell>
          <cell r="BC782" t="str">
            <v/>
          </cell>
          <cell r="BD782" t="str">
            <v/>
          </cell>
          <cell r="BE782" t="str">
            <v/>
          </cell>
          <cell r="BF782" t="str">
            <v/>
          </cell>
          <cell r="BG782" t="str">
            <v/>
          </cell>
          <cell r="BH782" t="str">
            <v/>
          </cell>
          <cell r="BI782" t="str">
            <v/>
          </cell>
          <cell r="BJ782" t="str">
            <v/>
          </cell>
          <cell r="BK782" t="str">
            <v/>
          </cell>
          <cell r="BL782" t="str">
            <v/>
          </cell>
          <cell r="BM782" t="str">
            <v/>
          </cell>
          <cell r="BN782" t="str">
            <v/>
          </cell>
          <cell r="BO782" t="str">
            <v/>
          </cell>
          <cell r="BP782">
            <v>0</v>
          </cell>
        </row>
        <row r="783">
          <cell r="A783" t="str">
            <v>True Necromancer</v>
          </cell>
          <cell r="B783" t="str">
            <v>Tnc</v>
          </cell>
          <cell r="C783">
            <v>0</v>
          </cell>
          <cell r="G783" t="str">
            <v>1st:]Necromancer[When casting spells from the school of</v>
          </cell>
          <cell r="H783" t="str">
            <v>][necromancy or domain of Death, the True Necromancer levels</v>
          </cell>
          <cell r="I783" t="str">
            <v>][stack for purposes of determining effect.</v>
          </cell>
          <cell r="J783" t="str">
            <v>1st:]Rebuke (Su)[Whenever the True Necromancer gains a</v>
          </cell>
          <cell r="K783" t="str">
            <v>][level, gain an effective level to turn / rebuke undead.</v>
          </cell>
          <cell r="L783" t="str">
            <v>1st:]Spells per day[+1 level per level of True Necromancer.</v>
          </cell>
          <cell r="M783" t="str">
            <v>2nd:]Zone of Desecration (Su)[20' radius area of negative energy</v>
          </cell>
          <cell r="N783" t="str">
            <v>][(otherwise identical to the Desecrate spell)</v>
          </cell>
          <cell r="O783" t="str">
            <v>4th:]Create Undead (Sp)[Once per day, as spell.</v>
          </cell>
          <cell r="P783" t="str">
            <v>5th:]Major Desecration (Su)[Zone of Desecration now extends</v>
          </cell>
          <cell r="Q783" t="str">
            <v>][10' per True Necromancer level.</v>
          </cell>
          <cell r="R783" t="str">
            <v>7th:]Create Greater Undead (Sp)[Once per day, as spell.</v>
          </cell>
          <cell r="S783" t="str">
            <v>10th:]Energy Drain (Sp)[Once per day, as spell.</v>
          </cell>
          <cell r="AK783" t="str">
            <v/>
          </cell>
          <cell r="AL783" t="str">
            <v/>
          </cell>
          <cell r="AM783" t="str">
            <v/>
          </cell>
          <cell r="AN783" t="str">
            <v/>
          </cell>
          <cell r="AO783" t="str">
            <v/>
          </cell>
          <cell r="AP783" t="str">
            <v/>
          </cell>
          <cell r="AQ783" t="str">
            <v/>
          </cell>
          <cell r="AR783" t="str">
            <v/>
          </cell>
          <cell r="AS783" t="str">
            <v/>
          </cell>
          <cell r="AT783" t="str">
            <v/>
          </cell>
          <cell r="AU783" t="str">
            <v/>
          </cell>
          <cell r="AV783" t="str">
            <v/>
          </cell>
          <cell r="AW783" t="str">
            <v/>
          </cell>
          <cell r="AX783" t="str">
            <v/>
          </cell>
          <cell r="AY783" t="str">
            <v/>
          </cell>
          <cell r="AZ783" t="str">
            <v/>
          </cell>
          <cell r="BA783" t="str">
            <v/>
          </cell>
          <cell r="BB783" t="str">
            <v/>
          </cell>
          <cell r="BC783" t="str">
            <v/>
          </cell>
          <cell r="BD783" t="str">
            <v/>
          </cell>
          <cell r="BE783" t="str">
            <v/>
          </cell>
          <cell r="BF783" t="str">
            <v/>
          </cell>
          <cell r="BG783" t="str">
            <v/>
          </cell>
          <cell r="BH783" t="str">
            <v/>
          </cell>
          <cell r="BI783" t="str">
            <v/>
          </cell>
          <cell r="BJ783" t="str">
            <v/>
          </cell>
          <cell r="BK783" t="str">
            <v/>
          </cell>
          <cell r="BL783" t="str">
            <v/>
          </cell>
          <cell r="BM783" t="str">
            <v/>
          </cell>
          <cell r="BN783" t="str">
            <v/>
          </cell>
          <cell r="BO783" t="str">
            <v/>
          </cell>
          <cell r="BP783">
            <v>0</v>
          </cell>
        </row>
        <row r="784">
          <cell r="A784" t="str">
            <v>Truth Seeker (Arcane)</v>
          </cell>
          <cell r="C784">
            <v>0</v>
          </cell>
          <cell r="AK784" t="str">
            <v/>
          </cell>
          <cell r="AL784" t="str">
            <v/>
          </cell>
          <cell r="AM784" t="str">
            <v/>
          </cell>
          <cell r="AN784" t="str">
            <v/>
          </cell>
          <cell r="AO784" t="str">
            <v/>
          </cell>
          <cell r="AP784" t="str">
            <v/>
          </cell>
          <cell r="AQ784" t="str">
            <v/>
          </cell>
          <cell r="AR784" t="str">
            <v/>
          </cell>
          <cell r="AS784" t="str">
            <v/>
          </cell>
          <cell r="AT784" t="str">
            <v/>
          </cell>
          <cell r="AU784" t="str">
            <v/>
          </cell>
          <cell r="AV784" t="str">
            <v/>
          </cell>
          <cell r="AW784" t="str">
            <v/>
          </cell>
          <cell r="AX784" t="str">
            <v/>
          </cell>
          <cell r="AY784" t="str">
            <v/>
          </cell>
          <cell r="AZ784" t="str">
            <v/>
          </cell>
          <cell r="BA784" t="str">
            <v/>
          </cell>
          <cell r="BB784" t="str">
            <v/>
          </cell>
          <cell r="BC784" t="str">
            <v/>
          </cell>
          <cell r="BD784" t="str">
            <v/>
          </cell>
          <cell r="BE784" t="str">
            <v/>
          </cell>
          <cell r="BF784" t="str">
            <v/>
          </cell>
          <cell r="BG784" t="str">
            <v/>
          </cell>
          <cell r="BH784" t="str">
            <v/>
          </cell>
          <cell r="BI784" t="str">
            <v/>
          </cell>
          <cell r="BJ784" t="str">
            <v/>
          </cell>
          <cell r="BK784" t="str">
            <v/>
          </cell>
          <cell r="BL784" t="str">
            <v/>
          </cell>
          <cell r="BM784" t="str">
            <v/>
          </cell>
          <cell r="BN784" t="str">
            <v/>
          </cell>
          <cell r="BO784" t="str">
            <v/>
          </cell>
          <cell r="BP784">
            <v>0</v>
          </cell>
        </row>
        <row r="785">
          <cell r="A785" t="str">
            <v>Truth Seeker (Psionic)</v>
          </cell>
          <cell r="C785">
            <v>0</v>
          </cell>
          <cell r="AK785" t="str">
            <v/>
          </cell>
          <cell r="AL785" t="str">
            <v/>
          </cell>
          <cell r="AM785" t="str">
            <v/>
          </cell>
          <cell r="AN785" t="str">
            <v/>
          </cell>
          <cell r="AO785" t="str">
            <v/>
          </cell>
          <cell r="AP785" t="str">
            <v/>
          </cell>
          <cell r="AQ785" t="str">
            <v/>
          </cell>
          <cell r="AR785" t="str">
            <v/>
          </cell>
          <cell r="AS785" t="str">
            <v/>
          </cell>
          <cell r="AT785" t="str">
            <v/>
          </cell>
          <cell r="AU785" t="str">
            <v/>
          </cell>
          <cell r="AV785" t="str">
            <v/>
          </cell>
          <cell r="AW785" t="str">
            <v/>
          </cell>
          <cell r="AX785" t="str">
            <v/>
          </cell>
          <cell r="AY785" t="str">
            <v/>
          </cell>
          <cell r="AZ785" t="str">
            <v/>
          </cell>
          <cell r="BA785" t="str">
            <v/>
          </cell>
          <cell r="BB785" t="str">
            <v/>
          </cell>
          <cell r="BC785" t="str">
            <v/>
          </cell>
          <cell r="BD785" t="str">
            <v/>
          </cell>
          <cell r="BE785" t="str">
            <v/>
          </cell>
          <cell r="BF785" t="str">
            <v/>
          </cell>
          <cell r="BG785" t="str">
            <v/>
          </cell>
          <cell r="BH785" t="str">
            <v/>
          </cell>
          <cell r="BI785" t="str">
            <v/>
          </cell>
          <cell r="BJ785" t="str">
            <v/>
          </cell>
          <cell r="BK785" t="str">
            <v/>
          </cell>
          <cell r="BL785" t="str">
            <v/>
          </cell>
          <cell r="BM785" t="str">
            <v/>
          </cell>
          <cell r="BN785" t="str">
            <v/>
          </cell>
          <cell r="BO785" t="str">
            <v/>
          </cell>
          <cell r="BP785">
            <v>0</v>
          </cell>
        </row>
        <row r="786">
          <cell r="A786" t="str">
            <v>Tsuno Bushi</v>
          </cell>
          <cell r="C786">
            <v>0</v>
          </cell>
          <cell r="AK786" t="str">
            <v/>
          </cell>
          <cell r="AL786" t="str">
            <v/>
          </cell>
          <cell r="AM786" t="str">
            <v/>
          </cell>
          <cell r="AN786" t="str">
            <v/>
          </cell>
          <cell r="AO786" t="str">
            <v/>
          </cell>
          <cell r="AP786" t="str">
            <v/>
          </cell>
          <cell r="AQ786" t="str">
            <v/>
          </cell>
          <cell r="AR786" t="str">
            <v/>
          </cell>
          <cell r="AS786" t="str">
            <v/>
          </cell>
          <cell r="AT786" t="str">
            <v/>
          </cell>
          <cell r="AU786" t="str">
            <v/>
          </cell>
          <cell r="AV786" t="str">
            <v/>
          </cell>
          <cell r="AW786" t="str">
            <v/>
          </cell>
          <cell r="AX786" t="str">
            <v/>
          </cell>
          <cell r="AY786" t="str">
            <v/>
          </cell>
          <cell r="AZ786" t="str">
            <v/>
          </cell>
          <cell r="BA786" t="str">
            <v/>
          </cell>
          <cell r="BB786" t="str">
            <v/>
          </cell>
          <cell r="BC786" t="str">
            <v/>
          </cell>
          <cell r="BD786" t="str">
            <v/>
          </cell>
          <cell r="BE786" t="str">
            <v/>
          </cell>
          <cell r="BF786" t="str">
            <v/>
          </cell>
          <cell r="BG786" t="str">
            <v/>
          </cell>
          <cell r="BH786" t="str">
            <v/>
          </cell>
          <cell r="BI786" t="str">
            <v/>
          </cell>
          <cell r="BJ786" t="str">
            <v/>
          </cell>
          <cell r="BK786" t="str">
            <v/>
          </cell>
          <cell r="BL786" t="str">
            <v/>
          </cell>
          <cell r="BM786" t="str">
            <v/>
          </cell>
          <cell r="BN786" t="str">
            <v/>
          </cell>
          <cell r="BO786" t="str">
            <v/>
          </cell>
          <cell r="BP786">
            <v>0</v>
          </cell>
        </row>
        <row r="787">
          <cell r="A787" t="str">
            <v>Tsuruchi's Legion</v>
          </cell>
          <cell r="C787">
            <v>0</v>
          </cell>
          <cell r="AK787" t="str">
            <v/>
          </cell>
          <cell r="AL787" t="str">
            <v/>
          </cell>
          <cell r="AM787" t="str">
            <v/>
          </cell>
          <cell r="AN787" t="str">
            <v/>
          </cell>
          <cell r="AO787" t="str">
            <v/>
          </cell>
          <cell r="AP787" t="str">
            <v/>
          </cell>
          <cell r="AQ787" t="str">
            <v/>
          </cell>
          <cell r="AR787" t="str">
            <v/>
          </cell>
          <cell r="AS787" t="str">
            <v/>
          </cell>
          <cell r="AT787" t="str">
            <v/>
          </cell>
          <cell r="AU787" t="str">
            <v/>
          </cell>
          <cell r="AV787" t="str">
            <v/>
          </cell>
          <cell r="AW787" t="str">
            <v/>
          </cell>
          <cell r="AX787" t="str">
            <v/>
          </cell>
          <cell r="AY787" t="str">
            <v/>
          </cell>
          <cell r="AZ787" t="str">
            <v/>
          </cell>
          <cell r="BA787" t="str">
            <v/>
          </cell>
          <cell r="BB787" t="str">
            <v/>
          </cell>
          <cell r="BC787" t="str">
            <v/>
          </cell>
          <cell r="BD787" t="str">
            <v/>
          </cell>
          <cell r="BE787" t="str">
            <v/>
          </cell>
          <cell r="BF787" t="str">
            <v/>
          </cell>
          <cell r="BG787" t="str">
            <v/>
          </cell>
          <cell r="BH787" t="str">
            <v/>
          </cell>
          <cell r="BI787" t="str">
            <v/>
          </cell>
          <cell r="BJ787" t="str">
            <v/>
          </cell>
          <cell r="BK787" t="str">
            <v/>
          </cell>
          <cell r="BL787" t="str">
            <v/>
          </cell>
          <cell r="BM787" t="str">
            <v/>
          </cell>
          <cell r="BN787" t="str">
            <v/>
          </cell>
          <cell r="BO787" t="str">
            <v/>
          </cell>
          <cell r="BP787">
            <v>0</v>
          </cell>
        </row>
        <row r="788">
          <cell r="A788" t="str">
            <v>Tundrin</v>
          </cell>
          <cell r="B788" t="str">
            <v>Tun</v>
          </cell>
          <cell r="C788">
            <v>0</v>
          </cell>
          <cell r="G788" t="str">
            <v>1st:]Body of Ice (Su)[+2 on Intimidate checks.</v>
          </cell>
          <cell r="H788" t="str">
            <v>1st:]Ice Armor (Sp)[Free Action 0/day per the spell cast by a level 0 sorcerer.</v>
          </cell>
          <cell r="I788" t="str">
            <v>2nd:]Elemental Form (Su)[1/day for 1 rounds can polymorph into a huge water elemental.</v>
          </cell>
          <cell r="J788" t="str">
            <v>3rd:]Ice Hammer (Su)[Standard Action to produce a battlehammer of ice.</v>
          </cell>
          <cell r="K788" t="str">
            <v>][Functions as a +1 icy burst dwarven battlehammer.</v>
          </cell>
          <cell r="L788" t="str">
            <v>4th:]Ice Shard (Su)[Ranged touch attack dealing 1d6 dmg.  10' range increment, 10' max range.</v>
          </cell>
          <cell r="M788" t="str">
            <v>5th:]Paragon of Ice (Su)[1/day polymorph into a greater ice elemental.</v>
          </cell>
          <cell r="AK788" t="str">
            <v/>
          </cell>
          <cell r="AL788" t="str">
            <v/>
          </cell>
          <cell r="AM788" t="str">
            <v/>
          </cell>
          <cell r="AN788" t="str">
            <v/>
          </cell>
          <cell r="AO788" t="str">
            <v/>
          </cell>
          <cell r="AP788" t="str">
            <v/>
          </cell>
          <cell r="AQ788" t="str">
            <v/>
          </cell>
          <cell r="AR788" t="str">
            <v/>
          </cell>
          <cell r="AS788" t="str">
            <v/>
          </cell>
          <cell r="AT788" t="str">
            <v/>
          </cell>
          <cell r="AU788" t="str">
            <v/>
          </cell>
          <cell r="AV788" t="str">
            <v/>
          </cell>
          <cell r="AW788" t="str">
            <v/>
          </cell>
          <cell r="AX788" t="str">
            <v/>
          </cell>
          <cell r="AY788" t="str">
            <v/>
          </cell>
          <cell r="AZ788" t="str">
            <v/>
          </cell>
          <cell r="BA788" t="str">
            <v/>
          </cell>
          <cell r="BB788" t="str">
            <v/>
          </cell>
          <cell r="BC788" t="str">
            <v/>
          </cell>
          <cell r="BD788" t="str">
            <v/>
          </cell>
          <cell r="BE788" t="str">
            <v/>
          </cell>
          <cell r="BF788" t="str">
            <v/>
          </cell>
          <cell r="BG788" t="str">
            <v/>
          </cell>
          <cell r="BH788" t="str">
            <v/>
          </cell>
          <cell r="BI788" t="str">
            <v/>
          </cell>
          <cell r="BJ788" t="str">
            <v/>
          </cell>
          <cell r="BK788" t="str">
            <v/>
          </cell>
          <cell r="BL788" t="str">
            <v/>
          </cell>
          <cell r="BM788" t="str">
            <v/>
          </cell>
          <cell r="BN788" t="str">
            <v/>
          </cell>
          <cell r="BO788" t="str">
            <v/>
          </cell>
          <cell r="BP788">
            <v>0</v>
          </cell>
        </row>
        <row r="789">
          <cell r="A789" t="str">
            <v>Unbeating Heart</v>
          </cell>
          <cell r="C789">
            <v>0</v>
          </cell>
          <cell r="AK789" t="str">
            <v/>
          </cell>
          <cell r="AL789" t="str">
            <v/>
          </cell>
          <cell r="AM789" t="str">
            <v/>
          </cell>
          <cell r="AN789" t="str">
            <v/>
          </cell>
          <cell r="AO789" t="str">
            <v/>
          </cell>
          <cell r="AP789" t="str">
            <v/>
          </cell>
          <cell r="AQ789" t="str">
            <v/>
          </cell>
          <cell r="AR789" t="str">
            <v/>
          </cell>
          <cell r="AS789" t="str">
            <v/>
          </cell>
          <cell r="AT789" t="str">
            <v/>
          </cell>
          <cell r="AU789" t="str">
            <v/>
          </cell>
          <cell r="AV789" t="str">
            <v/>
          </cell>
          <cell r="AW789" t="str">
            <v/>
          </cell>
          <cell r="AX789" t="str">
            <v/>
          </cell>
          <cell r="AY789" t="str">
            <v/>
          </cell>
          <cell r="AZ789" t="str">
            <v/>
          </cell>
          <cell r="BA789" t="str">
            <v/>
          </cell>
          <cell r="BB789" t="str">
            <v/>
          </cell>
          <cell r="BC789" t="str">
            <v/>
          </cell>
          <cell r="BD789" t="str">
            <v/>
          </cell>
          <cell r="BE789" t="str">
            <v/>
          </cell>
          <cell r="BF789" t="str">
            <v/>
          </cell>
          <cell r="BG789" t="str">
            <v/>
          </cell>
          <cell r="BH789" t="str">
            <v/>
          </cell>
          <cell r="BI789" t="str">
            <v/>
          </cell>
          <cell r="BJ789" t="str">
            <v/>
          </cell>
          <cell r="BK789" t="str">
            <v/>
          </cell>
          <cell r="BL789" t="str">
            <v/>
          </cell>
          <cell r="BM789" t="str">
            <v/>
          </cell>
          <cell r="BN789" t="str">
            <v/>
          </cell>
          <cell r="BO789" t="str">
            <v/>
          </cell>
          <cell r="BP789">
            <v>0</v>
          </cell>
        </row>
        <row r="790">
          <cell r="A790" t="str">
            <v>Unseen Sniper</v>
          </cell>
          <cell r="C790">
            <v>0</v>
          </cell>
          <cell r="AK790" t="str">
            <v/>
          </cell>
          <cell r="AL790" t="str">
            <v/>
          </cell>
          <cell r="AM790" t="str">
            <v/>
          </cell>
          <cell r="AN790" t="str">
            <v/>
          </cell>
          <cell r="AO790" t="str">
            <v/>
          </cell>
          <cell r="AP790" t="str">
            <v/>
          </cell>
          <cell r="AQ790" t="str">
            <v/>
          </cell>
          <cell r="AR790" t="str">
            <v/>
          </cell>
          <cell r="AS790" t="str">
            <v/>
          </cell>
          <cell r="AT790" t="str">
            <v/>
          </cell>
          <cell r="AU790" t="str">
            <v/>
          </cell>
          <cell r="AV790" t="str">
            <v/>
          </cell>
          <cell r="AW790" t="str">
            <v/>
          </cell>
          <cell r="AX790" t="str">
            <v/>
          </cell>
          <cell r="AY790" t="str">
            <v/>
          </cell>
          <cell r="AZ790" t="str">
            <v/>
          </cell>
          <cell r="BA790" t="str">
            <v/>
          </cell>
          <cell r="BB790" t="str">
            <v/>
          </cell>
          <cell r="BC790" t="str">
            <v/>
          </cell>
          <cell r="BD790" t="str">
            <v/>
          </cell>
          <cell r="BE790" t="str">
            <v/>
          </cell>
          <cell r="BF790" t="str">
            <v/>
          </cell>
          <cell r="BG790" t="str">
            <v/>
          </cell>
          <cell r="BH790" t="str">
            <v/>
          </cell>
          <cell r="BI790" t="str">
            <v/>
          </cell>
          <cell r="BJ790" t="str">
            <v/>
          </cell>
          <cell r="BK790" t="str">
            <v/>
          </cell>
          <cell r="BL790" t="str">
            <v/>
          </cell>
          <cell r="BM790" t="str">
            <v/>
          </cell>
          <cell r="BN790" t="str">
            <v/>
          </cell>
          <cell r="BO790" t="str">
            <v/>
          </cell>
          <cell r="BP790">
            <v>0</v>
          </cell>
        </row>
        <row r="791">
          <cell r="A791" t="str">
            <v>Vermin Outrider</v>
          </cell>
          <cell r="C791">
            <v>0</v>
          </cell>
          <cell r="AK791" t="str">
            <v/>
          </cell>
          <cell r="AL791" t="str">
            <v/>
          </cell>
          <cell r="AM791" t="str">
            <v/>
          </cell>
          <cell r="AN791" t="str">
            <v/>
          </cell>
          <cell r="AO791" t="str">
            <v/>
          </cell>
          <cell r="AP791" t="str">
            <v/>
          </cell>
          <cell r="AQ791" t="str">
            <v/>
          </cell>
          <cell r="AR791" t="str">
            <v/>
          </cell>
          <cell r="AS791" t="str">
            <v/>
          </cell>
          <cell r="AT791" t="str">
            <v/>
          </cell>
          <cell r="AU791" t="str">
            <v/>
          </cell>
          <cell r="AV791" t="str">
            <v/>
          </cell>
          <cell r="AW791" t="str">
            <v/>
          </cell>
          <cell r="AX791" t="str">
            <v/>
          </cell>
          <cell r="AY791" t="str">
            <v/>
          </cell>
          <cell r="AZ791" t="str">
            <v/>
          </cell>
          <cell r="BA791" t="str">
            <v/>
          </cell>
          <cell r="BB791" t="str">
            <v/>
          </cell>
          <cell r="BC791" t="str">
            <v/>
          </cell>
          <cell r="BD791" t="str">
            <v/>
          </cell>
          <cell r="BE791" t="str">
            <v/>
          </cell>
          <cell r="BF791" t="str">
            <v/>
          </cell>
          <cell r="BG791" t="str">
            <v/>
          </cell>
          <cell r="BH791" t="str">
            <v/>
          </cell>
          <cell r="BI791" t="str">
            <v/>
          </cell>
          <cell r="BJ791" t="str">
            <v/>
          </cell>
          <cell r="BK791" t="str">
            <v/>
          </cell>
          <cell r="BL791" t="str">
            <v/>
          </cell>
          <cell r="BM791" t="str">
            <v/>
          </cell>
          <cell r="BN791" t="str">
            <v/>
          </cell>
          <cell r="BO791" t="str">
            <v/>
          </cell>
          <cell r="BP791">
            <v>0</v>
          </cell>
        </row>
        <row r="792">
          <cell r="A792" t="str">
            <v>Vigilante</v>
          </cell>
          <cell r="C792">
            <v>0</v>
          </cell>
          <cell r="AK792" t="str">
            <v/>
          </cell>
          <cell r="AL792" t="str">
            <v/>
          </cell>
          <cell r="AM792" t="str">
            <v/>
          </cell>
          <cell r="AN792" t="str">
            <v/>
          </cell>
          <cell r="AO792" t="str">
            <v/>
          </cell>
          <cell r="AP792" t="str">
            <v/>
          </cell>
          <cell r="AQ792" t="str">
            <v/>
          </cell>
          <cell r="AR792" t="str">
            <v/>
          </cell>
          <cell r="AS792" t="str">
            <v/>
          </cell>
          <cell r="AT792" t="str">
            <v/>
          </cell>
          <cell r="AU792" t="str">
            <v/>
          </cell>
          <cell r="AV792" t="str">
            <v/>
          </cell>
          <cell r="AW792" t="str">
            <v/>
          </cell>
          <cell r="AX792" t="str">
            <v/>
          </cell>
          <cell r="AY792" t="str">
            <v/>
          </cell>
          <cell r="AZ792" t="str">
            <v/>
          </cell>
          <cell r="BA792" t="str">
            <v/>
          </cell>
          <cell r="BB792" t="str">
            <v/>
          </cell>
          <cell r="BC792" t="str">
            <v/>
          </cell>
          <cell r="BD792" t="str">
            <v/>
          </cell>
          <cell r="BE792" t="str">
            <v/>
          </cell>
          <cell r="BF792" t="str">
            <v/>
          </cell>
          <cell r="BG792" t="str">
            <v/>
          </cell>
          <cell r="BH792" t="str">
            <v/>
          </cell>
          <cell r="BI792" t="str">
            <v/>
          </cell>
          <cell r="BJ792" t="str">
            <v/>
          </cell>
          <cell r="BK792" t="str">
            <v/>
          </cell>
          <cell r="BL792" t="str">
            <v/>
          </cell>
          <cell r="BM792" t="str">
            <v/>
          </cell>
          <cell r="BN792" t="str">
            <v/>
          </cell>
          <cell r="BO792" t="str">
            <v/>
          </cell>
          <cell r="BP792">
            <v>0</v>
          </cell>
        </row>
        <row r="793">
          <cell r="A793" t="str">
            <v>Vile Tormentor</v>
          </cell>
          <cell r="C793">
            <v>0</v>
          </cell>
          <cell r="AK793" t="str">
            <v/>
          </cell>
          <cell r="AL793" t="str">
            <v/>
          </cell>
          <cell r="AM793" t="str">
            <v/>
          </cell>
          <cell r="AN793" t="str">
            <v/>
          </cell>
          <cell r="AO793" t="str">
            <v/>
          </cell>
          <cell r="AP793" t="str">
            <v/>
          </cell>
          <cell r="AQ793" t="str">
            <v/>
          </cell>
          <cell r="AR793" t="str">
            <v/>
          </cell>
          <cell r="AS793" t="str">
            <v/>
          </cell>
          <cell r="AT793" t="str">
            <v/>
          </cell>
          <cell r="AU793" t="str">
            <v/>
          </cell>
          <cell r="AV793" t="str">
            <v/>
          </cell>
          <cell r="AW793" t="str">
            <v/>
          </cell>
          <cell r="AX793" t="str">
            <v/>
          </cell>
          <cell r="AY793" t="str">
            <v/>
          </cell>
          <cell r="AZ793" t="str">
            <v/>
          </cell>
          <cell r="BA793" t="str">
            <v/>
          </cell>
          <cell r="BB793" t="str">
            <v/>
          </cell>
          <cell r="BC793" t="str">
            <v/>
          </cell>
          <cell r="BD793" t="str">
            <v/>
          </cell>
          <cell r="BE793" t="str">
            <v/>
          </cell>
          <cell r="BF793" t="str">
            <v/>
          </cell>
          <cell r="BG793" t="str">
            <v/>
          </cell>
          <cell r="BH793" t="str">
            <v/>
          </cell>
          <cell r="BI793" t="str">
            <v/>
          </cell>
          <cell r="BJ793" t="str">
            <v/>
          </cell>
          <cell r="BK793" t="str">
            <v/>
          </cell>
          <cell r="BL793" t="str">
            <v/>
          </cell>
          <cell r="BM793" t="str">
            <v/>
          </cell>
          <cell r="BN793" t="str">
            <v/>
          </cell>
          <cell r="BO793" t="str">
            <v/>
          </cell>
          <cell r="BP793">
            <v>0</v>
          </cell>
        </row>
        <row r="794">
          <cell r="A794" t="str">
            <v>Virtuoso</v>
          </cell>
          <cell r="C794">
            <v>0</v>
          </cell>
          <cell r="AK794" t="str">
            <v/>
          </cell>
          <cell r="AL794" t="str">
            <v/>
          </cell>
          <cell r="AM794" t="str">
            <v/>
          </cell>
          <cell r="AN794" t="str">
            <v/>
          </cell>
          <cell r="AO794" t="str">
            <v/>
          </cell>
          <cell r="AP794" t="str">
            <v/>
          </cell>
          <cell r="AQ794" t="str">
            <v/>
          </cell>
          <cell r="AR794" t="str">
            <v/>
          </cell>
          <cell r="AS794" t="str">
            <v/>
          </cell>
          <cell r="AT794" t="str">
            <v/>
          </cell>
          <cell r="AU794" t="str">
            <v/>
          </cell>
          <cell r="AV794" t="str">
            <v/>
          </cell>
          <cell r="AW794" t="str">
            <v/>
          </cell>
          <cell r="AX794" t="str">
            <v/>
          </cell>
          <cell r="AY794" t="str">
            <v/>
          </cell>
          <cell r="AZ794" t="str">
            <v/>
          </cell>
          <cell r="BA794" t="str">
            <v/>
          </cell>
          <cell r="BB794" t="str">
            <v/>
          </cell>
          <cell r="BC794" t="str">
            <v/>
          </cell>
          <cell r="BD794" t="str">
            <v/>
          </cell>
          <cell r="BE794" t="str">
            <v/>
          </cell>
          <cell r="BF794" t="str">
            <v/>
          </cell>
          <cell r="BG794" t="str">
            <v/>
          </cell>
          <cell r="BH794" t="str">
            <v/>
          </cell>
          <cell r="BI794" t="str">
            <v/>
          </cell>
          <cell r="BJ794" t="str">
            <v/>
          </cell>
          <cell r="BK794" t="str">
            <v/>
          </cell>
          <cell r="BL794" t="str">
            <v/>
          </cell>
          <cell r="BM794" t="str">
            <v/>
          </cell>
          <cell r="BN794" t="str">
            <v/>
          </cell>
          <cell r="BO794" t="str">
            <v/>
          </cell>
          <cell r="BP794">
            <v>0</v>
          </cell>
        </row>
        <row r="795">
          <cell r="A795" t="str">
            <v>Void Disciple</v>
          </cell>
          <cell r="C795">
            <v>0</v>
          </cell>
          <cell r="AK795" t="str">
            <v/>
          </cell>
          <cell r="AL795" t="str">
            <v/>
          </cell>
          <cell r="AM795" t="str">
            <v/>
          </cell>
          <cell r="AN795" t="str">
            <v/>
          </cell>
          <cell r="AO795" t="str">
            <v/>
          </cell>
          <cell r="AP795" t="str">
            <v/>
          </cell>
          <cell r="AQ795" t="str">
            <v/>
          </cell>
          <cell r="AR795" t="str">
            <v/>
          </cell>
          <cell r="AS795" t="str">
            <v/>
          </cell>
          <cell r="AT795" t="str">
            <v/>
          </cell>
          <cell r="AU795" t="str">
            <v/>
          </cell>
          <cell r="AV795" t="str">
            <v/>
          </cell>
          <cell r="AW795" t="str">
            <v/>
          </cell>
          <cell r="AX795" t="str">
            <v/>
          </cell>
          <cell r="AY795" t="str">
            <v/>
          </cell>
          <cell r="AZ795" t="str">
            <v/>
          </cell>
          <cell r="BA795" t="str">
            <v/>
          </cell>
          <cell r="BB795" t="str">
            <v/>
          </cell>
          <cell r="BC795" t="str">
            <v/>
          </cell>
          <cell r="BD795" t="str">
            <v/>
          </cell>
          <cell r="BE795" t="str">
            <v/>
          </cell>
          <cell r="BF795" t="str">
            <v/>
          </cell>
          <cell r="BG795" t="str">
            <v/>
          </cell>
          <cell r="BH795" t="str">
            <v/>
          </cell>
          <cell r="BI795" t="str">
            <v/>
          </cell>
          <cell r="BJ795" t="str">
            <v/>
          </cell>
          <cell r="BK795" t="str">
            <v/>
          </cell>
          <cell r="BL795" t="str">
            <v/>
          </cell>
          <cell r="BM795" t="str">
            <v/>
          </cell>
          <cell r="BN795" t="str">
            <v/>
          </cell>
          <cell r="BO795" t="str">
            <v/>
          </cell>
          <cell r="BP795">
            <v>0</v>
          </cell>
        </row>
        <row r="796">
          <cell r="A796" t="str">
            <v>Wandering Squire</v>
          </cell>
          <cell r="B796" t="str">
            <v>.</v>
          </cell>
          <cell r="C796">
            <v>0</v>
          </cell>
          <cell r="D796" t="str">
            <v>]Light, Medium Armor[</v>
          </cell>
          <cell r="E796" t="str">
            <v>]Shield Use[</v>
          </cell>
          <cell r="F796" t="str">
            <v>]Simple, Martial Weapons[</v>
          </cell>
          <cell r="G796" t="str">
            <v>1st:]Expertise (Ex)[Per the feat, but only while wielding a quarterstaff.</v>
          </cell>
          <cell r="H796" t="str">
            <v>1st:]Staff Expert (Ex)[+2  bonus to Intimidate &amp; Jump while wielding a quarterstaff.</v>
          </cell>
          <cell r="I796" t="str">
            <v>2nd:]Stunning Attack (Ex)[1/day can stun opponent (Fort DC 10) for 1d4 rounds with a quarterstaff as part of a normal attack.</v>
          </cell>
          <cell r="J796" t="str">
            <v>2nd:]Dodge (Ex)[Dodge feat bonus is now +2</v>
          </cell>
          <cell r="K796" t="str">
            <v>3rd:]Bonus Fighter Feats[0 earned so far.</v>
          </cell>
          <cell r="L796" t="str">
            <v>4th:]Deflect Arrows (Ex)[Free action to deflect (Reflex DC 20+attack's magic bonus to hit) projectiles with quarterstaff.</v>
          </cell>
          <cell r="M796" t="str">
            <v>][Only projectiles the same size or smaller than the squire can be deflected.</v>
          </cell>
          <cell r="N796" t="str">
            <v>6th:]Defensive Stance (Ex)[Cannot be flanked while wielding a quarterstaff.</v>
          </cell>
          <cell r="O796" t="str">
            <v>9th:]Warding Attack (Ex)[Gains extra 5' reach in one direction of choice at beginning of round.</v>
          </cell>
          <cell r="P796" t="str">
            <v>10th:]Staff Master (Ex)[Gain extra attack at highest BAB when wielding a quarterstaff.</v>
          </cell>
          <cell r="AK796" t="str">
            <v/>
          </cell>
          <cell r="AL796" t="str">
            <v/>
          </cell>
          <cell r="AM796" t="str">
            <v/>
          </cell>
          <cell r="AN796" t="str">
            <v/>
          </cell>
          <cell r="AO796" t="str">
            <v/>
          </cell>
          <cell r="AP796" t="str">
            <v/>
          </cell>
          <cell r="AQ796" t="str">
            <v/>
          </cell>
          <cell r="AR796" t="str">
            <v/>
          </cell>
          <cell r="AS796" t="str">
            <v/>
          </cell>
          <cell r="AT796" t="str">
            <v/>
          </cell>
          <cell r="AU796" t="str">
            <v/>
          </cell>
          <cell r="AV796" t="str">
            <v/>
          </cell>
          <cell r="AW796" t="str">
            <v/>
          </cell>
          <cell r="AX796" t="str">
            <v/>
          </cell>
          <cell r="AY796" t="str">
            <v/>
          </cell>
          <cell r="AZ796" t="str">
            <v/>
          </cell>
          <cell r="BA796" t="str">
            <v/>
          </cell>
          <cell r="BB796" t="str">
            <v/>
          </cell>
          <cell r="BC796" t="str">
            <v/>
          </cell>
          <cell r="BD796" t="str">
            <v/>
          </cell>
          <cell r="BE796" t="str">
            <v/>
          </cell>
          <cell r="BF796" t="str">
            <v/>
          </cell>
          <cell r="BG796" t="str">
            <v/>
          </cell>
          <cell r="BH796" t="str">
            <v/>
          </cell>
          <cell r="BI796" t="str">
            <v/>
          </cell>
          <cell r="BJ796" t="str">
            <v/>
          </cell>
          <cell r="BK796" t="str">
            <v/>
          </cell>
          <cell r="BL796" t="str">
            <v/>
          </cell>
          <cell r="BM796" t="str">
            <v/>
          </cell>
          <cell r="BN796" t="str">
            <v/>
          </cell>
          <cell r="BO796" t="str">
            <v/>
          </cell>
          <cell r="BP796">
            <v>0</v>
          </cell>
        </row>
        <row r="797">
          <cell r="A797" t="str">
            <v>War Wizard</v>
          </cell>
          <cell r="B797" t="str">
            <v>.</v>
          </cell>
          <cell r="C797">
            <v>0</v>
          </cell>
          <cell r="G797" t="str">
            <v>1st:]Spells per day[+1 spellcasting level per War Wizard level.</v>
          </cell>
          <cell r="H797" t="str">
            <v>1st:]Weapon Focus[For any Martial Weapon known.</v>
          </cell>
          <cell r="I797" t="str">
            <v>2nd:]Bonus Metamagic Feat[</v>
          </cell>
          <cell r="J797" t="str">
            <v>3rd:]Widen Spell[Can cast a spell as if it was under the effect</v>
          </cell>
          <cell r="K797" t="str">
            <v>][of the Widen Spell feat, without increasing level or cast time.</v>
          </cell>
          <cell r="L797" t="str">
            <v>][Can be used 1 + Cha Bonus per day.</v>
          </cell>
          <cell r="M797" t="str">
            <v>4th:]Bonus Metamagic Feat[</v>
          </cell>
          <cell r="N797" t="str">
            <v>5th:]Enhanced Spell Area[Any spell cast using the Widen Spell</v>
          </cell>
          <cell r="O797" t="str">
            <v>][metamagic feat is increased by 100%, instead of 50%.</v>
          </cell>
          <cell r="AK797" t="str">
            <v/>
          </cell>
          <cell r="AL797" t="str">
            <v/>
          </cell>
          <cell r="AM797" t="str">
            <v/>
          </cell>
          <cell r="AN797" t="str">
            <v/>
          </cell>
          <cell r="AO797" t="str">
            <v/>
          </cell>
          <cell r="AP797" t="str">
            <v/>
          </cell>
          <cell r="AQ797" t="str">
            <v/>
          </cell>
          <cell r="AR797" t="str">
            <v/>
          </cell>
          <cell r="AS797" t="str">
            <v/>
          </cell>
          <cell r="AT797" t="str">
            <v/>
          </cell>
          <cell r="AU797" t="str">
            <v/>
          </cell>
          <cell r="AV797" t="str">
            <v/>
          </cell>
          <cell r="AW797" t="str">
            <v/>
          </cell>
          <cell r="AX797" t="str">
            <v/>
          </cell>
          <cell r="AY797" t="str">
            <v/>
          </cell>
          <cell r="AZ797" t="str">
            <v/>
          </cell>
          <cell r="BA797" t="str">
            <v/>
          </cell>
          <cell r="BB797" t="str">
            <v/>
          </cell>
          <cell r="BC797" t="str">
            <v/>
          </cell>
          <cell r="BD797" t="str">
            <v/>
          </cell>
          <cell r="BE797" t="str">
            <v/>
          </cell>
          <cell r="BF797" t="str">
            <v/>
          </cell>
          <cell r="BG797" t="str">
            <v/>
          </cell>
          <cell r="BH797" t="str">
            <v/>
          </cell>
          <cell r="BI797" t="str">
            <v/>
          </cell>
          <cell r="BJ797" t="str">
            <v/>
          </cell>
          <cell r="BK797" t="str">
            <v/>
          </cell>
          <cell r="BL797" t="str">
            <v/>
          </cell>
          <cell r="BM797" t="str">
            <v/>
          </cell>
          <cell r="BN797" t="str">
            <v/>
          </cell>
          <cell r="BO797" t="str">
            <v/>
          </cell>
          <cell r="BP797">
            <v>0</v>
          </cell>
        </row>
        <row r="798">
          <cell r="A798" t="str">
            <v>Warleader</v>
          </cell>
          <cell r="B798" t="str">
            <v>.</v>
          </cell>
          <cell r="C798">
            <v>0</v>
          </cell>
          <cell r="D798" t="str">
            <v>]Light, Medium, Heavy Armor[</v>
          </cell>
          <cell r="E798" t="str">
            <v>]Shield Use[</v>
          </cell>
          <cell r="F798" t="str">
            <v>]Simple, Martial Weapons[</v>
          </cell>
          <cell r="G798" t="str">
            <v>1st:]Lend Counsel (Ex)[After observation of ally &amp; Concentration check (DC 15) can give advice.</v>
          </cell>
          <cell r="H798" t="str">
            <v>][Ally receives a +2  bonus to a single attack or skill check.</v>
          </cell>
          <cell r="I798" t="str">
            <v>2nd:]Inspire Bravery (Ex)[Allies within sight can use warleader's save to overcome fear affects.</v>
          </cell>
          <cell r="J798" t="str">
            <v>4th:]Concerted Attack (Ex)[1/day after a full round of Concentration (DC 25) can grant all allies</v>
          </cell>
          <cell r="K798" t="str">
            <v>][within hearing an additional +2 bonus to hit flanked opponents &amp; an extra possible AoO each round.</v>
          </cell>
          <cell r="L798" t="str">
            <v>5th:]Charisma (Ex)[+2 bonus to Charisma.</v>
          </cell>
          <cell r="M798" t="str">
            <v>7th:]Snap to Attention (Ex)[Concentration check (DC 20) to shout a warning so no allies are flat footed.</v>
          </cell>
          <cell r="N798" t="str">
            <v>8th:]Motivate the Troops (Ex)[1/day, speech gives allies a +0 to initiative.</v>
          </cell>
          <cell r="O798" t="str">
            <v>10th:]Rally the Troops (Ex)[3/day, full round action hastes &amp; gives allies +1 morale bonus to hit &amp; damage for 1d4+0 rounds.</v>
          </cell>
          <cell r="AK798" t="str">
            <v/>
          </cell>
          <cell r="AL798" t="str">
            <v/>
          </cell>
          <cell r="AM798" t="str">
            <v/>
          </cell>
          <cell r="AN798" t="str">
            <v/>
          </cell>
          <cell r="AO798" t="str">
            <v/>
          </cell>
          <cell r="AP798" t="str">
            <v/>
          </cell>
          <cell r="AQ798" t="str">
            <v/>
          </cell>
          <cell r="AR798" t="str">
            <v/>
          </cell>
          <cell r="AS798" t="str">
            <v/>
          </cell>
          <cell r="AT798" t="str">
            <v/>
          </cell>
          <cell r="AU798" t="str">
            <v/>
          </cell>
          <cell r="AV798" t="str">
            <v/>
          </cell>
          <cell r="AW798" t="str">
            <v/>
          </cell>
          <cell r="AX798" t="str">
            <v/>
          </cell>
          <cell r="AY798" t="str">
            <v/>
          </cell>
          <cell r="AZ798" t="str">
            <v/>
          </cell>
          <cell r="BA798" t="str">
            <v/>
          </cell>
          <cell r="BB798" t="str">
            <v/>
          </cell>
          <cell r="BC798" t="str">
            <v/>
          </cell>
          <cell r="BD798" t="str">
            <v/>
          </cell>
          <cell r="BE798" t="str">
            <v/>
          </cell>
          <cell r="BF798" t="str">
            <v/>
          </cell>
          <cell r="BG798" t="str">
            <v/>
          </cell>
          <cell r="BH798" t="str">
            <v/>
          </cell>
          <cell r="BI798" t="str">
            <v/>
          </cell>
          <cell r="BJ798" t="str">
            <v/>
          </cell>
          <cell r="BK798" t="str">
            <v/>
          </cell>
          <cell r="BL798" t="str">
            <v/>
          </cell>
          <cell r="BM798" t="str">
            <v/>
          </cell>
          <cell r="BN798" t="str">
            <v/>
          </cell>
          <cell r="BO798" t="str">
            <v/>
          </cell>
          <cell r="BP798">
            <v>0</v>
          </cell>
        </row>
        <row r="799">
          <cell r="A799" t="str">
            <v>Warmage</v>
          </cell>
          <cell r="B799" t="str">
            <v>.</v>
          </cell>
          <cell r="C799">
            <v>0</v>
          </cell>
          <cell r="D799" t="str">
            <v>]Light Armor[</v>
          </cell>
          <cell r="F799" t="str">
            <v>]Simple, Martial Weapons[</v>
          </cell>
          <cell r="G799" t="str">
            <v>1st:]Acrane Accuracy (Ex)[+0  bonus to hit with spells that require an attack roll.</v>
          </cell>
          <cell r="H799" t="str">
            <v>2nd:]Armored Mage (Su)[Arcane failure chance reduced by 0%.</v>
          </cell>
          <cell r="I799" t="str">
            <v>2nd:]Spellcasting (Sp)[+0 level(s) of previous arcane spellcasting class.</v>
          </cell>
          <cell r="J799" t="str">
            <v>3rd:]Superior Dodge (Ex)[+1 dodge bonus to AC.  Dodge feat become a +3 bonus to AC.</v>
          </cell>
          <cell r="K799" t="str">
            <v>5th:]Mental Toughness (Ex)[+4  bonus to Concentration checks.</v>
          </cell>
          <cell r="L799" t="str">
            <v>7th:]Dodge Missile Fire (Ex)[Additional +1 dodge bonus to AC vs. missile fire.</v>
          </cell>
          <cell r="M799" t="str">
            <v>9th:]Arcane Tactician (Sp)[May attempt to shape an AoE spell around 0 allies.</v>
          </cell>
          <cell r="N799" t="str">
            <v>][DC 10 + 5 per person shaped around.</v>
          </cell>
          <cell r="O799" t="str">
            <v>10th:]Arcane Warrior (Su)[No longer draws AoO's while casting in threatened squares.</v>
          </cell>
          <cell r="AK799" t="str">
            <v/>
          </cell>
          <cell r="AL799" t="str">
            <v/>
          </cell>
          <cell r="AM799" t="str">
            <v/>
          </cell>
          <cell r="AN799" t="str">
            <v/>
          </cell>
          <cell r="AO799" t="str">
            <v/>
          </cell>
          <cell r="AP799" t="str">
            <v/>
          </cell>
          <cell r="AQ799" t="str">
            <v/>
          </cell>
          <cell r="AR799" t="str">
            <v/>
          </cell>
          <cell r="AS799" t="str">
            <v/>
          </cell>
          <cell r="AT799" t="str">
            <v/>
          </cell>
          <cell r="AU799" t="str">
            <v/>
          </cell>
          <cell r="AV799" t="str">
            <v/>
          </cell>
          <cell r="AW799" t="str">
            <v/>
          </cell>
          <cell r="AX799" t="str">
            <v/>
          </cell>
          <cell r="AY799" t="str">
            <v/>
          </cell>
          <cell r="AZ799" t="str">
            <v/>
          </cell>
          <cell r="BA799" t="str">
            <v/>
          </cell>
          <cell r="BB799" t="str">
            <v/>
          </cell>
          <cell r="BC799" t="str">
            <v/>
          </cell>
          <cell r="BD799" t="str">
            <v/>
          </cell>
          <cell r="BE799" t="str">
            <v/>
          </cell>
          <cell r="BF799" t="str">
            <v/>
          </cell>
          <cell r="BG799" t="str">
            <v/>
          </cell>
          <cell r="BH799" t="str">
            <v/>
          </cell>
          <cell r="BI799" t="str">
            <v/>
          </cell>
          <cell r="BJ799" t="str">
            <v/>
          </cell>
          <cell r="BK799" t="str">
            <v/>
          </cell>
          <cell r="BL799" t="str">
            <v/>
          </cell>
          <cell r="BM799" t="str">
            <v/>
          </cell>
          <cell r="BN799" t="str">
            <v/>
          </cell>
          <cell r="BO799" t="str">
            <v/>
          </cell>
          <cell r="BP799">
            <v>0</v>
          </cell>
        </row>
        <row r="800">
          <cell r="A800" t="str">
            <v>Warmaster</v>
          </cell>
          <cell r="B800" t="str">
            <v>Wrm</v>
          </cell>
          <cell r="C800">
            <v>0</v>
          </cell>
          <cell r="G800" t="str">
            <v>1st:]Brotherhood[+4 Competence bonus to Diplomacy</v>
          </cell>
          <cell r="H800" t="str">
            <v>][made to influence other Warmasters.</v>
          </cell>
          <cell r="I800" t="str">
            <v>1st:]Leadership Bonus +1[Listed bonus to Leadership score</v>
          </cell>
          <cell r="J800" t="str">
            <v xml:space="preserve">2nd:]Battle Cry (Su)[as Bard's Inspire Courage (+2 Morale </v>
          </cell>
          <cell r="K800" t="str">
            <v>][vs. Fear, +1 Morale to Attack and Dmg) for CHA bonus rounds.</v>
          </cell>
          <cell r="L800" t="str">
            <v>][can use up to Warmaster's level times per day.</v>
          </cell>
          <cell r="M800" t="str">
            <v>3rd:]Direct Troops (Su)[Full Round; allies within 30' gain a +2</v>
          </cell>
          <cell r="N800" t="str">
            <v>][Competence bonus to attacks or skill checks for CHA bonus rounds.</v>
          </cell>
          <cell r="O800" t="str">
            <v>3rd:]Leadership Bonus +2[Listed bonus to Leadership score</v>
          </cell>
          <cell r="P800" t="str">
            <v>4th:]Tower[</v>
          </cell>
          <cell r="Q800" t="str">
            <v>4th:]Rally Troops (Su)[Allow 2nd save to allies vs. Fear/Charm</v>
          </cell>
          <cell r="R800" t="str">
            <v>][Fear effects aren't as pronounced</v>
          </cell>
          <cell r="S800" t="str">
            <v>5th:]Hard March[Allies: +4 to Con checks for forced march</v>
          </cell>
          <cell r="T800" t="str">
            <v>5th:]Leadership Bonus +3[Listed bonus to Leadership score</v>
          </cell>
          <cell r="U800" t="str">
            <v>6th:]Keep[</v>
          </cell>
          <cell r="V800" t="str">
            <v>7th:]Battle Standard (Su)[All allies within 30' gain the Battle Cry</v>
          </cell>
          <cell r="W800" t="str">
            <v>][and Rally Troops effects; if standard is lost, -1 morale to attack / dmg</v>
          </cell>
          <cell r="X800" t="str">
            <v>][until it is recovered.</v>
          </cell>
          <cell r="Y800" t="str">
            <v>7th:]Leadership Bonus +4[Listed bonus to Leadership score</v>
          </cell>
          <cell r="Z800" t="str">
            <v>8th:]Castle[</v>
          </cell>
          <cell r="AA800" t="str">
            <v>9th:]Die for your Country (Su)[Allies within 30' fight to -10 HP.</v>
          </cell>
          <cell r="AB800" t="str">
            <v>9th:]Leadership Bonus +5[Listed bonus to Leadership score</v>
          </cell>
          <cell r="AC800" t="str">
            <v>10th:]Huge Castle[</v>
          </cell>
          <cell r="AK800" t="str">
            <v/>
          </cell>
          <cell r="AL800" t="str">
            <v/>
          </cell>
          <cell r="AM800" t="str">
            <v/>
          </cell>
          <cell r="AN800" t="str">
            <v/>
          </cell>
          <cell r="AO800" t="str">
            <v/>
          </cell>
          <cell r="AP800" t="str">
            <v/>
          </cell>
          <cell r="AQ800" t="str">
            <v/>
          </cell>
          <cell r="AR800" t="str">
            <v/>
          </cell>
          <cell r="AS800" t="str">
            <v/>
          </cell>
          <cell r="AT800" t="str">
            <v/>
          </cell>
          <cell r="AU800" t="str">
            <v/>
          </cell>
          <cell r="AV800" t="str">
            <v/>
          </cell>
          <cell r="AW800" t="str">
            <v/>
          </cell>
          <cell r="AX800" t="str">
            <v/>
          </cell>
          <cell r="AY800" t="str">
            <v/>
          </cell>
          <cell r="AZ800" t="str">
            <v/>
          </cell>
          <cell r="BA800" t="str">
            <v/>
          </cell>
          <cell r="BB800" t="str">
            <v/>
          </cell>
          <cell r="BC800" t="str">
            <v/>
          </cell>
          <cell r="BD800" t="str">
            <v/>
          </cell>
          <cell r="BE800" t="str">
            <v/>
          </cell>
          <cell r="BF800" t="str">
            <v/>
          </cell>
          <cell r="BG800" t="str">
            <v/>
          </cell>
          <cell r="BH800" t="str">
            <v/>
          </cell>
          <cell r="BI800" t="str">
            <v/>
          </cell>
          <cell r="BJ800" t="str">
            <v/>
          </cell>
          <cell r="BK800" t="str">
            <v/>
          </cell>
          <cell r="BL800" t="str">
            <v/>
          </cell>
          <cell r="BM800" t="str">
            <v/>
          </cell>
          <cell r="BN800" t="str">
            <v/>
          </cell>
          <cell r="BO800" t="str">
            <v/>
          </cell>
          <cell r="BP800">
            <v>0</v>
          </cell>
        </row>
        <row r="801">
          <cell r="A801" t="str">
            <v>Warpriest</v>
          </cell>
          <cell r="B801" t="str">
            <v>Warp</v>
          </cell>
          <cell r="C801">
            <v>0</v>
          </cell>
          <cell r="D801" t="str">
            <v>]Light, Medium, Heavy Armor[</v>
          </cell>
          <cell r="E801" t="str">
            <v>]Shield Use[</v>
          </cell>
          <cell r="F801" t="str">
            <v>]Simple, Martial Weapons[</v>
          </cell>
          <cell r="G801" t="str">
            <v xml:space="preserve">1st:]Prestige Domain[Glory Prestige Domain (if channels positive </v>
          </cell>
          <cell r="H801" t="str">
            <v>][energy) or Domination Prestige Domain (if channels negative energy)</v>
          </cell>
          <cell r="I801" t="str">
            <v>1st:]Rally (Ex)[If not suffering from fear, Std. Action.  Those w/i</v>
          </cell>
          <cell r="J801" t="str">
            <v>][60' may make another save, with +1 morale bonus per level.</v>
          </cell>
          <cell r="K801" t="str">
            <v>1st:]Turn or Rebuke Undead (Su)[Warpriest level stacks with</v>
          </cell>
          <cell r="L801" t="str">
            <v>][cleric's level to determine effect when turning or rebuking undead.</v>
          </cell>
          <cell r="M801" t="str">
            <v>2nd:]Inflame (Ex)[Five minute speech; provides morale bonus</v>
          </cell>
          <cell r="N801" t="str">
            <v>][vs. Fear spells / effects.  +2 at 2nd, +2 each even level thereafter.</v>
          </cell>
          <cell r="O801" t="str">
            <v>2nd:]Spells per day[+1 level per even level of Warpriest.</v>
          </cell>
          <cell r="P801" t="str">
            <v>3rd:]Healing Circle (Sp)[Once per day, as spell.</v>
          </cell>
          <cell r="Q801" t="str">
            <v>4th:]Prestige Domain[Divination Prestige Domain</v>
          </cell>
          <cell r="R801" t="str">
            <v>5th:]Heroes' Feast (Sp)[Once per day, as spell.</v>
          </cell>
          <cell r="S801" t="str">
            <v>6th:]Fear Aura (Su)[Once per day, project a 20' fear aura</v>
          </cell>
          <cell r="T801" t="str">
            <v>][for one round per Warpriest level.  Will Save DC 10 + Warpriest level</v>
          </cell>
          <cell r="U801" t="str">
            <v>][+ Cha Bonus or as if affected by Fear spell.</v>
          </cell>
          <cell r="V801" t="str">
            <v>7th:]Mass Haste (Sp)[Once per day, as spell.</v>
          </cell>
          <cell r="W801" t="str">
            <v>8th:]Mass Healing (Sp)[Once per day, as spell.</v>
          </cell>
          <cell r="X801" t="str">
            <v>9th:]Fear Aura (Su)[Twice per day, project a 20' fear aura</v>
          </cell>
          <cell r="Y801" t="str">
            <v>][for one round per Warpriest level.  Will Save DC 10 + Warpriest level</v>
          </cell>
          <cell r="Z801" t="str">
            <v>][+ Cha Bonus or as if affected by Fear spell.</v>
          </cell>
          <cell r="AA801" t="str">
            <v>10th:]Implacable Foe (Sp)[Mv-Equiv to start, Concentration to</v>
          </cell>
          <cell r="AB801" t="str">
            <v>][maintain.  Allies within 100' will fight to -20 HP.</v>
          </cell>
          <cell r="AK801" t="str">
            <v/>
          </cell>
          <cell r="AL801" t="str">
            <v/>
          </cell>
          <cell r="AM801" t="str">
            <v/>
          </cell>
          <cell r="AN801" t="str">
            <v/>
          </cell>
          <cell r="AO801" t="str">
            <v/>
          </cell>
          <cell r="AP801" t="str">
            <v/>
          </cell>
          <cell r="AQ801" t="str">
            <v/>
          </cell>
          <cell r="AR801" t="str">
            <v/>
          </cell>
          <cell r="AS801" t="str">
            <v/>
          </cell>
          <cell r="AT801" t="str">
            <v/>
          </cell>
          <cell r="AU801" t="str">
            <v/>
          </cell>
          <cell r="AV801" t="str">
            <v/>
          </cell>
          <cell r="AW801" t="str">
            <v/>
          </cell>
          <cell r="AX801" t="str">
            <v/>
          </cell>
          <cell r="AY801" t="str">
            <v/>
          </cell>
          <cell r="AZ801" t="str">
            <v/>
          </cell>
          <cell r="BA801" t="str">
            <v/>
          </cell>
          <cell r="BB801" t="str">
            <v/>
          </cell>
          <cell r="BC801" t="str">
            <v/>
          </cell>
          <cell r="BD801" t="str">
            <v/>
          </cell>
          <cell r="BE801" t="str">
            <v/>
          </cell>
          <cell r="BF801" t="str">
            <v/>
          </cell>
          <cell r="BG801" t="str">
            <v/>
          </cell>
          <cell r="BH801" t="str">
            <v/>
          </cell>
          <cell r="BI801" t="str">
            <v/>
          </cell>
          <cell r="BJ801" t="str">
            <v/>
          </cell>
          <cell r="BK801" t="str">
            <v/>
          </cell>
          <cell r="BL801" t="str">
            <v/>
          </cell>
          <cell r="BM801" t="str">
            <v/>
          </cell>
          <cell r="BN801" t="str">
            <v/>
          </cell>
          <cell r="BO801" t="str">
            <v/>
          </cell>
          <cell r="BP801">
            <v>0</v>
          </cell>
        </row>
        <row r="802">
          <cell r="A802" t="str">
            <v>Warrior</v>
          </cell>
          <cell r="B802" t="str">
            <v>.</v>
          </cell>
          <cell r="C802">
            <v>0</v>
          </cell>
          <cell r="D802" t="str">
            <v>]Light, Medium, Heavy Armor[</v>
          </cell>
          <cell r="E802" t="str">
            <v>]Shield Use[</v>
          </cell>
          <cell r="F802" t="str">
            <v>]Simple, Martial Weapons[</v>
          </cell>
          <cell r="AK802" t="str">
            <v/>
          </cell>
          <cell r="AL802" t="str">
            <v/>
          </cell>
          <cell r="AM802" t="str">
            <v/>
          </cell>
          <cell r="AN802" t="str">
            <v/>
          </cell>
          <cell r="AO802" t="str">
            <v/>
          </cell>
          <cell r="AP802" t="str">
            <v/>
          </cell>
          <cell r="AQ802" t="str">
            <v/>
          </cell>
          <cell r="AR802" t="str">
            <v/>
          </cell>
          <cell r="AS802" t="str">
            <v/>
          </cell>
          <cell r="AT802" t="str">
            <v/>
          </cell>
          <cell r="AU802" t="str">
            <v/>
          </cell>
          <cell r="AV802" t="str">
            <v/>
          </cell>
          <cell r="AW802" t="str">
            <v/>
          </cell>
          <cell r="AX802" t="str">
            <v/>
          </cell>
          <cell r="AY802" t="str">
            <v/>
          </cell>
          <cell r="AZ802" t="str">
            <v/>
          </cell>
          <cell r="BA802" t="str">
            <v/>
          </cell>
          <cell r="BB802" t="str">
            <v/>
          </cell>
          <cell r="BC802" t="str">
            <v/>
          </cell>
          <cell r="BD802" t="str">
            <v/>
          </cell>
          <cell r="BE802" t="str">
            <v/>
          </cell>
          <cell r="BF802" t="str">
            <v/>
          </cell>
          <cell r="BG802" t="str">
            <v/>
          </cell>
          <cell r="BH802" t="str">
            <v/>
          </cell>
          <cell r="BI802" t="str">
            <v/>
          </cell>
          <cell r="BJ802" t="str">
            <v/>
          </cell>
          <cell r="BK802" t="str">
            <v/>
          </cell>
          <cell r="BL802" t="str">
            <v/>
          </cell>
          <cell r="BM802" t="str">
            <v/>
          </cell>
          <cell r="BN802" t="str">
            <v/>
          </cell>
          <cell r="BO802" t="str">
            <v/>
          </cell>
          <cell r="BP802">
            <v>0</v>
          </cell>
        </row>
        <row r="803">
          <cell r="A803" t="str">
            <v>Wasp Bounty Hunter</v>
          </cell>
          <cell r="C803">
            <v>0</v>
          </cell>
          <cell r="AK803" t="str">
            <v/>
          </cell>
          <cell r="AL803" t="str">
            <v/>
          </cell>
          <cell r="AM803" t="str">
            <v/>
          </cell>
          <cell r="AN803" t="str">
            <v/>
          </cell>
          <cell r="AO803" t="str">
            <v/>
          </cell>
          <cell r="AP803" t="str">
            <v/>
          </cell>
          <cell r="AQ803" t="str">
            <v/>
          </cell>
          <cell r="AR803" t="str">
            <v/>
          </cell>
          <cell r="AS803" t="str">
            <v/>
          </cell>
          <cell r="AT803" t="str">
            <v/>
          </cell>
          <cell r="AU803" t="str">
            <v/>
          </cell>
          <cell r="AV803" t="str">
            <v/>
          </cell>
          <cell r="AW803" t="str">
            <v/>
          </cell>
          <cell r="AX803" t="str">
            <v/>
          </cell>
          <cell r="AY803" t="str">
            <v/>
          </cell>
          <cell r="AZ803" t="str">
            <v/>
          </cell>
          <cell r="BA803" t="str">
            <v/>
          </cell>
          <cell r="BB803" t="str">
            <v/>
          </cell>
          <cell r="BC803" t="str">
            <v/>
          </cell>
          <cell r="BD803" t="str">
            <v/>
          </cell>
          <cell r="BE803" t="str">
            <v/>
          </cell>
          <cell r="BF803" t="str">
            <v/>
          </cell>
          <cell r="BG803" t="str">
            <v/>
          </cell>
          <cell r="BH803" t="str">
            <v/>
          </cell>
          <cell r="BI803" t="str">
            <v/>
          </cell>
          <cell r="BJ803" t="str">
            <v/>
          </cell>
          <cell r="BK803" t="str">
            <v/>
          </cell>
          <cell r="BL803" t="str">
            <v/>
          </cell>
          <cell r="BM803" t="str">
            <v/>
          </cell>
          <cell r="BN803" t="str">
            <v/>
          </cell>
          <cell r="BO803" t="str">
            <v/>
          </cell>
          <cell r="BP803">
            <v>0</v>
          </cell>
        </row>
        <row r="804">
          <cell r="A804" t="str">
            <v>Wasteland Druid</v>
          </cell>
          <cell r="C804">
            <v>0</v>
          </cell>
          <cell r="AK804" t="str">
            <v/>
          </cell>
          <cell r="AL804" t="str">
            <v/>
          </cell>
          <cell r="AM804" t="str">
            <v/>
          </cell>
          <cell r="AN804" t="str">
            <v/>
          </cell>
          <cell r="AO804" t="str">
            <v/>
          </cell>
          <cell r="AP804" t="str">
            <v/>
          </cell>
          <cell r="AQ804" t="str">
            <v/>
          </cell>
          <cell r="AR804" t="str">
            <v/>
          </cell>
          <cell r="AS804" t="str">
            <v/>
          </cell>
          <cell r="AT804" t="str">
            <v/>
          </cell>
          <cell r="AU804" t="str">
            <v/>
          </cell>
          <cell r="AV804" t="str">
            <v/>
          </cell>
          <cell r="AW804" t="str">
            <v/>
          </cell>
          <cell r="AX804" t="str">
            <v/>
          </cell>
          <cell r="AY804" t="str">
            <v/>
          </cell>
          <cell r="AZ804" t="str">
            <v/>
          </cell>
          <cell r="BA804" t="str">
            <v/>
          </cell>
          <cell r="BB804" t="str">
            <v/>
          </cell>
          <cell r="BC804" t="str">
            <v/>
          </cell>
          <cell r="BD804" t="str">
            <v/>
          </cell>
          <cell r="BE804" t="str">
            <v/>
          </cell>
          <cell r="BF804" t="str">
            <v/>
          </cell>
          <cell r="BG804" t="str">
            <v/>
          </cell>
          <cell r="BH804" t="str">
            <v/>
          </cell>
          <cell r="BI804" t="str">
            <v/>
          </cell>
          <cell r="BJ804" t="str">
            <v/>
          </cell>
          <cell r="BK804" t="str">
            <v/>
          </cell>
          <cell r="BL804" t="str">
            <v/>
          </cell>
          <cell r="BM804" t="str">
            <v/>
          </cell>
          <cell r="BN804" t="str">
            <v/>
          </cell>
          <cell r="BO804" t="str">
            <v/>
          </cell>
          <cell r="BP804">
            <v>0</v>
          </cell>
        </row>
        <row r="805">
          <cell r="A805" t="str">
            <v>Waveservant</v>
          </cell>
          <cell r="C805">
            <v>0</v>
          </cell>
          <cell r="AK805" t="str">
            <v/>
          </cell>
          <cell r="AL805" t="str">
            <v/>
          </cell>
          <cell r="AM805" t="str">
            <v/>
          </cell>
          <cell r="AN805" t="str">
            <v/>
          </cell>
          <cell r="AO805" t="str">
            <v/>
          </cell>
          <cell r="AP805" t="str">
            <v/>
          </cell>
          <cell r="AQ805" t="str">
            <v/>
          </cell>
          <cell r="AR805" t="str">
            <v/>
          </cell>
          <cell r="AS805" t="str">
            <v/>
          </cell>
          <cell r="AT805" t="str">
            <v/>
          </cell>
          <cell r="AU805" t="str">
            <v/>
          </cell>
          <cell r="AV805" t="str">
            <v/>
          </cell>
          <cell r="AW805" t="str">
            <v/>
          </cell>
          <cell r="AX805" t="str">
            <v/>
          </cell>
          <cell r="AY805" t="str">
            <v/>
          </cell>
          <cell r="AZ805" t="str">
            <v/>
          </cell>
          <cell r="BA805" t="str">
            <v/>
          </cell>
          <cell r="BB805" t="str">
            <v/>
          </cell>
          <cell r="BC805" t="str">
            <v/>
          </cell>
          <cell r="BD805" t="str">
            <v/>
          </cell>
          <cell r="BE805" t="str">
            <v/>
          </cell>
          <cell r="BF805" t="str">
            <v/>
          </cell>
          <cell r="BG805" t="str">
            <v/>
          </cell>
          <cell r="BH805" t="str">
            <v/>
          </cell>
          <cell r="BI805" t="str">
            <v/>
          </cell>
          <cell r="BJ805" t="str">
            <v/>
          </cell>
          <cell r="BK805" t="str">
            <v/>
          </cell>
          <cell r="BL805" t="str">
            <v/>
          </cell>
          <cell r="BM805" t="str">
            <v/>
          </cell>
          <cell r="BN805" t="str">
            <v/>
          </cell>
          <cell r="BO805" t="str">
            <v/>
          </cell>
          <cell r="BP805">
            <v>0</v>
          </cell>
        </row>
        <row r="806">
          <cell r="A806" t="str">
            <v>Wayfarer Guide</v>
          </cell>
          <cell r="B806" t="str">
            <v>Way</v>
          </cell>
          <cell r="C806">
            <v>0</v>
          </cell>
          <cell r="G806" t="str">
            <v>1st:]Enhanced Capacity (Ex)[Any spell with the Teleportation</v>
          </cell>
          <cell r="H806" t="str">
            <v>][descriptor, the maximum weight allowed is 100 lbs. per caster level.</v>
          </cell>
          <cell r="I806" t="str">
            <v>1st:]Spells per day[+1 level per odd level of Wayfarer Guide.</v>
          </cell>
          <cell r="J806" t="str">
            <v>2nd:]Extra Teleportation[Gains an extra 5th-level spellcaster slot</v>
          </cell>
          <cell r="K806" t="str">
            <v>][which may only be used for the Teleport spell.</v>
          </cell>
          <cell r="L806" t="str">
            <v>3rd:]Enhanced Accuracy (Ex)[Use the table in T&amp;B p. 71 for</v>
          </cell>
          <cell r="M806" t="str">
            <v>][possibility of being off-target, instead of PHB p. 264.</v>
          </cell>
          <cell r="AK806" t="str">
            <v/>
          </cell>
          <cell r="AL806" t="str">
            <v/>
          </cell>
          <cell r="AM806" t="str">
            <v/>
          </cell>
          <cell r="AN806" t="str">
            <v/>
          </cell>
          <cell r="AO806" t="str">
            <v/>
          </cell>
          <cell r="AP806" t="str">
            <v/>
          </cell>
          <cell r="AQ806" t="str">
            <v/>
          </cell>
          <cell r="AR806" t="str">
            <v/>
          </cell>
          <cell r="AS806" t="str">
            <v/>
          </cell>
          <cell r="AT806" t="str">
            <v/>
          </cell>
          <cell r="AU806" t="str">
            <v/>
          </cell>
          <cell r="AV806" t="str">
            <v/>
          </cell>
          <cell r="AW806" t="str">
            <v/>
          </cell>
          <cell r="AX806" t="str">
            <v/>
          </cell>
          <cell r="AY806" t="str">
            <v/>
          </cell>
          <cell r="AZ806" t="str">
            <v/>
          </cell>
          <cell r="BA806" t="str">
            <v/>
          </cell>
          <cell r="BB806" t="str">
            <v/>
          </cell>
          <cell r="BC806" t="str">
            <v/>
          </cell>
          <cell r="BD806" t="str">
            <v/>
          </cell>
          <cell r="BE806" t="str">
            <v/>
          </cell>
          <cell r="BF806" t="str">
            <v/>
          </cell>
          <cell r="BG806" t="str">
            <v/>
          </cell>
          <cell r="BH806" t="str">
            <v/>
          </cell>
          <cell r="BI806" t="str">
            <v/>
          </cell>
          <cell r="BJ806" t="str">
            <v/>
          </cell>
          <cell r="BK806" t="str">
            <v/>
          </cell>
          <cell r="BL806" t="str">
            <v/>
          </cell>
          <cell r="BM806" t="str">
            <v/>
          </cell>
          <cell r="BN806" t="str">
            <v/>
          </cell>
          <cell r="BO806" t="str">
            <v/>
          </cell>
          <cell r="BP806">
            <v>0</v>
          </cell>
        </row>
        <row r="807">
          <cell r="A807" t="str">
            <v>Weaponmaster</v>
          </cell>
          <cell r="B807" t="str">
            <v>WpnM</v>
          </cell>
          <cell r="C807">
            <v>0</v>
          </cell>
          <cell r="G807" t="str">
            <v>1st:]Ki Damage (Su) 1/day/lvl[Max damage with weapon of choice on a non-critical hit.</v>
          </cell>
          <cell r="H807" t="str">
            <v>2nd:]Increased Multiplier (Ex)[0/day Increase crit multiplier on weapon of choice by 1 step (2x to 3x, etc.)</v>
          </cell>
          <cell r="I807" t="str">
            <v>3rd:]Superior Weapon Focus[+1 to hit with weapon of choice</v>
          </cell>
          <cell r="J807" t="str">
            <v>5th:]Superior Combat Reflexes[Up to Dex mod + Wis mod AoO's</v>
          </cell>
          <cell r="K807" t="str">
            <v>7th:]Ki Critical[Add +2 to weapon's threaten range</v>
          </cell>
          <cell r="L807" t="str">
            <v>][(after Keen, Improved Critical feats have factored in)</v>
          </cell>
          <cell r="M807" t="str">
            <v>9th:]Ki Whirlwind Attack[Make a Whirlwind attack as a standard</v>
          </cell>
          <cell r="N807" t="str">
            <v>][action (instead of a full-round action)</v>
          </cell>
          <cell r="AK807" t="str">
            <v/>
          </cell>
          <cell r="AL807" t="str">
            <v/>
          </cell>
          <cell r="AM807" t="str">
            <v/>
          </cell>
          <cell r="AN807" t="str">
            <v/>
          </cell>
          <cell r="AO807" t="str">
            <v/>
          </cell>
          <cell r="AP807" t="str">
            <v/>
          </cell>
          <cell r="AQ807" t="str">
            <v/>
          </cell>
          <cell r="AR807" t="str">
            <v/>
          </cell>
          <cell r="AS807" t="str">
            <v/>
          </cell>
          <cell r="AT807" t="str">
            <v/>
          </cell>
          <cell r="AU807" t="str">
            <v/>
          </cell>
          <cell r="AV807" t="str">
            <v/>
          </cell>
          <cell r="AW807" t="str">
            <v/>
          </cell>
          <cell r="AX807" t="str">
            <v/>
          </cell>
          <cell r="AY807" t="str">
            <v/>
          </cell>
          <cell r="AZ807" t="str">
            <v/>
          </cell>
          <cell r="BA807" t="str">
            <v/>
          </cell>
          <cell r="BB807" t="str">
            <v/>
          </cell>
          <cell r="BC807" t="str">
            <v/>
          </cell>
          <cell r="BD807" t="str">
            <v/>
          </cell>
          <cell r="BE807" t="str">
            <v/>
          </cell>
          <cell r="BF807" t="str">
            <v/>
          </cell>
          <cell r="BG807" t="str">
            <v/>
          </cell>
          <cell r="BH807" t="str">
            <v/>
          </cell>
          <cell r="BI807" t="str">
            <v/>
          </cell>
          <cell r="BJ807" t="str">
            <v/>
          </cell>
          <cell r="BK807" t="str">
            <v/>
          </cell>
          <cell r="BL807" t="str">
            <v/>
          </cell>
          <cell r="BM807" t="str">
            <v/>
          </cell>
          <cell r="BN807" t="str">
            <v/>
          </cell>
          <cell r="BO807" t="str">
            <v/>
          </cell>
          <cell r="BP807">
            <v>0</v>
          </cell>
        </row>
        <row r="808">
          <cell r="A808" t="str">
            <v>Wearer of Purple</v>
          </cell>
          <cell r="C808">
            <v>0</v>
          </cell>
          <cell r="AK808" t="str">
            <v/>
          </cell>
          <cell r="AL808" t="str">
            <v/>
          </cell>
          <cell r="AM808" t="str">
            <v/>
          </cell>
          <cell r="AN808" t="str">
            <v/>
          </cell>
          <cell r="AO808" t="str">
            <v/>
          </cell>
          <cell r="AP808" t="str">
            <v/>
          </cell>
          <cell r="AQ808" t="str">
            <v/>
          </cell>
          <cell r="AR808" t="str">
            <v/>
          </cell>
          <cell r="AS808" t="str">
            <v/>
          </cell>
          <cell r="AT808" t="str">
            <v/>
          </cell>
          <cell r="AU808" t="str">
            <v/>
          </cell>
          <cell r="AV808" t="str">
            <v/>
          </cell>
          <cell r="AW808" t="str">
            <v/>
          </cell>
          <cell r="AX808" t="str">
            <v/>
          </cell>
          <cell r="AY808" t="str">
            <v/>
          </cell>
          <cell r="AZ808" t="str">
            <v/>
          </cell>
          <cell r="BA808" t="str">
            <v/>
          </cell>
          <cell r="BB808" t="str">
            <v/>
          </cell>
          <cell r="BC808" t="str">
            <v/>
          </cell>
          <cell r="BD808" t="str">
            <v/>
          </cell>
          <cell r="BE808" t="str">
            <v/>
          </cell>
          <cell r="BF808" t="str">
            <v/>
          </cell>
          <cell r="BG808" t="str">
            <v/>
          </cell>
          <cell r="BH808" t="str">
            <v/>
          </cell>
          <cell r="BI808" t="str">
            <v/>
          </cell>
          <cell r="BJ808" t="str">
            <v/>
          </cell>
          <cell r="BK808" t="str">
            <v/>
          </cell>
          <cell r="BL808" t="str">
            <v/>
          </cell>
          <cell r="BM808" t="str">
            <v/>
          </cell>
          <cell r="BN808" t="str">
            <v/>
          </cell>
          <cell r="BO808" t="str">
            <v/>
          </cell>
          <cell r="BP808">
            <v>0</v>
          </cell>
        </row>
        <row r="809">
          <cell r="A809" t="str">
            <v>Weightless Foot</v>
          </cell>
          <cell r="B809" t="str">
            <v>.</v>
          </cell>
          <cell r="C809">
            <v>0</v>
          </cell>
          <cell r="F809" t="str">
            <v>]Simple, Martial Weapons[</v>
          </cell>
          <cell r="G809" t="str">
            <v>1st:]Leap of the Clouds[Ignore maximum distance on jumps</v>
          </cell>
          <cell r="H809" t="str">
            <v>1st:]Slow Fall (20')[Can fall 20' w/o dmg if wall is within reach.</v>
          </cell>
          <cell r="I809" t="str">
            <v>2nd:]Light Step (Su)[+10 competence bonus to Move Silently.  Can always take 10.</v>
          </cell>
          <cell r="J809" t="str">
            <v>2nd:]Spring Attack (Ex)[Per the feat.</v>
          </cell>
          <cell r="K809" t="str">
            <v>3rd:]Acrobatics (Su)[+10 competence bonus to balance, climb,</v>
          </cell>
          <cell r="L809" t="str">
            <v>][jump, &amp; tumble checks.  Becomes +20 at 7th level.</v>
          </cell>
          <cell r="M809" t="str">
            <v>][Can always take 10 on these checks.</v>
          </cell>
          <cell r="N809" t="str">
            <v>3rd:]Slow Fall (30')[Can fall 30' w/o dmg if wall is within reach.</v>
          </cell>
          <cell r="O809" t="str">
            <v>4th:]Purity of Body[Immune to non-magical diseases</v>
          </cell>
          <cell r="P809" t="str">
            <v>4th:]Trackless Step[Leaves no trail in natural surroundings &amp; cannot be tracked.</v>
          </cell>
          <cell r="Q809" t="str">
            <v>4th:]Shot on the Run[Gain the shot on the run feat.</v>
          </cell>
          <cell r="R809" t="str">
            <v>5th:]Dry Feet[Water Walk as a scorcerer of equal class level.  Free action.</v>
          </cell>
          <cell r="S809" t="str">
            <v>][Can use 3/day + CHA modifier.  (Minimum of 1/day.)  Self only.</v>
          </cell>
          <cell r="T809" t="str">
            <v>6th:]Purity of Mind (Ex)[+5 competence bonus to all INT based skill checks.</v>
          </cell>
          <cell r="U809" t="str">
            <v>6th:]Uncanny Step (Su)[Can use vertical walls for regular movement; 5' to move from one to another.</v>
          </cell>
          <cell r="V809" t="str">
            <v>7th:]Light as a Feather (Sp)[Feather Fall as a scorcerer of equal class level.  Free action.</v>
          </cell>
          <cell r="W809" t="str">
            <v>][Can use 3/day + CHA modifier.  (Minimum of 1/day.)  Self only.</v>
          </cell>
          <cell r="X809" t="str">
            <v>8th:]Light as Air (Sp)[Air Walk as a scorcerer of equal class level.  Free action.</v>
          </cell>
          <cell r="Y809" t="str">
            <v>][Can use 3/day + CHA modifier.  (Minimum of 1/day.)  Self only.</v>
          </cell>
          <cell r="Z809" t="str">
            <v>9th:]Purity of Spirit (Su)[+10 insight bonus to all saves vs. level drains or alignment changes.</v>
          </cell>
          <cell r="AA809" t="str">
            <v>9th:]Improved Evasion[Half dmg if fails Reflex save.</v>
          </cell>
          <cell r="AB809" t="str">
            <v>10th:]Weightlessness (Sp)[Fly as a scorcerer of equal class level.  Free action.</v>
          </cell>
          <cell r="AC809" t="str">
            <v>][Can use 3/day + CHA modifier.  (Minimum of 1/day.)  Self only.</v>
          </cell>
          <cell r="AK809" t="str">
            <v/>
          </cell>
          <cell r="AL809" t="str">
            <v/>
          </cell>
          <cell r="AM809" t="str">
            <v/>
          </cell>
          <cell r="AN809" t="str">
            <v/>
          </cell>
          <cell r="AO809" t="str">
            <v/>
          </cell>
          <cell r="AP809" t="str">
            <v/>
          </cell>
          <cell r="AQ809" t="str">
            <v/>
          </cell>
          <cell r="AR809" t="str">
            <v/>
          </cell>
          <cell r="AS809" t="str">
            <v/>
          </cell>
          <cell r="AT809" t="str">
            <v/>
          </cell>
          <cell r="AU809" t="str">
            <v/>
          </cell>
          <cell r="AV809" t="str">
            <v/>
          </cell>
          <cell r="AW809" t="str">
            <v/>
          </cell>
          <cell r="AX809" t="str">
            <v/>
          </cell>
          <cell r="AY809" t="str">
            <v/>
          </cell>
          <cell r="AZ809" t="str">
            <v/>
          </cell>
          <cell r="BA809" t="str">
            <v/>
          </cell>
          <cell r="BB809" t="str">
            <v/>
          </cell>
          <cell r="BC809" t="str">
            <v/>
          </cell>
          <cell r="BD809" t="str">
            <v/>
          </cell>
          <cell r="BE809" t="str">
            <v/>
          </cell>
          <cell r="BF809" t="str">
            <v/>
          </cell>
          <cell r="BG809" t="str">
            <v/>
          </cell>
          <cell r="BH809" t="str">
            <v/>
          </cell>
          <cell r="BI809" t="str">
            <v/>
          </cell>
          <cell r="BJ809" t="str">
            <v/>
          </cell>
          <cell r="BK809" t="str">
            <v/>
          </cell>
          <cell r="BL809" t="str">
            <v/>
          </cell>
          <cell r="BM809" t="str">
            <v/>
          </cell>
          <cell r="BN809" t="str">
            <v/>
          </cell>
          <cell r="BO809" t="str">
            <v/>
          </cell>
          <cell r="BP809">
            <v>0</v>
          </cell>
        </row>
        <row r="810">
          <cell r="A810" t="str">
            <v>Wild Rider</v>
          </cell>
          <cell r="B810" t="str">
            <v>.</v>
          </cell>
          <cell r="C810">
            <v>0</v>
          </cell>
          <cell r="D810" t="str">
            <v>]Light Armor, Shields[</v>
          </cell>
          <cell r="E810" t="str">
            <v>]Shield Use[</v>
          </cell>
          <cell r="F810" t="str">
            <v>]Simple, Martial Weapons[</v>
          </cell>
          <cell r="G810" t="str">
            <v>1st:]Improved Mounted Archery (Ex)[+2 bonus to hit while mount is moving.</v>
          </cell>
          <cell r="H810" t="str">
            <v>2nd:]Inspired Horsemanship (Ex)[After 1 week with a mount, +2 bonus to Animal Empathy, Heal, or Ride checks.</v>
          </cell>
          <cell r="I810" t="str">
            <v>][Can also teach a 1 word command per week for the following 3 weeks.</v>
          </cell>
          <cell r="J810" t="str">
            <v>3rd:]Wild Rider (Ex)[+4 bonus to ride checks while raging.</v>
          </cell>
          <cell r="K810" t="str">
            <v>4th:]Furious Fire (Ex)[Gains Rapid Fire feat while raging.  If has, can take 3rd shot, but all 3 are at -4.</v>
          </cell>
          <cell r="L810" t="str">
            <v>5th:]Spirited Mount (Su)[Any mount ridden on gains 1 additional HD.</v>
          </cell>
          <cell r="M810" t="str">
            <v>6th:]Incite Rage (Su)[Rage causes mount to rage as well.</v>
          </cell>
          <cell r="N810" t="str">
            <v>7th:]Exotic Mount (Ex)[Can choose any beast as a mount.  At 10th lvl, gains an additional beast mount.</v>
          </cell>
          <cell r="O810" t="str">
            <v>8th:]Ride Like the Wind (Su)[Urge mount to 3x speed for a double move &amp; 5x for running.</v>
          </cell>
          <cell r="P810" t="str">
            <v>10th:]Ferocious Charge (Ex)[Gains Spirited Charge feat while raging.  If has, does 3x melee or 4x lance dmg.</v>
          </cell>
          <cell r="AK810" t="str">
            <v/>
          </cell>
          <cell r="AL810" t="str">
            <v/>
          </cell>
          <cell r="AM810" t="str">
            <v/>
          </cell>
          <cell r="AN810" t="str">
            <v/>
          </cell>
          <cell r="AO810" t="str">
            <v/>
          </cell>
          <cell r="AP810" t="str">
            <v/>
          </cell>
          <cell r="AQ810" t="str">
            <v/>
          </cell>
          <cell r="AR810" t="str">
            <v/>
          </cell>
          <cell r="AS810" t="str">
            <v/>
          </cell>
          <cell r="AT810" t="str">
            <v/>
          </cell>
          <cell r="AU810" t="str">
            <v/>
          </cell>
          <cell r="AV810" t="str">
            <v/>
          </cell>
          <cell r="AW810" t="str">
            <v/>
          </cell>
          <cell r="AX810" t="str">
            <v/>
          </cell>
          <cell r="AY810" t="str">
            <v/>
          </cell>
          <cell r="AZ810" t="str">
            <v/>
          </cell>
          <cell r="BA810" t="str">
            <v/>
          </cell>
          <cell r="BB810" t="str">
            <v/>
          </cell>
          <cell r="BC810" t="str">
            <v/>
          </cell>
          <cell r="BD810" t="str">
            <v/>
          </cell>
          <cell r="BE810" t="str">
            <v/>
          </cell>
          <cell r="BF810" t="str">
            <v/>
          </cell>
          <cell r="BG810" t="str">
            <v/>
          </cell>
          <cell r="BH810" t="str">
            <v/>
          </cell>
          <cell r="BI810" t="str">
            <v/>
          </cell>
          <cell r="BJ810" t="str">
            <v/>
          </cell>
          <cell r="BK810" t="str">
            <v/>
          </cell>
          <cell r="BL810" t="str">
            <v/>
          </cell>
          <cell r="BM810" t="str">
            <v/>
          </cell>
          <cell r="BN810" t="str">
            <v/>
          </cell>
          <cell r="BO810" t="str">
            <v/>
          </cell>
          <cell r="BP810">
            <v>0</v>
          </cell>
        </row>
        <row r="811">
          <cell r="A811" t="str">
            <v>Wild Scout</v>
          </cell>
          <cell r="B811" t="str">
            <v>.</v>
          </cell>
          <cell r="C811">
            <v>0</v>
          </cell>
          <cell r="D811" t="str">
            <v>]Light Armor, Shields[</v>
          </cell>
          <cell r="E811" t="str">
            <v>]Shield Use[</v>
          </cell>
          <cell r="F811" t="str">
            <v>]Simple, Martial Weapons[</v>
          </cell>
          <cell r="G811" t="str">
            <v>1st]Improved Track (Ex)[As the track feat, but no movement penalty is incurred.</v>
          </cell>
          <cell r="H811" t="str">
            <v>1st]Home Turf (Ex)[+4 bonus to animal empathy, hide, intuit direction,</v>
          </cell>
          <cell r="I811" t="str">
            <v>][move silently, &amp; wilderness lore checks while on home turf.</v>
          </cell>
          <cell r="J811" t="str">
            <v>][Current turf size:  100 sq. miles</v>
          </cell>
          <cell r="K811" t="str">
            <v>2nd:]Fast March (Ex)[While in their home turf, move increases by 50%</v>
          </cell>
          <cell r="L811" t="str">
            <v>][while traveling.  Can affect 0 other travelers.</v>
          </cell>
          <cell r="M811" t="str">
            <v>2nd]Nondetection (Sp)[Functions as the spell, but only in wilderness areas of their home turf.</v>
          </cell>
          <cell r="N811" t="str">
            <v>3rd]Camouflage (Ex)[When using natural surroundings, cover or concealment is one step better than normal.</v>
          </cell>
          <cell r="O811" t="str">
            <v>5th]Commune with Nature 0/day (Sp)[</v>
          </cell>
          <cell r="AK811" t="str">
            <v/>
          </cell>
          <cell r="AL811" t="str">
            <v/>
          </cell>
          <cell r="AM811" t="str">
            <v/>
          </cell>
          <cell r="AN811" t="str">
            <v/>
          </cell>
          <cell r="AO811" t="str">
            <v/>
          </cell>
          <cell r="AP811" t="str">
            <v/>
          </cell>
          <cell r="AQ811" t="str">
            <v/>
          </cell>
          <cell r="AR811" t="str">
            <v/>
          </cell>
          <cell r="AS811" t="str">
            <v/>
          </cell>
          <cell r="AT811" t="str">
            <v/>
          </cell>
          <cell r="AU811" t="str">
            <v/>
          </cell>
          <cell r="AV811" t="str">
            <v/>
          </cell>
          <cell r="AW811" t="str">
            <v/>
          </cell>
          <cell r="AX811" t="str">
            <v/>
          </cell>
          <cell r="AY811" t="str">
            <v/>
          </cell>
          <cell r="AZ811" t="str">
            <v/>
          </cell>
          <cell r="BA811" t="str">
            <v/>
          </cell>
          <cell r="BB811" t="str">
            <v/>
          </cell>
          <cell r="BC811" t="str">
            <v/>
          </cell>
          <cell r="BD811" t="str">
            <v/>
          </cell>
          <cell r="BE811" t="str">
            <v/>
          </cell>
          <cell r="BF811" t="str">
            <v/>
          </cell>
          <cell r="BG811" t="str">
            <v/>
          </cell>
          <cell r="BH811" t="str">
            <v/>
          </cell>
          <cell r="BI811" t="str">
            <v/>
          </cell>
          <cell r="BJ811" t="str">
            <v/>
          </cell>
          <cell r="BK811" t="str">
            <v/>
          </cell>
          <cell r="BL811" t="str">
            <v/>
          </cell>
          <cell r="BM811" t="str">
            <v/>
          </cell>
          <cell r="BN811" t="str">
            <v/>
          </cell>
          <cell r="BO811" t="str">
            <v/>
          </cell>
          <cell r="BP811">
            <v>0</v>
          </cell>
        </row>
        <row r="812">
          <cell r="A812" t="str">
            <v>Windstrider</v>
          </cell>
          <cell r="C812">
            <v>0</v>
          </cell>
          <cell r="AK812" t="str">
            <v/>
          </cell>
          <cell r="AL812" t="str">
            <v/>
          </cell>
          <cell r="AM812" t="str">
            <v/>
          </cell>
          <cell r="AN812" t="str">
            <v/>
          </cell>
          <cell r="AO812" t="str">
            <v/>
          </cell>
          <cell r="AP812" t="str">
            <v/>
          </cell>
          <cell r="AQ812" t="str">
            <v/>
          </cell>
          <cell r="AR812" t="str">
            <v/>
          </cell>
          <cell r="AS812" t="str">
            <v/>
          </cell>
          <cell r="AT812" t="str">
            <v/>
          </cell>
          <cell r="AU812" t="str">
            <v/>
          </cell>
          <cell r="AV812" t="str">
            <v/>
          </cell>
          <cell r="AW812" t="str">
            <v/>
          </cell>
          <cell r="AX812" t="str">
            <v/>
          </cell>
          <cell r="AY812" t="str">
            <v/>
          </cell>
          <cell r="AZ812" t="str">
            <v/>
          </cell>
          <cell r="BA812" t="str">
            <v/>
          </cell>
          <cell r="BB812" t="str">
            <v/>
          </cell>
          <cell r="BC812" t="str">
            <v/>
          </cell>
          <cell r="BD812" t="str">
            <v/>
          </cell>
          <cell r="BE812" t="str">
            <v/>
          </cell>
          <cell r="BF812" t="str">
            <v/>
          </cell>
          <cell r="BG812" t="str">
            <v/>
          </cell>
          <cell r="BH812" t="str">
            <v/>
          </cell>
          <cell r="BI812" t="str">
            <v/>
          </cell>
          <cell r="BJ812" t="str">
            <v/>
          </cell>
          <cell r="BK812" t="str">
            <v/>
          </cell>
          <cell r="BL812" t="str">
            <v/>
          </cell>
          <cell r="BM812" t="str">
            <v/>
          </cell>
          <cell r="BN812" t="str">
            <v/>
          </cell>
          <cell r="BO812" t="str">
            <v/>
          </cell>
          <cell r="BP812">
            <v>0</v>
          </cell>
        </row>
        <row r="813">
          <cell r="A813" t="str">
            <v>Windwalker</v>
          </cell>
          <cell r="C813">
            <v>0</v>
          </cell>
          <cell r="AK813" t="str">
            <v/>
          </cell>
          <cell r="AL813" t="str">
            <v/>
          </cell>
          <cell r="AM813" t="str">
            <v/>
          </cell>
          <cell r="AN813" t="str">
            <v/>
          </cell>
          <cell r="AO813" t="str">
            <v/>
          </cell>
          <cell r="AP813" t="str">
            <v/>
          </cell>
          <cell r="AQ813" t="str">
            <v/>
          </cell>
          <cell r="AR813" t="str">
            <v/>
          </cell>
          <cell r="AS813" t="str">
            <v/>
          </cell>
          <cell r="AT813" t="str">
            <v/>
          </cell>
          <cell r="AU813" t="str">
            <v/>
          </cell>
          <cell r="AV813" t="str">
            <v/>
          </cell>
          <cell r="AW813" t="str">
            <v/>
          </cell>
          <cell r="AX813" t="str">
            <v/>
          </cell>
          <cell r="AY813" t="str">
            <v/>
          </cell>
          <cell r="AZ813" t="str">
            <v/>
          </cell>
          <cell r="BA813" t="str">
            <v/>
          </cell>
          <cell r="BB813" t="str">
            <v/>
          </cell>
          <cell r="BC813" t="str">
            <v/>
          </cell>
          <cell r="BD813" t="str">
            <v/>
          </cell>
          <cell r="BE813" t="str">
            <v/>
          </cell>
          <cell r="BF813" t="str">
            <v/>
          </cell>
          <cell r="BG813" t="str">
            <v/>
          </cell>
          <cell r="BH813" t="str">
            <v/>
          </cell>
          <cell r="BI813" t="str">
            <v/>
          </cell>
          <cell r="BJ813" t="str">
            <v/>
          </cell>
          <cell r="BK813" t="str">
            <v/>
          </cell>
          <cell r="BL813" t="str">
            <v/>
          </cell>
          <cell r="BM813" t="str">
            <v/>
          </cell>
          <cell r="BN813" t="str">
            <v/>
          </cell>
          <cell r="BO813" t="str">
            <v/>
          </cell>
          <cell r="BP813">
            <v>0</v>
          </cell>
        </row>
        <row r="814">
          <cell r="A814" t="str">
            <v>Witch Hunter</v>
          </cell>
          <cell r="C814">
            <v>0</v>
          </cell>
          <cell r="AK814" t="str">
            <v/>
          </cell>
          <cell r="AL814" t="str">
            <v/>
          </cell>
          <cell r="AM814" t="str">
            <v/>
          </cell>
          <cell r="AN814" t="str">
            <v/>
          </cell>
          <cell r="AO814" t="str">
            <v/>
          </cell>
          <cell r="AP814" t="str">
            <v/>
          </cell>
          <cell r="AQ814" t="str">
            <v/>
          </cell>
          <cell r="AR814" t="str">
            <v/>
          </cell>
          <cell r="AS814" t="str">
            <v/>
          </cell>
          <cell r="AT814" t="str">
            <v/>
          </cell>
          <cell r="AU814" t="str">
            <v/>
          </cell>
          <cell r="AV814" t="str">
            <v/>
          </cell>
          <cell r="AW814" t="str">
            <v/>
          </cell>
          <cell r="AX814" t="str">
            <v/>
          </cell>
          <cell r="AY814" t="str">
            <v/>
          </cell>
          <cell r="AZ814" t="str">
            <v/>
          </cell>
          <cell r="BA814" t="str">
            <v/>
          </cell>
          <cell r="BB814" t="str">
            <v/>
          </cell>
          <cell r="BC814" t="str">
            <v/>
          </cell>
          <cell r="BD814" t="str">
            <v/>
          </cell>
          <cell r="BE814" t="str">
            <v/>
          </cell>
          <cell r="BF814" t="str">
            <v/>
          </cell>
          <cell r="BG814" t="str">
            <v/>
          </cell>
          <cell r="BH814" t="str">
            <v/>
          </cell>
          <cell r="BI814" t="str">
            <v/>
          </cell>
          <cell r="BJ814" t="str">
            <v/>
          </cell>
          <cell r="BK814" t="str">
            <v/>
          </cell>
          <cell r="BL814" t="str">
            <v/>
          </cell>
          <cell r="BM814" t="str">
            <v/>
          </cell>
          <cell r="BN814" t="str">
            <v/>
          </cell>
          <cell r="BO814" t="str">
            <v/>
          </cell>
          <cell r="BP814">
            <v>0</v>
          </cell>
        </row>
        <row r="815">
          <cell r="A815" t="str">
            <v>Wizard</v>
          </cell>
          <cell r="B815" t="str">
            <v>Wiz</v>
          </cell>
          <cell r="C815">
            <v>0</v>
          </cell>
          <cell r="F815" t="str">
            <v>]Wizardly Weapons[Club, dagger, heavy &amp; light crossbow, quarterstaff</v>
          </cell>
          <cell r="G815" t="str">
            <v>]Bonus Language[May take Draconic as a bonus language.</v>
          </cell>
          <cell r="H815" t="str">
            <v>1st:]Arcane Spells (Sp)[Intelligence determines DC, Bonus Spells.</v>
          </cell>
          <cell r="I815" t="str">
            <v>1st:]Familiar (Ex)[</v>
          </cell>
          <cell r="J815" t="str">
            <v>1st:]Scribe Scroll (Ex)[Per the feat.</v>
          </cell>
          <cell r="K815" t="str">
            <v xml:space="preserve">1st:]Spellbook (Ex)[Starts with all 0 level spells and any three 1st level spells, </v>
          </cell>
          <cell r="L815" t="str">
            <v>][plus one spell per point of Intelligence bonus.  Add 2 spells per class level.</v>
          </cell>
          <cell r="M815" t="str">
            <v>1st:]Spell Mastery (Sp)[Read Magic</v>
          </cell>
          <cell r="N815" t="str">
            <v>1st:]Bonus Metamagic Feat (Ex)[1 feat(s) earned.</v>
          </cell>
          <cell r="AK815" t="str">
            <v/>
          </cell>
          <cell r="AL815" t="str">
            <v/>
          </cell>
          <cell r="AM815" t="str">
            <v/>
          </cell>
          <cell r="AN815" t="str">
            <v/>
          </cell>
          <cell r="AO815" t="str">
            <v/>
          </cell>
          <cell r="AP815" t="str">
            <v/>
          </cell>
          <cell r="AQ815" t="str">
            <v/>
          </cell>
          <cell r="AR815" t="str">
            <v/>
          </cell>
          <cell r="AS815" t="str">
            <v/>
          </cell>
          <cell r="AT815" t="str">
            <v/>
          </cell>
          <cell r="AU815" t="str">
            <v/>
          </cell>
          <cell r="AV815" t="str">
            <v/>
          </cell>
          <cell r="AW815" t="str">
            <v/>
          </cell>
          <cell r="AX815" t="str">
            <v/>
          </cell>
          <cell r="AY815" t="str">
            <v/>
          </cell>
          <cell r="AZ815" t="str">
            <v/>
          </cell>
          <cell r="BA815" t="str">
            <v/>
          </cell>
          <cell r="BB815" t="str">
            <v/>
          </cell>
          <cell r="BC815" t="str">
            <v/>
          </cell>
          <cell r="BD815" t="str">
            <v/>
          </cell>
          <cell r="BE815" t="str">
            <v/>
          </cell>
          <cell r="BF815" t="str">
            <v/>
          </cell>
          <cell r="BG815" t="str">
            <v/>
          </cell>
          <cell r="BH815" t="str">
            <v/>
          </cell>
          <cell r="BI815" t="str">
            <v/>
          </cell>
          <cell r="BJ815" t="str">
            <v/>
          </cell>
          <cell r="BK815" t="str">
            <v/>
          </cell>
          <cell r="BL815" t="str">
            <v/>
          </cell>
          <cell r="BM815" t="str">
            <v/>
          </cell>
          <cell r="BN815" t="str">
            <v/>
          </cell>
          <cell r="BO815" t="str">
            <v/>
          </cell>
          <cell r="BP815">
            <v>0</v>
          </cell>
        </row>
        <row r="816">
          <cell r="A816" t="str">
            <v>Wu Jen</v>
          </cell>
          <cell r="B816" t="str">
            <v>.</v>
          </cell>
          <cell r="C816">
            <v>0</v>
          </cell>
          <cell r="F816" t="str">
            <v>]Simple Weapons[</v>
          </cell>
          <cell r="G816" t="str">
            <v>1st:]Arcane Spells (Sp)[Intelligence determines DC &amp; bonus spells.</v>
          </cell>
          <cell r="H816" t="str">
            <v>1st:]Elemental Mastery (Ex)[Earth, Fire, Metal, Water, or Wood.</v>
          </cell>
          <cell r="I816" t="str">
            <v>][+2 bonus to DCs &amp; personal saves against that element.</v>
          </cell>
          <cell r="J816" t="str">
            <v>1st:]Bonus Feat (Ex)[Metamagic</v>
          </cell>
          <cell r="K816" t="str">
            <v>3rd:]Spell Secret (Ex)[Perminently affect a spell with the Enlarge, Extend, Silent, or Still Spell</v>
          </cell>
          <cell r="L816" t="str">
            <v>][feat.  The spell's level doesn't change.  Can affect 0 spells.</v>
          </cell>
          <cell r="AK816" t="str">
            <v/>
          </cell>
          <cell r="AL816" t="str">
            <v/>
          </cell>
          <cell r="AM816" t="str">
            <v/>
          </cell>
          <cell r="AN816" t="str">
            <v/>
          </cell>
          <cell r="AO816" t="str">
            <v/>
          </cell>
          <cell r="AP816" t="str">
            <v/>
          </cell>
          <cell r="AQ816" t="str">
            <v/>
          </cell>
          <cell r="AR816" t="str">
            <v/>
          </cell>
          <cell r="AS816" t="str">
            <v/>
          </cell>
          <cell r="AT816" t="str">
            <v/>
          </cell>
          <cell r="AU816" t="str">
            <v/>
          </cell>
          <cell r="AV816" t="str">
            <v/>
          </cell>
          <cell r="AW816" t="str">
            <v/>
          </cell>
          <cell r="AX816" t="str">
            <v/>
          </cell>
          <cell r="AY816" t="str">
            <v/>
          </cell>
          <cell r="AZ816" t="str">
            <v/>
          </cell>
          <cell r="BA816" t="str">
            <v/>
          </cell>
          <cell r="BB816" t="str">
            <v/>
          </cell>
          <cell r="BC816" t="str">
            <v/>
          </cell>
          <cell r="BD816" t="str">
            <v/>
          </cell>
          <cell r="BE816" t="str">
            <v/>
          </cell>
          <cell r="BF816" t="str">
            <v/>
          </cell>
          <cell r="BG816" t="str">
            <v/>
          </cell>
          <cell r="BH816" t="str">
            <v/>
          </cell>
          <cell r="BI816" t="str">
            <v/>
          </cell>
          <cell r="BJ816" t="str">
            <v/>
          </cell>
          <cell r="BK816" t="str">
            <v/>
          </cell>
          <cell r="BL816" t="str">
            <v/>
          </cell>
          <cell r="BM816" t="str">
            <v/>
          </cell>
          <cell r="BN816" t="str">
            <v/>
          </cell>
          <cell r="BO816" t="str">
            <v/>
          </cell>
          <cell r="BP816">
            <v>0</v>
          </cell>
        </row>
        <row r="817">
          <cell r="A817" t="str">
            <v>Wyrm Spawn</v>
          </cell>
          <cell r="B817" t="str">
            <v>.</v>
          </cell>
          <cell r="C817">
            <v>0</v>
          </cell>
          <cell r="G817" t="str">
            <v>1st:]Draconic Blood (Su)[Can use any magical item.</v>
          </cell>
          <cell r="H817" t="str">
            <v>2nd:]Resist Elements (Su)[Against one form at all times.</v>
          </cell>
          <cell r="I817" t="str">
            <v>3rd:]Scent (Su)[As per the scent special ability in the MM.</v>
          </cell>
          <cell r="J817" t="str">
            <v>3rd:]Constitution +1 (Su)[</v>
          </cell>
          <cell r="K817" t="str">
            <v>4th:]Flight (Su)[As if cast by a level 1st:]Draconic Blood (Su)[Can use any magical item. sorcerer.</v>
          </cell>
          <cell r="L817" t="str">
            <v>5th:]Immune to Dragon Fear (Su)[Immune to dragon frightful presence, but other fear affects still effect normally.</v>
          </cell>
          <cell r="M817" t="str">
            <v>5th:]Wisdom +2 (Su)[</v>
          </cell>
          <cell r="N817" t="str">
            <v>6th:]Innate Magic (Su)[Choose a 4th level or lower sorcerer spell to cast 0/day as a level 0 sorcerer.</v>
          </cell>
          <cell r="O817" t="str">
            <v>7th:]Draconic Hide (Su)[Natural AC bonus +4.  Activated/deactivated as a standard action.</v>
          </cell>
          <cell r="P817" t="str">
            <v>][-6 penalty to Cha while activated.</v>
          </cell>
          <cell r="Q817" t="str">
            <v>7th:]Strength +2 (Su)[</v>
          </cell>
          <cell r="R817" t="str">
            <v>8th:]Longevity (Su)[Max age 5x as long as normal.</v>
          </cell>
          <cell r="S817" t="str">
            <v>8th:]Intelligence +2 (Su)[</v>
          </cell>
          <cell r="T817" t="str">
            <v>9th:]Polymorph (Su)[1/hour into a dragon.</v>
          </cell>
          <cell r="U817" t="str">
            <v>10th:]Breath Weapon (Su)[As 1 chosen type juvenile dragon.</v>
          </cell>
          <cell r="AK817" t="str">
            <v/>
          </cell>
          <cell r="AL817" t="str">
            <v/>
          </cell>
          <cell r="AM817" t="str">
            <v/>
          </cell>
          <cell r="AN817" t="str">
            <v/>
          </cell>
          <cell r="AO817" t="str">
            <v/>
          </cell>
          <cell r="AP817" t="str">
            <v/>
          </cell>
          <cell r="AQ817" t="str">
            <v/>
          </cell>
          <cell r="AR817" t="str">
            <v/>
          </cell>
          <cell r="AS817" t="str">
            <v/>
          </cell>
          <cell r="AT817" t="str">
            <v/>
          </cell>
          <cell r="AU817" t="str">
            <v/>
          </cell>
          <cell r="AV817" t="str">
            <v/>
          </cell>
          <cell r="AW817" t="str">
            <v/>
          </cell>
          <cell r="AX817" t="str">
            <v/>
          </cell>
          <cell r="AY817" t="str">
            <v/>
          </cell>
          <cell r="AZ817" t="str">
            <v/>
          </cell>
          <cell r="BA817" t="str">
            <v/>
          </cell>
          <cell r="BB817" t="str">
            <v/>
          </cell>
          <cell r="BC817" t="str">
            <v/>
          </cell>
          <cell r="BD817" t="str">
            <v/>
          </cell>
          <cell r="BE817" t="str">
            <v/>
          </cell>
          <cell r="BF817" t="str">
            <v/>
          </cell>
          <cell r="BG817" t="str">
            <v/>
          </cell>
          <cell r="BH817" t="str">
            <v/>
          </cell>
          <cell r="BI817" t="str">
            <v/>
          </cell>
          <cell r="BJ817" t="str">
            <v/>
          </cell>
          <cell r="BK817" t="str">
            <v/>
          </cell>
          <cell r="BL817" t="str">
            <v/>
          </cell>
          <cell r="BM817" t="str">
            <v/>
          </cell>
          <cell r="BN817" t="str">
            <v/>
          </cell>
          <cell r="BO817" t="str">
            <v/>
          </cell>
          <cell r="BP817">
            <v>0</v>
          </cell>
        </row>
        <row r="818">
          <cell r="A818" t="str">
            <v>Wyrmfoe</v>
          </cell>
          <cell r="B818" t="str">
            <v>.</v>
          </cell>
          <cell r="C818">
            <v>0</v>
          </cell>
          <cell r="G818" t="str">
            <v>1st:]Dragon Magic (Su)[+1 effective spellcaster level.  Only affects spell's effectiveness, doesn't raise spellcaster level.</v>
          </cell>
          <cell r="H818" t="str">
            <v>][Any metemagic feats applied to a spell get a -1 bonus to spell's new level.</v>
          </cell>
          <cell r="I818" t="str">
            <v>][-2 penalty to Str, Dex, or Con (whicher is highest) 0 time(s).  (-0 total.)</v>
          </cell>
          <cell r="J818" t="str">
            <v>][+2 bonus to Int, Wis, or Cha (player's choice) 0 time(s).  (+0 total.)</v>
          </cell>
          <cell r="K818" t="str">
            <v>2nd:]Dragon Claws (Su)[Claws do 1d6 unarmed damage.  Monks receive a +1 damage bonus.</v>
          </cell>
          <cell r="L818" t="str">
            <v>3rd:]Damage Resistance (Su)[DR 10 to acid, cold, electricity, or fire.</v>
          </cell>
          <cell r="M818" t="str">
            <v>5th:]Dragon Creature Type (Su)[Creature type changes to Dragon.</v>
          </cell>
          <cell r="N818" t="str">
            <v>9th:]Dragon Breath (Su)[-2 penalty to Constitution.</v>
          </cell>
          <cell r="O818" t="str">
            <v>][Ingest gems &amp; digest them as food for 1 week.</v>
          </cell>
          <cell r="P818" t="str">
            <v>][3/day breathe a 30' cone of fire dealing 8d6 damage.  Reflex save DC 10.</v>
          </cell>
          <cell r="AK818" t="str">
            <v/>
          </cell>
          <cell r="AL818" t="str">
            <v/>
          </cell>
          <cell r="AM818" t="str">
            <v/>
          </cell>
          <cell r="AN818" t="str">
            <v/>
          </cell>
          <cell r="AO818" t="str">
            <v/>
          </cell>
          <cell r="AP818" t="str">
            <v/>
          </cell>
          <cell r="AQ818" t="str">
            <v/>
          </cell>
          <cell r="AR818" t="str">
            <v/>
          </cell>
          <cell r="AS818" t="str">
            <v/>
          </cell>
          <cell r="AT818" t="str">
            <v/>
          </cell>
          <cell r="AU818" t="str">
            <v/>
          </cell>
          <cell r="AV818" t="str">
            <v/>
          </cell>
          <cell r="AW818" t="str">
            <v/>
          </cell>
          <cell r="AX818" t="str">
            <v/>
          </cell>
          <cell r="AY818" t="str">
            <v/>
          </cell>
          <cell r="AZ818" t="str">
            <v/>
          </cell>
          <cell r="BA818" t="str">
            <v/>
          </cell>
          <cell r="BB818" t="str">
            <v/>
          </cell>
          <cell r="BC818" t="str">
            <v/>
          </cell>
          <cell r="BD818" t="str">
            <v/>
          </cell>
          <cell r="BE818" t="str">
            <v/>
          </cell>
          <cell r="BF818" t="str">
            <v/>
          </cell>
          <cell r="BG818" t="str">
            <v/>
          </cell>
          <cell r="BH818" t="str">
            <v/>
          </cell>
          <cell r="BI818" t="str">
            <v/>
          </cell>
          <cell r="BJ818" t="str">
            <v/>
          </cell>
          <cell r="BK818" t="str">
            <v/>
          </cell>
          <cell r="BL818" t="str">
            <v/>
          </cell>
          <cell r="BM818" t="str">
            <v/>
          </cell>
          <cell r="BN818" t="str">
            <v/>
          </cell>
          <cell r="BO818" t="str">
            <v/>
          </cell>
          <cell r="BP818">
            <v>0</v>
          </cell>
        </row>
        <row r="819">
          <cell r="A819" t="str">
            <v>Xaositect</v>
          </cell>
          <cell r="B819" t="str">
            <v>.</v>
          </cell>
          <cell r="C819">
            <v>0</v>
          </cell>
          <cell r="D819" t="str">
            <v>]Light, Medium, Heavy Armor[</v>
          </cell>
          <cell r="E819" t="str">
            <v>]Shield Use[</v>
          </cell>
          <cell r="F819" t="str">
            <v>]Simple, Martial Weapons[</v>
          </cell>
          <cell r="G819" t="str">
            <v>1st:]Hide from the Law (Su)[Nodetection against lawful beings as a spell caster of equal character level.</v>
          </cell>
          <cell r="H819" t="str">
            <v>1st:]Chaotic Contagion[Touch attack forces a Will save (DC 10 + class level +CHA modifier) or be</v>
          </cell>
          <cell r="I819" t="str">
            <v>][affected by a Random Action spell. 3/day + CHA modifier.</v>
          </cell>
          <cell r="J819" t="str">
            <v>1st:]No Rhyme or Reason[Immune to Illusion (Pattern) spells &amp; +3 vs. Law spells</v>
          </cell>
          <cell r="K819" t="str">
            <v>2nd:]Babble (Sp)[Disrupt all sound in the area of effect. No spells with verbal components,</v>
          </cell>
          <cell r="L819" t="str">
            <v>][items requiring command words, sonic damage, or conversation will work.</v>
          </cell>
          <cell r="M819" t="str">
            <v>][Can use 3/day + CHA modifier. No save or SR.</v>
          </cell>
          <cell r="N819" t="str">
            <v>3rd:]Confusion Aura (Sp)[Confusion 3/day + CHA modifier.  DC 10 + class level + CHA modifier.</v>
          </cell>
          <cell r="O819" t="str">
            <v>4th:]Chance's Friend (Su)[1/day reroll a roll that was just made. 2/day at 7th level. 3/day at 10th level.</v>
          </cell>
          <cell r="P819" t="str">
            <v>5th:]Chaotic Defense (Su)[Any attack against the xaositect suffers a 10% miss chance.</v>
          </cell>
          <cell r="Q819" t="str">
            <v>6th:]Burst of Chaos (Sp)[Chaos Hammer as a sorcerer of equal character level. 3/day + CHA modifier.</v>
          </cell>
          <cell r="R819" t="str">
            <v xml:space="preserve">7th:]Spark of Life (Sp)[1/day animate an unattended object within 20' for 3 rounds + CHA modifier. </v>
          </cell>
          <cell r="S819" t="str">
            <v>][Can affect 1 cubic foot per class level.</v>
          </cell>
          <cell r="T819" t="str">
            <v>9th:]Law's Bane (Su)[Permanent Protection From Law.  Can be dispelled. Free action to resume.</v>
          </cell>
          <cell r="U819" t="str">
            <v>10th:]Chance's Master (Su)[1/day force another creature within 60' to reroll a roll it just made.</v>
          </cell>
          <cell r="V819" t="str">
            <v>][Will save DC 10 + class level +CHA modifier.</v>
          </cell>
          <cell r="AK819" t="str">
            <v/>
          </cell>
          <cell r="AL819" t="str">
            <v/>
          </cell>
          <cell r="AM819" t="str">
            <v/>
          </cell>
          <cell r="AN819" t="str">
            <v/>
          </cell>
          <cell r="AO819" t="str">
            <v/>
          </cell>
          <cell r="AP819" t="str">
            <v/>
          </cell>
          <cell r="AQ819" t="str">
            <v/>
          </cell>
          <cell r="AR819" t="str">
            <v/>
          </cell>
          <cell r="AS819" t="str">
            <v/>
          </cell>
          <cell r="AT819" t="str">
            <v/>
          </cell>
          <cell r="AU819" t="str">
            <v/>
          </cell>
          <cell r="AV819" t="str">
            <v/>
          </cell>
          <cell r="AW819" t="str">
            <v/>
          </cell>
          <cell r="AX819" t="str">
            <v/>
          </cell>
          <cell r="AY819" t="str">
            <v/>
          </cell>
          <cell r="AZ819" t="str">
            <v/>
          </cell>
          <cell r="BA819" t="str">
            <v/>
          </cell>
          <cell r="BB819" t="str">
            <v/>
          </cell>
          <cell r="BC819" t="str">
            <v/>
          </cell>
          <cell r="BD819" t="str">
            <v/>
          </cell>
          <cell r="BE819" t="str">
            <v/>
          </cell>
          <cell r="BF819" t="str">
            <v/>
          </cell>
          <cell r="BG819" t="str">
            <v/>
          </cell>
          <cell r="BH819" t="str">
            <v/>
          </cell>
          <cell r="BI819" t="str">
            <v/>
          </cell>
          <cell r="BJ819" t="str">
            <v/>
          </cell>
          <cell r="BK819" t="str">
            <v/>
          </cell>
          <cell r="BL819" t="str">
            <v/>
          </cell>
          <cell r="BM819" t="str">
            <v/>
          </cell>
          <cell r="BN819" t="str">
            <v/>
          </cell>
          <cell r="BO819" t="str">
            <v/>
          </cell>
          <cell r="BP819">
            <v>0</v>
          </cell>
        </row>
        <row r="820">
          <cell r="A820" t="str">
            <v>Yakuza</v>
          </cell>
          <cell r="C820">
            <v>0</v>
          </cell>
          <cell r="AK820" t="str">
            <v/>
          </cell>
          <cell r="AL820" t="str">
            <v/>
          </cell>
          <cell r="AM820" t="str">
            <v/>
          </cell>
          <cell r="AN820" t="str">
            <v/>
          </cell>
          <cell r="AO820" t="str">
            <v/>
          </cell>
          <cell r="AP820" t="str">
            <v/>
          </cell>
          <cell r="AQ820" t="str">
            <v/>
          </cell>
          <cell r="AR820" t="str">
            <v/>
          </cell>
          <cell r="AS820" t="str">
            <v/>
          </cell>
          <cell r="AT820" t="str">
            <v/>
          </cell>
          <cell r="AU820" t="str">
            <v/>
          </cell>
          <cell r="AV820" t="str">
            <v/>
          </cell>
          <cell r="AW820" t="str">
            <v/>
          </cell>
          <cell r="AX820" t="str">
            <v/>
          </cell>
          <cell r="AY820" t="str">
            <v/>
          </cell>
          <cell r="AZ820" t="str">
            <v/>
          </cell>
          <cell r="BA820" t="str">
            <v/>
          </cell>
          <cell r="BB820" t="str">
            <v/>
          </cell>
          <cell r="BC820" t="str">
            <v/>
          </cell>
          <cell r="BD820" t="str">
            <v/>
          </cell>
          <cell r="BE820" t="str">
            <v/>
          </cell>
          <cell r="BF820" t="str">
            <v/>
          </cell>
          <cell r="BG820" t="str">
            <v/>
          </cell>
          <cell r="BH820" t="str">
            <v/>
          </cell>
          <cell r="BI820" t="str">
            <v/>
          </cell>
          <cell r="BJ820" t="str">
            <v/>
          </cell>
          <cell r="BK820" t="str">
            <v/>
          </cell>
          <cell r="BL820" t="str">
            <v/>
          </cell>
          <cell r="BM820" t="str">
            <v/>
          </cell>
          <cell r="BN820" t="str">
            <v/>
          </cell>
          <cell r="BO820" t="str">
            <v/>
          </cell>
          <cell r="BP820">
            <v>0</v>
          </cell>
        </row>
        <row r="821">
          <cell r="A821" t="str">
            <v>Yoritomo Elite Guard</v>
          </cell>
          <cell r="C821">
            <v>0</v>
          </cell>
          <cell r="AK821" t="str">
            <v/>
          </cell>
          <cell r="AL821" t="str">
            <v/>
          </cell>
          <cell r="AM821" t="str">
            <v/>
          </cell>
          <cell r="AN821" t="str">
            <v/>
          </cell>
          <cell r="AO821" t="str">
            <v/>
          </cell>
          <cell r="AP821" t="str">
            <v/>
          </cell>
          <cell r="AQ821" t="str">
            <v/>
          </cell>
          <cell r="AR821" t="str">
            <v/>
          </cell>
          <cell r="AS821" t="str">
            <v/>
          </cell>
          <cell r="AT821" t="str">
            <v/>
          </cell>
          <cell r="AU821" t="str">
            <v/>
          </cell>
          <cell r="AV821" t="str">
            <v/>
          </cell>
          <cell r="AW821" t="str">
            <v/>
          </cell>
          <cell r="AX821" t="str">
            <v/>
          </cell>
          <cell r="AY821" t="str">
            <v/>
          </cell>
          <cell r="AZ821" t="str">
            <v/>
          </cell>
          <cell r="BA821" t="str">
            <v/>
          </cell>
          <cell r="BB821" t="str">
            <v/>
          </cell>
          <cell r="BC821" t="str">
            <v/>
          </cell>
          <cell r="BD821" t="str">
            <v/>
          </cell>
          <cell r="BE821" t="str">
            <v/>
          </cell>
          <cell r="BF821" t="str">
            <v/>
          </cell>
          <cell r="BG821" t="str">
            <v/>
          </cell>
          <cell r="BH821" t="str">
            <v/>
          </cell>
          <cell r="BI821" t="str">
            <v/>
          </cell>
          <cell r="BJ821" t="str">
            <v/>
          </cell>
          <cell r="BK821" t="str">
            <v/>
          </cell>
          <cell r="BL821" t="str">
            <v/>
          </cell>
          <cell r="BM821" t="str">
            <v/>
          </cell>
          <cell r="BN821" t="str">
            <v/>
          </cell>
          <cell r="BO821" t="str">
            <v/>
          </cell>
          <cell r="BP821">
            <v>0</v>
          </cell>
        </row>
        <row r="822">
          <cell r="A822" t="str">
            <v>Zerth Cenobite</v>
          </cell>
          <cell r="C822">
            <v>0</v>
          </cell>
          <cell r="F822" t="str">
            <v>]Monk Weapons[Club, crossbow (light, heavy), dagger, handaxe, javelin, kama, nunchaku, quarterstaff, sai, shuriken, siangham, sling</v>
          </cell>
          <cell r="G822" t="str">
            <v>1st:]Student of Perfection (Ex)[Add ZC &amp; monk levels to determine unarmed BAB,</v>
          </cell>
          <cell r="H822" t="str">
            <v>][unarmed damage, AC bonus, &amp; unarmored speed.</v>
          </cell>
          <cell r="I822" t="str">
            <v>1st:]Sense Fate (Ex)[1/day can can reroll 1 roll they have just made.</v>
          </cell>
          <cell r="J822" t="str">
            <v>2nd:]Combat Foresight (Ex)[+1 insight bonus to attack rolls</v>
          </cell>
          <cell r="K822" t="str">
            <v>3rd:]Danger Sense (Ex)[+2 dodge bonus to Reflex saves &amp; AC vs. traps</v>
          </cell>
          <cell r="L822" t="str">
            <v>4th:]Improved Foresight (Ex)[+2 insight bonus to attack rolls &amp; +1 insight bonus to damage</v>
          </cell>
          <cell r="M822" t="str">
            <v>5th:]Insight (Ex)[1/day +2 insight bonus to ability check, skill check, or save.</v>
          </cell>
          <cell r="N822" t="str">
            <v>][Can be applied before or after the roll is made.</v>
          </cell>
          <cell r="O822" t="str">
            <v>5th:]Ki Strike (Su)[</v>
          </cell>
          <cell r="P822" t="str">
            <v>6th:]Time Step (Su)[1/day can step forward into time for 1 rounds.</v>
          </cell>
          <cell r="Q822" t="str">
            <v>][Seems to vanish.  Cannot act during this time.</v>
          </cell>
          <cell r="R822" t="str">
            <v>7th:Discerning Attack (Su)[1/round (max of 0/day) can force a fortitude save (DC 11).</v>
          </cell>
          <cell r="S822" t="str">
            <v>][Failure means 2x damage, on a crit, 3x damage.</v>
          </cell>
          <cell r="T822" t="str">
            <v>8th:]Timeless Body (Ex)[No more penalties for age.  Still dies when time is up.</v>
          </cell>
          <cell r="U822" t="str">
            <v>9th:]Improved Insight (Ex)[1/day +4 insight bonus to ability check, skill check, or save.</v>
          </cell>
          <cell r="V822" t="str">
            <v>10th:]Timelss (Su)[1/day can timestop for 1 rounds.</v>
          </cell>
          <cell r="AK822" t="str">
            <v/>
          </cell>
          <cell r="AL822" t="str">
            <v/>
          </cell>
          <cell r="AM822" t="str">
            <v/>
          </cell>
          <cell r="AN822" t="str">
            <v/>
          </cell>
          <cell r="AO822" t="str">
            <v/>
          </cell>
          <cell r="AP822" t="str">
            <v/>
          </cell>
          <cell r="AQ822" t="str">
            <v/>
          </cell>
          <cell r="AR822" t="str">
            <v/>
          </cell>
          <cell r="AS822" t="str">
            <v/>
          </cell>
          <cell r="AT822" t="str">
            <v/>
          </cell>
          <cell r="AU822" t="str">
            <v/>
          </cell>
          <cell r="AV822" t="str">
            <v/>
          </cell>
          <cell r="AW822" t="str">
            <v/>
          </cell>
          <cell r="AX822" t="str">
            <v/>
          </cell>
          <cell r="AY822" t="str">
            <v/>
          </cell>
          <cell r="AZ822" t="str">
            <v/>
          </cell>
          <cell r="BA822" t="str">
            <v/>
          </cell>
          <cell r="BB822" t="str">
            <v/>
          </cell>
          <cell r="BC822" t="str">
            <v/>
          </cell>
          <cell r="BD822" t="str">
            <v/>
          </cell>
          <cell r="BE822" t="str">
            <v/>
          </cell>
          <cell r="BF822" t="str">
            <v/>
          </cell>
          <cell r="BG822" t="str">
            <v/>
          </cell>
          <cell r="BH822" t="str">
            <v/>
          </cell>
          <cell r="BI822" t="str">
            <v/>
          </cell>
          <cell r="BJ822" t="str">
            <v/>
          </cell>
          <cell r="BK822" t="str">
            <v/>
          </cell>
          <cell r="BL822" t="str">
            <v/>
          </cell>
          <cell r="BM822" t="str">
            <v/>
          </cell>
          <cell r="BN822" t="str">
            <v/>
          </cell>
          <cell r="BO822" t="str">
            <v/>
          </cell>
          <cell r="BP822">
            <v>0</v>
          </cell>
        </row>
        <row r="823">
          <cell r="A823" t="str">
            <v>Zerth Cenobite (w/ Monk)</v>
          </cell>
          <cell r="B823" t="str">
            <v>.</v>
          </cell>
          <cell r="C823">
            <v>0</v>
          </cell>
          <cell r="F823" t="str">
            <v>]Monk Weapons[Club, crossbow (light, heavy), dagger, handaxe, javelin, kama, nunchaku, quarterstaff, sai, shuriken, siangham, sling</v>
          </cell>
          <cell r="G823" t="str">
            <v>1st:]Student of Perfection (Ex)[Add ZC &amp; monk levels to determine unarmed BAB,</v>
          </cell>
          <cell r="H823" t="str">
            <v>][unarmed damage, AC bonus, &amp; unarmored speed.</v>
          </cell>
          <cell r="I823" t="str">
            <v>1st:]Sense Fate (Ex)[1/day can can reroll 1 roll they have just made.</v>
          </cell>
          <cell r="J823" t="str">
            <v>2nd:]Combat Foresight (Ex)[+1 insight bonus to attack rolls</v>
          </cell>
          <cell r="K823" t="str">
            <v>3rd:]Danger Sense (Ex)[+2 dodge bonus to Reflex saves &amp; AC vs. traps</v>
          </cell>
          <cell r="L823" t="str">
            <v>4th:]Improved Foresight (Ex)[+2 insight bonus to attack rolls &amp; +1 insight bonus to damage</v>
          </cell>
          <cell r="M823" t="str">
            <v>5th:]Insight (Ex)[1/day +2 insight bonus to ability check, skill check, or save.</v>
          </cell>
          <cell r="N823" t="str">
            <v>][Can be applied before or after the roll is made.</v>
          </cell>
          <cell r="O823" t="str">
            <v>5th:]Ki Strike (Su)[</v>
          </cell>
          <cell r="P823" t="str">
            <v>6th:]Time Step (Su)[1/day can step forward into time for 1 rounds.</v>
          </cell>
          <cell r="Q823" t="str">
            <v>][Seems to vanish.  Cannot act during this time.</v>
          </cell>
          <cell r="R823" t="str">
            <v>7th:Discerning Attack (Su)[1/round (max of 0/day) can force a fortitude save (DC 11).</v>
          </cell>
          <cell r="S823" t="str">
            <v>][Failure means 2x damage, on a crit, 3x damage.</v>
          </cell>
          <cell r="T823" t="str">
            <v>8th:]Timeless Body (Ex)[No more penalties for age.  Still dies when time is up.</v>
          </cell>
          <cell r="U823" t="str">
            <v>9th:]Improved Insight (Ex)[1/day +4 insight bonus to ability check, skill check, or save.</v>
          </cell>
          <cell r="V823" t="str">
            <v>10th:]Timelss (Su)[1/day can timestop for 1 rounds.</v>
          </cell>
          <cell r="AK823" t="str">
            <v/>
          </cell>
          <cell r="AL823" t="str">
            <v/>
          </cell>
          <cell r="AM823" t="str">
            <v/>
          </cell>
          <cell r="AN823" t="str">
            <v/>
          </cell>
          <cell r="AO823" t="str">
            <v/>
          </cell>
          <cell r="AP823" t="str">
            <v/>
          </cell>
          <cell r="AQ823" t="str">
            <v/>
          </cell>
          <cell r="AR823" t="str">
            <v/>
          </cell>
          <cell r="AS823" t="str">
            <v/>
          </cell>
          <cell r="AT823" t="str">
            <v/>
          </cell>
          <cell r="AU823" t="str">
            <v/>
          </cell>
          <cell r="AV823" t="str">
            <v/>
          </cell>
          <cell r="AW823" t="str">
            <v/>
          </cell>
          <cell r="AX823" t="str">
            <v/>
          </cell>
          <cell r="AY823" t="str">
            <v/>
          </cell>
          <cell r="AZ823" t="str">
            <v/>
          </cell>
          <cell r="BA823" t="str">
            <v/>
          </cell>
          <cell r="BB823" t="str">
            <v/>
          </cell>
          <cell r="BC823" t="str">
            <v/>
          </cell>
          <cell r="BD823" t="str">
            <v/>
          </cell>
          <cell r="BE823" t="str">
            <v/>
          </cell>
          <cell r="BF823" t="str">
            <v/>
          </cell>
          <cell r="BG823" t="str">
            <v/>
          </cell>
          <cell r="BH823" t="str">
            <v/>
          </cell>
          <cell r="BI823" t="str">
            <v/>
          </cell>
          <cell r="BJ823" t="str">
            <v/>
          </cell>
          <cell r="BK823" t="str">
            <v/>
          </cell>
          <cell r="BL823" t="str">
            <v/>
          </cell>
          <cell r="BM823" t="str">
            <v/>
          </cell>
          <cell r="BN823" t="str">
            <v/>
          </cell>
          <cell r="BO823" t="str">
            <v/>
          </cell>
          <cell r="BP823">
            <v>0</v>
          </cell>
        </row>
        <row r="824">
          <cell r="A824" t="str">
            <v>Zhentarim Skymage</v>
          </cell>
          <cell r="B824" t="str">
            <v>.</v>
          </cell>
          <cell r="C824">
            <v>0</v>
          </cell>
          <cell r="G824" t="str">
            <v>1st:]Bonus Scrolls (Ex)[At each level, awarded a scroll with any 2 spells they can cast.</v>
          </cell>
          <cell r="H824" t="str">
            <v>1st:]Flying Mount (Ex)[Gains a faithful flying mount of -1HD or less.</v>
          </cell>
          <cell r="I824" t="str">
            <v>2nd:]Flying Feat (Ex)[Gains either Flyby Attack, Mounted Archery, Ride-by Attack, Spirited Charge, or Trample.</v>
          </cell>
          <cell r="J824" t="str">
            <v>2nd:]Craft Wand (Ex)[Gains the Craft Wand feat.</v>
          </cell>
          <cell r="K824" t="str">
            <v>3rd:]Spell Focus (Ex)[Gains the Spell Focus feat.</v>
          </cell>
          <cell r="L824" t="str">
            <v>3rd:]Share Spells (Su)[Can share spells with mount while riding it as if it were a familiar.</v>
          </cell>
          <cell r="M824" t="str">
            <v>4th:]Skill Focus (Ex)[Gains the Skill Focus feat in a Sky Mage class skill.</v>
          </cell>
          <cell r="N824" t="str">
            <v>4th:]Flying Feat (Ex)[Gains either Flyby Attack, Mounted Archery, Ride-by Attack, Spirited Charge, or Trample.</v>
          </cell>
          <cell r="O824" t="str">
            <v>5th:]Enlarge Spell (Ex)[Gains the Enlarge Spell feat.</v>
          </cell>
          <cell r="AK824" t="str">
            <v/>
          </cell>
          <cell r="AL824" t="str">
            <v/>
          </cell>
          <cell r="AM824" t="str">
            <v/>
          </cell>
          <cell r="AN824" t="str">
            <v/>
          </cell>
          <cell r="AO824" t="str">
            <v/>
          </cell>
          <cell r="AP824" t="str">
            <v/>
          </cell>
          <cell r="AQ824" t="str">
            <v/>
          </cell>
          <cell r="AR824" t="str">
            <v/>
          </cell>
          <cell r="AS824" t="str">
            <v/>
          </cell>
          <cell r="AT824" t="str">
            <v/>
          </cell>
          <cell r="AU824" t="str">
            <v/>
          </cell>
          <cell r="AV824" t="str">
            <v/>
          </cell>
          <cell r="AW824" t="str">
            <v/>
          </cell>
          <cell r="AX824" t="str">
            <v/>
          </cell>
          <cell r="AY824" t="str">
            <v/>
          </cell>
          <cell r="AZ824" t="str">
            <v/>
          </cell>
          <cell r="BA824" t="str">
            <v/>
          </cell>
          <cell r="BB824" t="str">
            <v/>
          </cell>
          <cell r="BC824" t="str">
            <v/>
          </cell>
          <cell r="BD824" t="str">
            <v/>
          </cell>
          <cell r="BE824" t="str">
            <v/>
          </cell>
          <cell r="BF824" t="str">
            <v/>
          </cell>
          <cell r="BG824" t="str">
            <v/>
          </cell>
          <cell r="BH824" t="str">
            <v/>
          </cell>
          <cell r="BI824" t="str">
            <v/>
          </cell>
          <cell r="BJ824" t="str">
            <v/>
          </cell>
          <cell r="BK824" t="str">
            <v/>
          </cell>
          <cell r="BL824" t="str">
            <v/>
          </cell>
          <cell r="BM824" t="str">
            <v/>
          </cell>
          <cell r="BN824" t="str">
            <v/>
          </cell>
          <cell r="BO824" t="str">
            <v/>
          </cell>
          <cell r="BP824">
            <v>0</v>
          </cell>
        </row>
        <row r="832">
          <cell r="A832" t="str">
            <v>AEG_Dragons</v>
          </cell>
        </row>
        <row r="833">
          <cell r="A833" t="str">
            <v>AEG_Dungeons</v>
          </cell>
        </row>
        <row r="834">
          <cell r="A834" t="str">
            <v>AEG_Evil</v>
          </cell>
        </row>
        <row r="835">
          <cell r="A835" t="str">
            <v>AEG_Mercenaries</v>
          </cell>
        </row>
        <row r="836">
          <cell r="A836" t="str">
            <v>AEG_Rokugan</v>
          </cell>
        </row>
        <row r="837">
          <cell r="A837" t="str">
            <v>AEG_Undead</v>
          </cell>
        </row>
        <row r="838">
          <cell r="A838" t="str">
            <v>AEG_War</v>
          </cell>
        </row>
        <row r="839">
          <cell r="A839" t="str">
            <v>AEG_WotNinja</v>
          </cell>
        </row>
        <row r="840">
          <cell r="A840" t="str">
            <v>AEG_WotSamurai</v>
          </cell>
        </row>
        <row r="841">
          <cell r="A841" t="str">
            <v>AEG_WotShugenja</v>
          </cell>
        </row>
        <row r="842">
          <cell r="A842" t="str">
            <v>Amb_LEV1</v>
          </cell>
        </row>
        <row r="843">
          <cell r="A843" t="str">
            <v>Amb_LEV2</v>
          </cell>
        </row>
        <row r="844">
          <cell r="A844" t="str">
            <v>Bas_InQ</v>
          </cell>
        </row>
        <row r="845">
          <cell r="A845" t="str">
            <v>Custom</v>
          </cell>
        </row>
        <row r="846">
          <cell r="A846" t="str">
            <v>FFG_TnT</v>
          </cell>
        </row>
        <row r="847">
          <cell r="A847" t="str">
            <v>GR_AH</v>
          </cell>
        </row>
        <row r="848">
          <cell r="A848" t="str">
            <v>GR_AotA</v>
          </cell>
        </row>
        <row r="849">
          <cell r="A849" t="str">
            <v>GR_HnH</v>
          </cell>
        </row>
        <row r="850">
          <cell r="A850" t="str">
            <v>GR_LoH</v>
          </cell>
        </row>
        <row r="851">
          <cell r="A851" t="str">
            <v>GR_PnP</v>
          </cell>
        </row>
        <row r="852">
          <cell r="A852" t="str">
            <v>GR_SCoN</v>
          </cell>
        </row>
        <row r="853">
          <cell r="A853" t="str">
            <v>Ken_KoKPG</v>
          </cell>
        </row>
        <row r="854">
          <cell r="A854" t="str">
            <v>List_Validation</v>
          </cell>
        </row>
        <row r="855">
          <cell r="A855" t="str">
            <v>Mag_Dragon</v>
          </cell>
        </row>
        <row r="856">
          <cell r="A856" t="str">
            <v>Mag_Dugeon</v>
          </cell>
        </row>
        <row r="857">
          <cell r="A857" t="str">
            <v>Mal_TBoEM</v>
          </cell>
        </row>
        <row r="858">
          <cell r="A858" t="str">
            <v>Mal_TBoEM2</v>
          </cell>
        </row>
        <row r="859">
          <cell r="A859" t="str">
            <v>Mon_EABM</v>
          </cell>
        </row>
        <row r="860">
          <cell r="A860" t="str">
            <v>Mon_EACM</v>
          </cell>
        </row>
        <row r="861">
          <cell r="A861" t="str">
            <v>Mon_EAN</v>
          </cell>
        </row>
        <row r="862">
          <cell r="A862" t="str">
            <v>Mon_TQDwarf</v>
          </cell>
        </row>
        <row r="863">
          <cell r="A863" t="str">
            <v>Mon_TQFighter</v>
          </cell>
        </row>
        <row r="864">
          <cell r="A864" t="str">
            <v>Mon_TQMonk</v>
          </cell>
        </row>
        <row r="865">
          <cell r="A865" t="str">
            <v>Mon_TQWizard</v>
          </cell>
        </row>
        <row r="866">
          <cell r="A866" t="str">
            <v>Mon_TSGtAmazons</v>
          </cell>
        </row>
        <row r="867">
          <cell r="A867" t="str">
            <v>N20_DGatG</v>
          </cell>
        </row>
        <row r="868">
          <cell r="A868" t="str">
            <v>N20_ME</v>
          </cell>
        </row>
        <row r="869">
          <cell r="A869" t="str">
            <v>N20_WSp</v>
          </cell>
        </row>
        <row r="870">
          <cell r="A870" t="str">
            <v>SSS_BTCUS</v>
          </cell>
        </row>
        <row r="871">
          <cell r="A871" t="str">
            <v>SSS_CC2</v>
          </cell>
        </row>
        <row r="872">
          <cell r="A872" t="str">
            <v>SSS_HCoN</v>
          </cell>
        </row>
        <row r="873">
          <cell r="A873" t="str">
            <v>SSS_MCotG</v>
          </cell>
        </row>
        <row r="874">
          <cell r="A874" t="str">
            <v>SSS_RnR</v>
          </cell>
        </row>
        <row r="875">
          <cell r="A875" t="str">
            <v>SSS_RnR2</v>
          </cell>
        </row>
        <row r="876">
          <cell r="A876" t="str">
            <v>SSS_SotDR</v>
          </cell>
        </row>
        <row r="877">
          <cell r="A877" t="str">
            <v>SSS_VWWotR</v>
          </cell>
        </row>
        <row r="878">
          <cell r="A878" t="str">
            <v>Web</v>
          </cell>
        </row>
        <row r="879">
          <cell r="A879" t="str">
            <v>WotC_BoVD</v>
          </cell>
        </row>
        <row r="880">
          <cell r="A880" t="str">
            <v>WotC_DMG</v>
          </cell>
        </row>
        <row r="881">
          <cell r="A881" t="str">
            <v>WotC_DotF</v>
          </cell>
        </row>
        <row r="882">
          <cell r="A882" t="str">
            <v>WotC_FnP</v>
          </cell>
        </row>
        <row r="883">
          <cell r="A883" t="str">
            <v>WotC_FRCS</v>
          </cell>
        </row>
        <row r="884">
          <cell r="A884" t="str">
            <v>WotC_LoD</v>
          </cell>
        </row>
        <row r="885">
          <cell r="A885" t="str">
            <v>WotC_MM</v>
          </cell>
        </row>
        <row r="886">
          <cell r="A886" t="str">
            <v>WotC_MoF</v>
          </cell>
        </row>
        <row r="887">
          <cell r="A887" t="str">
            <v>WotC_MofP</v>
          </cell>
        </row>
        <row r="888">
          <cell r="A888" t="str">
            <v>WotC_MotW</v>
          </cell>
        </row>
        <row r="889">
          <cell r="A889" t="str">
            <v>WotC_M'sE</v>
          </cell>
        </row>
        <row r="890">
          <cell r="A890" t="str">
            <v>WotC_OA</v>
          </cell>
        </row>
        <row r="891">
          <cell r="A891" t="str">
            <v>WotC_PHB</v>
          </cell>
        </row>
        <row r="892">
          <cell r="A892" t="str">
            <v>WotC_PsiHB</v>
          </cell>
        </row>
        <row r="893">
          <cell r="A893" t="str">
            <v>WotC_SilMar</v>
          </cell>
        </row>
        <row r="894">
          <cell r="A894" t="str">
            <v>WotC_SnF</v>
          </cell>
        </row>
        <row r="895">
          <cell r="A895" t="str">
            <v>WotC_SnS</v>
          </cell>
        </row>
        <row r="896">
          <cell r="A896" t="str">
            <v>WotC_TnB</v>
          </cell>
        </row>
        <row r="903">
          <cell r="A903" t="str">
            <v>!Any</v>
          </cell>
        </row>
        <row r="904">
          <cell r="A904" t="str">
            <v>!None</v>
          </cell>
        </row>
        <row r="905">
          <cell r="A905" t="str">
            <v>Abjurer</v>
          </cell>
        </row>
        <row r="906">
          <cell r="A906" t="str">
            <v>Adept</v>
          </cell>
        </row>
        <row r="907">
          <cell r="A907" t="str">
            <v>Alchemist</v>
          </cell>
        </row>
        <row r="908">
          <cell r="A908" t="str">
            <v>Aristocrat</v>
          </cell>
        </row>
        <row r="909">
          <cell r="A909" t="str">
            <v>Assassin (GR)</v>
          </cell>
        </row>
        <row r="910">
          <cell r="A910" t="str">
            <v>Barbarian</v>
          </cell>
        </row>
        <row r="911">
          <cell r="A911" t="str">
            <v>Bard (Monte Cook)</v>
          </cell>
        </row>
        <row r="912">
          <cell r="A912" t="str">
            <v>Bard (WotC)</v>
          </cell>
        </row>
        <row r="913">
          <cell r="A913" t="str">
            <v>Basiran Dancer</v>
          </cell>
        </row>
        <row r="914">
          <cell r="A914" t="str">
            <v>Brigand</v>
          </cell>
        </row>
        <row r="915">
          <cell r="A915" t="str">
            <v>Cleric</v>
          </cell>
        </row>
        <row r="916">
          <cell r="A916" t="str">
            <v>Commoner</v>
          </cell>
        </row>
        <row r="917">
          <cell r="A917" t="str">
            <v>Conjurer</v>
          </cell>
        </row>
        <row r="918">
          <cell r="A918" t="str">
            <v>Courtier</v>
          </cell>
        </row>
        <row r="919">
          <cell r="A919" t="str">
            <v>Death Knight</v>
          </cell>
        </row>
        <row r="920">
          <cell r="A920" t="str">
            <v>Diviner</v>
          </cell>
        </row>
        <row r="921">
          <cell r="A921" t="str">
            <v>Druid</v>
          </cell>
        </row>
        <row r="922">
          <cell r="A922" t="str">
            <v>Enchanter</v>
          </cell>
        </row>
        <row r="923">
          <cell r="A923" t="str">
            <v>Evoker</v>
          </cell>
        </row>
        <row r="924">
          <cell r="A924" t="str">
            <v>Expert</v>
          </cell>
        </row>
        <row r="925">
          <cell r="A925" t="str">
            <v>Fighter</v>
          </cell>
        </row>
        <row r="926">
          <cell r="A926" t="str">
            <v>Gladiator (Kenzer)</v>
          </cell>
        </row>
        <row r="927">
          <cell r="A927" t="str">
            <v>Guardian</v>
          </cell>
        </row>
        <row r="928">
          <cell r="A928" t="str">
            <v>Guerilla</v>
          </cell>
        </row>
        <row r="929">
          <cell r="A929" t="str">
            <v>Hunter</v>
          </cell>
        </row>
        <row r="930">
          <cell r="A930" t="str">
            <v>Illusionist</v>
          </cell>
        </row>
        <row r="931">
          <cell r="A931" t="str">
            <v>Infiltrator</v>
          </cell>
        </row>
        <row r="932">
          <cell r="A932" t="str">
            <v>Inkyo</v>
          </cell>
        </row>
        <row r="933">
          <cell r="A933" t="str">
            <v>Legionnaire</v>
          </cell>
        </row>
        <row r="934">
          <cell r="A934" t="str">
            <v>Mercenary Ranger</v>
          </cell>
        </row>
        <row r="935">
          <cell r="A935" t="str">
            <v>Monk</v>
          </cell>
        </row>
        <row r="936">
          <cell r="A936" t="str">
            <v>Myrmidon</v>
          </cell>
        </row>
        <row r="937">
          <cell r="A937" t="str">
            <v>Necromancer (GR)</v>
          </cell>
        </row>
        <row r="938">
          <cell r="A938" t="str">
            <v>Necromancer (WotC)</v>
          </cell>
        </row>
        <row r="939">
          <cell r="A939" t="str">
            <v>Ninja</v>
          </cell>
        </row>
        <row r="940">
          <cell r="A940" t="str">
            <v>Nomad</v>
          </cell>
        </row>
        <row r="941">
          <cell r="A941" t="str">
            <v>Paladin</v>
          </cell>
        </row>
        <row r="942">
          <cell r="A942" t="str">
            <v>Psion - Egoist</v>
          </cell>
        </row>
        <row r="943">
          <cell r="A943" t="str">
            <v>Psion - Nomad</v>
          </cell>
        </row>
        <row r="944">
          <cell r="A944" t="str">
            <v>Psion - Savant</v>
          </cell>
        </row>
        <row r="945">
          <cell r="A945" t="str">
            <v>Psion - Seer</v>
          </cell>
        </row>
        <row r="946">
          <cell r="A946" t="str">
            <v>Psion - Shaper</v>
          </cell>
        </row>
        <row r="947">
          <cell r="A947" t="str">
            <v>Psion - Telepath</v>
          </cell>
        </row>
        <row r="948">
          <cell r="A948" t="str">
            <v>Psychic Warrior</v>
          </cell>
        </row>
        <row r="949">
          <cell r="A949" t="str">
            <v>Ranger (Monte Cook)</v>
          </cell>
        </row>
        <row r="950">
          <cell r="A950" t="str">
            <v>Ranger (WotC)</v>
          </cell>
        </row>
        <row r="951">
          <cell r="A951" t="str">
            <v>Rogue</v>
          </cell>
        </row>
        <row r="952">
          <cell r="A952" t="str">
            <v>Samurai</v>
          </cell>
        </row>
        <row r="953">
          <cell r="A953" t="str">
            <v>Scout</v>
          </cell>
        </row>
        <row r="954">
          <cell r="A954" t="str">
            <v>Shaman (Kenzer)</v>
          </cell>
        </row>
        <row r="955">
          <cell r="A955" t="str">
            <v>Shaman (WotC)</v>
          </cell>
        </row>
        <row r="956">
          <cell r="A956" t="str">
            <v>Shugenja (AEG)</v>
          </cell>
        </row>
        <row r="957">
          <cell r="A957" t="str">
            <v>Shugenja (Air) (AEG)</v>
          </cell>
        </row>
        <row r="958">
          <cell r="A958" t="str">
            <v>Shugenja (Earth) (AEG)</v>
          </cell>
        </row>
        <row r="959">
          <cell r="A959" t="str">
            <v>Shugenja (Fire) (AEG)</v>
          </cell>
        </row>
        <row r="960">
          <cell r="A960" t="str">
            <v>Shugenja (Water) (AEG)</v>
          </cell>
        </row>
        <row r="961">
          <cell r="A961" t="str">
            <v>Shugenja (WotC)</v>
          </cell>
        </row>
        <row r="962">
          <cell r="A962" t="str">
            <v>Sorcerer (Monte Cook)</v>
          </cell>
        </row>
        <row r="963">
          <cell r="A963" t="str">
            <v>Sorcerer (WotC)</v>
          </cell>
        </row>
        <row r="964">
          <cell r="A964" t="str">
            <v>Spellsinger</v>
          </cell>
        </row>
        <row r="965">
          <cell r="A965" t="str">
            <v>Tattoo Mage</v>
          </cell>
        </row>
        <row r="966">
          <cell r="A966" t="str">
            <v>Thaumaturge</v>
          </cell>
        </row>
        <row r="967">
          <cell r="A967" t="str">
            <v>Thug</v>
          </cell>
        </row>
        <row r="968">
          <cell r="A968" t="str">
            <v>Transmuter</v>
          </cell>
        </row>
        <row r="969">
          <cell r="A969" t="str">
            <v>Warrior</v>
          </cell>
        </row>
        <row r="970">
          <cell r="A970" t="str">
            <v>Wizard</v>
          </cell>
        </row>
      </sheetData>
      <sheetData sheetId="6">
        <row r="5">
          <cell r="A5" t="str">
            <v>Appraise</v>
          </cell>
          <cell r="B5" t="str">
            <v>Int</v>
          </cell>
          <cell r="C5" t="b">
            <v>0</v>
          </cell>
          <cell r="D5" t="b">
            <v>0</v>
          </cell>
          <cell r="E5" t="b">
            <v>0</v>
          </cell>
          <cell r="F5" t="str">
            <v>You can appraise common or well-known objects with a DC 12 Appraise check. Failure means that you estimate the value at 50% to 150% (2d6+3 times 10%,) of its actual value.
Appraising a rare or exotic item requires a successful check against DC 15, 20, or higher. If the check is successful, you estimate the value correctly; failure means you cannot estimate the item’s value.
A magnifying glass gives you a +2 circumstance bonus on Appraise checks involving any item that is small or highly detailed, such as a gem. A merchant’s scale gives you a +2 circumstance bonus on Appraise checks involving any items that are valued by weight, including anything made of precious metals.
These bonuses stack.</v>
          </cell>
          <cell r="G5" t="str">
            <v>1 minute</v>
          </cell>
          <cell r="H5" t="b">
            <v>0</v>
          </cell>
          <cell r="I5" t="str">
            <v>A dwarf gets a +2 racial bonus on Appraise checks that are related to stone or metal items because dwarves are familiar with valuable items of all kinds (especially those made of stone or metal).
The master of a raven familiar gains a +3 bonus on Appraise checks.
A character with the Diligent feat gets a +2 bonus on Appraise checks.</v>
          </cell>
          <cell r="J5" t="str">
            <v>Craft</v>
          </cell>
          <cell r="K5" t="b">
            <v>0</v>
          </cell>
          <cell r="L5" t="str">
            <v>For common items, failure on an untrained check means no estimate. For rare items, success means an estimate of 50% to 150% (2d6+3 times 10%).</v>
          </cell>
          <cell r="N5" t="b">
            <v>0</v>
          </cell>
          <cell r="U5" t="e">
            <v>#REF!</v>
          </cell>
        </row>
        <row r="6">
          <cell r="A6" t="str">
            <v>Autohypnosis</v>
          </cell>
          <cell r="B6" t="str">
            <v>Wis</v>
          </cell>
          <cell r="C6" t="b">
            <v>1</v>
          </cell>
          <cell r="D6" t="b">
            <v>0</v>
          </cell>
          <cell r="E6" t="b">
            <v>0</v>
          </cell>
          <cell r="K6" t="b">
            <v>0</v>
          </cell>
          <cell r="N6" t="b">
            <v>0</v>
          </cell>
          <cell r="U6" t="e">
            <v>#REF!</v>
          </cell>
        </row>
        <row r="7">
          <cell r="A7" t="str">
            <v>Balance</v>
          </cell>
          <cell r="B7" t="str">
            <v>Dex</v>
          </cell>
          <cell r="C7" t="b">
            <v>0</v>
          </cell>
          <cell r="D7" t="b">
            <v>1</v>
          </cell>
          <cell r="E7" t="b">
            <v>1</v>
          </cell>
          <cell r="F7" t="str">
            <v>You can walk on a precarious surface. A successful check lets you move at half your speed along the surface for 1 round. A failure by 4 or less means you can’t move for 1 round. A failure by 5 or more means you fall. The difficulty varies with the surface, as follows:</v>
          </cell>
          <cell r="G7" t="str">
            <v>move action</v>
          </cell>
          <cell r="H7" t="b">
            <v>1</v>
          </cell>
          <cell r="I7" t="str">
            <v>If you have the Agile feat, you get a +2 bonus on Balance checks.</v>
          </cell>
          <cell r="J7" t="str">
            <v>Tumble</v>
          </cell>
          <cell r="K7" t="b">
            <v>0</v>
          </cell>
          <cell r="N7" t="b">
            <v>1</v>
          </cell>
          <cell r="U7" t="e">
            <v>#REF!</v>
          </cell>
        </row>
        <row r="8">
          <cell r="A8" t="str">
            <v>Bluff</v>
          </cell>
          <cell r="B8" t="str">
            <v>Cha</v>
          </cell>
          <cell r="C8" t="b">
            <v>0</v>
          </cell>
          <cell r="D8" t="b">
            <v>0</v>
          </cell>
          <cell r="E8" t="b">
            <v>0</v>
          </cell>
          <cell r="F8" t="str">
            <v>A Bluff check is opposed by the target’s Sense Motive check. See the accompanying table for examples of different kinds of bluffs and the modifier to the target’s Sense Motive check for each one.
Favorable and unfavorable circumstances weigh heavily on the outcome of a bluff. Two circumstances can weigh against you: The bluff is hard to believe, or the action that the target is asked to take goes against its self-interest, nature, personality, orders, or the like. If it’s important, you can distinguish between a bluff that fails because the target doesn’t believe it and one that fails because it just asks too much of the target. For instance, if the target gets a +10 bonus on its Sense Motive check because the bluff demands something risky, and the Sense Motive check succeeds by 10 or less, then the target didn’t so much see through the bluff as prove reluctant to go along with it. A target that succeeds by 11 or more has seen through the bluff.
A successful Bluff check indicates that the target reacts as you wish, at least for a short time (usually 1 round or less) or believes something that you want it to believe. Bluff, however, is not a suggestion spell. 
A bluff requires interaction between you and the target. Creatures unaware of you cannot be bluffed.
Feinting in Combat: You can also use Bluff to mislead an opponent in melee combat (so that it can’t dodge your next attack effectively). To feint, make a Bluff check opposed by your target’s Sense Motive check, but in this case, the target may add its base attack bonus to the roll along with any other applicable modifiers.
If your Bluff check result exceeds this special Sense Motive check result, your target is denied its Dexterity bonus to AC (if any) for the next melee attack you make against it. This attack must be made on or before your next turn.
Feinting in this way against a nonhumanoid is difficult because it’s harder to read a strange creature’s body language; you take a –4 penalty on your Bluff check. Against a creature of animal Intelligence (1 or 2) it’s even harder; you take a –8 penalty. Against a nonintelligent creature, it’s impossible.
Feinting in combat does not provoke an attack of opportunity.
Creating a Diversion to Hide: You can use the Bluff skill to help you hide. A successful Bluff check gives you the momentary diversion you need to attempt a Hide check while people are aware of you. This usage does not provoke an attack of opportunity.
Delivering a Secret Message: You can use Bluff to get a message across to another character without others understanding it. The DC is 15 for simple messages, or 20 for complex messages, especially those that rely on getting across new information. Failure by 4 or less means you can’t get the message across. Failure by 5 or more means that some false information has been implied or inferred. Anyone listening to the exchange can make a Sense Motive check opposed by the Bluff check you made to transmit in order to intercept your message (see Sense Motive).</v>
          </cell>
          <cell r="G8" t="str">
            <v>standard action</v>
          </cell>
          <cell r="H8" t="b">
            <v>1</v>
          </cell>
          <cell r="I8" t="str">
            <v>A ranger gains a bonus on Bluff checks when using this skill against a favored enemy.
The master of a snake familiar gains a +3 bonus on Bluff checks.
If you have the Persuasive feat, you get a +2 bonus on Bluff checks.</v>
          </cell>
          <cell r="K8" t="b">
            <v>0</v>
          </cell>
          <cell r="N8" t="b">
            <v>0</v>
          </cell>
          <cell r="U8" t="e">
            <v>#REF!</v>
          </cell>
        </row>
        <row r="9">
          <cell r="A9" t="str">
            <v>Climb</v>
          </cell>
          <cell r="B9" t="str">
            <v>Str</v>
          </cell>
          <cell r="C9" t="b">
            <v>0</v>
          </cell>
          <cell r="D9" t="b">
            <v>1</v>
          </cell>
          <cell r="E9" t="b">
            <v>1</v>
          </cell>
          <cell r="F9" t="str">
            <v>With a successful Climb check, you can advance up, down, or across a slope, a wall, or some other steep incline (or even a ceiling with handholds) at one-quarter your normal speed. A slope is considered to be any incline at an angle measuring less than 60 degrees; a wall is any incline at an angle measuring 60 degrees or more.
A Climb check that fails by 4 or less means that you make no progress, and one that fails by 5 or more means that you fall from whatever height you have already attained.
A climber’s kit gives you a +2 circumstance bonus on Climb checks.
The DC of the check depends on the conditions of the climb. Compare the task with those on the following table to determine an appropriate DC.
You need both hands free to climb, but you may cling to a wall with one hand while you cast a spell or take some other action that requires only one hand. While climbing, you can’t move to avoid a blow, so you lose your Dexterity bonus to AC (if any). You also can’t use a shield while climbing.
Any time you take damage while climbing, make a Climb check against the DC of the slope or wall. Failure means you fall from your current height and sustain the appropriate falling damage.
Accelerated Climbing: You try to climb more quickly than normal. By accepting a –5 penalty, you can move half your speed (instead of one-quarter your speed).
Making Your Own Handholds and Footholds: You can make your own handholds and footholds by pounding pitons into a wall. Doing so takes 1 minute per piton, and one piton is needed per 3 feet of distance. As with any surface that offers handholds and footholds, a wall with pitons in it has a DC of 15. In the same way, a climber with a handaxe or similar implement can cut handholds in an ice wall.
Catching Yourself When Falling: It’s practically impossible to catch yourself on a wall while falling. Make a Climb check (DC = wall’s DC + 20) to do so. It’s much easier to catch yourself on a slope (DC = slope’s DC + 10).
Catching a Falling Character While Climbing: If someone climbing above you or adjacent to you falls, you can attempt to catch the falling character if he or she is within your reach. Doing so requires a successful melee touch attack against the falling character (though he or she can voluntarily forego any Dexterity bonus to AC if desired). If you hit, you must immediately attempt a Climb check (DC = wall’s DC + 10). Success indicates that you catch the falling character, but his or her total weight, including equipment, cannot exceed your heavy load limit or you automatically fall. If you fail your Climb check by 4 or less, you fail to stop the character’s fall but don’t lose your grip on the wall. If you fail by 5 or more, you fail to stop the character’s fall and begin falling as well.</v>
          </cell>
          <cell r="G9" t="str">
            <v>1 round</v>
          </cell>
          <cell r="H9" t="b">
            <v>1</v>
          </cell>
          <cell r="I9" t="str">
            <v>You can use a rope to haul a character upward (or lower a character) through sheer strength. You can lift double your maximum load in this manner.
A halfling has a +2 racial bonus on Climb checks because halflings are agile and surefooted.
The master of a lizard familiar gains a +3 bonus on Climb checks.
If you have the Athletic feat, you get a +2 bonus on Climb checks.
A creature with a climb speed has a +8 racial bonus on all Climb checks. The creature must make a Climb check to climb any wall or slope with a DC higher than 0, but it always can choose to take 10, even if rushed or threatened while climbing. If a creature with a climb speed chooses an accelerated climb (see above), it moves at double its climb speed (or at its land speed, whichever is slower) and makes a single Climb check at a –5 penalty. Such a creature retains its Dexterity bonus to Armor Class (if any) while climbing, and opponents get no special bonus to their attacks against it. It cannot, however, use the run action while climbing.</v>
          </cell>
          <cell r="J9" t="str">
            <v>Use Rope</v>
          </cell>
          <cell r="K9" t="b">
            <v>0</v>
          </cell>
          <cell r="N9" t="b">
            <v>1</v>
          </cell>
          <cell r="U9" t="e">
            <v>#REF!</v>
          </cell>
        </row>
        <row r="10">
          <cell r="A10" t="str">
            <v>Concentration</v>
          </cell>
          <cell r="B10" t="str">
            <v>Con</v>
          </cell>
          <cell r="C10" t="b">
            <v>0</v>
          </cell>
          <cell r="D10" t="b">
            <v>0</v>
          </cell>
          <cell r="E10" t="b">
            <v>0</v>
          </cell>
          <cell r="F10" t="str">
            <v>You must make a Concentration check whenever you might potentially be distracted (by taking damage, by harsh weather, and so on) while engaged in some action that requires your full attention. Such actions include casting a spell, concentrating on an active spell, directing a spell, using a spell-like ability, or using a skill that would provoke an attack of opportunity. In general, if an action wouldn’t normally provoke an attack of opportunity, you need not make a Concentration check to avoid being distracted.
If the Concentration check succeeds, you may continue with the action as normal. If the check fails, the action automatically fails and is wasted. If you were in the process of casting a spell, the spell is lost. If you were concentrating on an active spell, the spell ends as if you had ceased concentrating on it. If you were directing a spell, the direction fails but the spell remains active. If you were using a spell-like ability, that use of the ability is lost. A skill use also fails, and in some cases a failed skill check may have other ramifications as well.
The table below summarizes various types of distractions that cause you to make a Concentration check. If the distraction occurs while you are trying to cast a spell, you must add the level of the spell you are trying to cast to the appropriate Concentration DC. If more than one type of distraction is present, make a check for each one; any failed Concentration check indicates that the task is not completed.</v>
          </cell>
          <cell r="G10" t="str">
            <v>free action</v>
          </cell>
          <cell r="H10" t="b">
            <v>1</v>
          </cell>
          <cell r="I10" t="str">
            <v>You can use Concentration to cast a spell, use a spell-like ability, or use a skill defensively, so as to avoid attacks of opportunity altogether. This doesn’t apply to other actions that might provoke attacks of opportunity.
The DC of the check is 15 (plus the spell’s level, if casting a spell or using a spell-like ability defensively). If the Concentration check succeeds, you may attempt the action normally without provoking any attacks of opportunity. A successful Concentration check still doesn’t allow you to take 10 on another check if you are in a stressful situation; you must make the check normally. If the Concentration check fails, the related action also automatically fails (with any appropriate ramifications), and the action is wasted, just as if your concentration had been disrupted by a distraction. 
A character with the Combat Casting feat gets a +4 bonus on Concentration checks made to cast a spell or use a spell-like ability while on the defensive or while grappling or pinned.</v>
          </cell>
          <cell r="K10" t="b">
            <v>0</v>
          </cell>
          <cell r="N10" t="b">
            <v>0</v>
          </cell>
          <cell r="U10" t="e">
            <v>#REF!</v>
          </cell>
        </row>
        <row r="11">
          <cell r="A11" t="str">
            <v>Control Shape</v>
          </cell>
          <cell r="B11" t="str">
            <v>Wis</v>
          </cell>
          <cell r="C11" t="b">
            <v>1</v>
          </cell>
          <cell r="D11" t="b">
            <v>0</v>
          </cell>
          <cell r="E11" t="b">
            <v>0</v>
          </cell>
          <cell r="F1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1" t="str">
            <v>13 day</v>
          </cell>
          <cell r="H11" t="b">
            <v>1</v>
          </cell>
          <cell r="I11" t="str">
            <v>A dwarf has a +2 racial bonus on Craft checks that are related to stone or metal, because dwarves are especially capable with stonework and metalwork.
A gnome has a +2 racial bonus on Craft (alchemy) checks because gnomes have sensitive noses.
You may voluntarily add +10 to the indicated DC to craft an item. This allows you to create the item more quickly (since you’ll be multiplying this higher DC by your Craft check result to determine progress). You must decide whether to increase the DC before you make each weekly or daily check.
To make an item using Craft (alchemy), you must have alchemical equipment and be a spellcaster. If you are working in a city, you can buy what you need as part of the raw materials cost to make the item, but alchemical equipment is difficult or impossible to come by in some places. Purchasing and maintaining an alchemist’s lab grants a +2 circumstance bonus on Craft (alchemy) checks because you have the perfect tools for the job, but it does not affect the cost of any items made using the skill.</v>
          </cell>
          <cell r="K11" t="b">
            <v>0</v>
          </cell>
          <cell r="N11" t="b">
            <v>0</v>
          </cell>
          <cell r="U11" t="e">
            <v>#REF!</v>
          </cell>
        </row>
        <row r="12">
          <cell r="A12" t="str">
            <v>Craft (Alchemy)</v>
          </cell>
          <cell r="B12" t="str">
            <v>Int</v>
          </cell>
          <cell r="C12" t="b">
            <v>0</v>
          </cell>
          <cell r="D12" t="b">
            <v>0</v>
          </cell>
          <cell r="E12" t="b">
            <v>1</v>
          </cell>
          <cell r="F1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2" t="str">
            <v>12 day</v>
          </cell>
          <cell r="H12" t="b">
            <v>1</v>
          </cell>
          <cell r="I12" t="str">
            <v>A dwarf has a +2 racial bonus on Craft checks that are related to stone or metal, because dwarves are especially capable with stonework and metalwork.
A gnome has a +2 racial bonus on Craft (alchemy) checks because gnomes have sensitive noses.
You may voluntarily add +10 to the indicated DC to craft an item. This allows you to create the item more quickly (since you’ll be multiplying this higher DC by your Craft check result to determine progress). You must decide whether to increase the DC before you make each weekly or daily check.
To make an item using Craft (alchemy), you must have alchemical equipment and be a spellcaster. If you are working in a city, you can buy what you need as part of the raw materials cost to make the item, but alchemical equipment is difficult or impossible to come by in some places. Purchasing and maintaining an alchemist’s lab grants a +2 circumstance bonus on Craft (alchemy) checks because you have the perfect tools for the job, but it does not affect the cost of any items made using the skill.</v>
          </cell>
          <cell r="K12" t="b">
            <v>1</v>
          </cell>
          <cell r="N12" t="b">
            <v>0</v>
          </cell>
          <cell r="U12" t="e">
            <v>#REF!</v>
          </cell>
        </row>
        <row r="13">
          <cell r="A13" t="str">
            <v>Craft (Armorsmithing)</v>
          </cell>
          <cell r="B13" t="str">
            <v>Int</v>
          </cell>
          <cell r="C13" t="b">
            <v>0</v>
          </cell>
          <cell r="D13" t="b">
            <v>0</v>
          </cell>
          <cell r="E13" t="b">
            <v>0</v>
          </cell>
          <cell r="F1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3" t="str">
            <v>11 day</v>
          </cell>
          <cell r="H13" t="b">
            <v>1</v>
          </cell>
          <cell r="I13" t="str">
            <v>A dwarf has a +2 racial bonus on Craft checks that are related to stone or metal, because dwarves are especially capable with stonework and metalwork.</v>
          </cell>
          <cell r="K13" t="b">
            <v>0</v>
          </cell>
          <cell r="N13" t="b">
            <v>0</v>
          </cell>
          <cell r="U13" t="e">
            <v>#REF!</v>
          </cell>
        </row>
        <row r="14">
          <cell r="A14" t="str">
            <v>Craft (Autopsy)</v>
          </cell>
          <cell r="B14" t="str">
            <v>Int</v>
          </cell>
          <cell r="C14" t="b">
            <v>0</v>
          </cell>
          <cell r="D14" t="b">
            <v>0</v>
          </cell>
          <cell r="E14" t="b">
            <v>0</v>
          </cell>
          <cell r="F1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4" t="str">
            <v>10 day</v>
          </cell>
          <cell r="H14" t="b">
            <v>1</v>
          </cell>
          <cell r="K14" t="b">
            <v>0</v>
          </cell>
          <cell r="N14" t="b">
            <v>0</v>
          </cell>
          <cell r="U14" t="e">
            <v>#REF!</v>
          </cell>
        </row>
        <row r="15">
          <cell r="A15" t="str">
            <v>Craft (Blacksmithing)</v>
          </cell>
          <cell r="B15" t="str">
            <v>Int</v>
          </cell>
          <cell r="C15" t="b">
            <v>0</v>
          </cell>
          <cell r="D15" t="b">
            <v>0</v>
          </cell>
          <cell r="E15" t="b">
            <v>0</v>
          </cell>
          <cell r="F1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5" t="str">
            <v>9 day</v>
          </cell>
          <cell r="H15" t="b">
            <v>1</v>
          </cell>
          <cell r="I15" t="str">
            <v>A dwarf has a +2 racial bonus on Craft checks that are related to stone or metal, because dwarves are especially capable with stonework and metalwork.</v>
          </cell>
          <cell r="K15" t="b">
            <v>0</v>
          </cell>
          <cell r="N15" t="b">
            <v>0</v>
          </cell>
          <cell r="U15" t="e">
            <v>#REF!</v>
          </cell>
        </row>
        <row r="16">
          <cell r="A16" t="str">
            <v>Craft (Bookbinding)</v>
          </cell>
          <cell r="B16" t="str">
            <v>Int</v>
          </cell>
          <cell r="C16" t="b">
            <v>0</v>
          </cell>
          <cell r="D16" t="b">
            <v>0</v>
          </cell>
          <cell r="E16" t="b">
            <v>0</v>
          </cell>
          <cell r="F16"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6" t="str">
            <v>8 day</v>
          </cell>
          <cell r="H16" t="b">
            <v>1</v>
          </cell>
          <cell r="K16" t="b">
            <v>0</v>
          </cell>
          <cell r="N16" t="b">
            <v>0</v>
          </cell>
          <cell r="U16" t="e">
            <v>#REF!</v>
          </cell>
        </row>
        <row r="17">
          <cell r="A17" t="str">
            <v>Craft (Bowmaking)</v>
          </cell>
          <cell r="B17" t="str">
            <v>Int</v>
          </cell>
          <cell r="C17" t="b">
            <v>0</v>
          </cell>
          <cell r="D17" t="b">
            <v>0</v>
          </cell>
          <cell r="E17" t="b">
            <v>0</v>
          </cell>
          <cell r="F17"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7" t="str">
            <v>7 day</v>
          </cell>
          <cell r="H17" t="b">
            <v>1</v>
          </cell>
          <cell r="K17" t="b">
            <v>0</v>
          </cell>
          <cell r="N17" t="b">
            <v>0</v>
          </cell>
          <cell r="U17" t="e">
            <v>#REF!</v>
          </cell>
        </row>
        <row r="18">
          <cell r="A18" t="str">
            <v>Craft (Calligraphy)</v>
          </cell>
          <cell r="B18" t="str">
            <v>Int</v>
          </cell>
          <cell r="C18" t="b">
            <v>0</v>
          </cell>
          <cell r="D18" t="b">
            <v>0</v>
          </cell>
          <cell r="E18" t="b">
            <v>0</v>
          </cell>
          <cell r="F18"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8" t="str">
            <v>6 day</v>
          </cell>
          <cell r="H18" t="b">
            <v>1</v>
          </cell>
          <cell r="K18" t="b">
            <v>0</v>
          </cell>
          <cell r="N18" t="b">
            <v>0</v>
          </cell>
          <cell r="U18" t="e">
            <v>#REF!</v>
          </cell>
        </row>
        <row r="19">
          <cell r="A19" t="str">
            <v>Craft (Carpentry)</v>
          </cell>
          <cell r="B19" t="str">
            <v>Int</v>
          </cell>
          <cell r="C19" t="b">
            <v>0</v>
          </cell>
          <cell r="D19" t="b">
            <v>0</v>
          </cell>
          <cell r="E19" t="b">
            <v>0</v>
          </cell>
          <cell r="F19"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9" t="str">
            <v>5 day</v>
          </cell>
          <cell r="H19" t="b">
            <v>1</v>
          </cell>
          <cell r="K19" t="b">
            <v>0</v>
          </cell>
          <cell r="N19" t="b">
            <v>0</v>
          </cell>
          <cell r="U19" t="e">
            <v>#REF!</v>
          </cell>
        </row>
        <row r="20">
          <cell r="A20" t="str">
            <v>Craft (Cobbling)</v>
          </cell>
          <cell r="B20" t="str">
            <v>Int</v>
          </cell>
          <cell r="C20" t="b">
            <v>0</v>
          </cell>
          <cell r="D20" t="b">
            <v>0</v>
          </cell>
          <cell r="E20" t="b">
            <v>0</v>
          </cell>
          <cell r="F20"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0" t="str">
            <v>4 day</v>
          </cell>
          <cell r="H20" t="b">
            <v>1</v>
          </cell>
          <cell r="K20" t="b">
            <v>0</v>
          </cell>
          <cell r="N20" t="b">
            <v>0</v>
          </cell>
          <cell r="U20" t="e">
            <v>#REF!</v>
          </cell>
        </row>
        <row r="21">
          <cell r="A21" t="str">
            <v>Craft (Construct)</v>
          </cell>
          <cell r="B21" t="str">
            <v>Int</v>
          </cell>
          <cell r="C21" t="b">
            <v>0</v>
          </cell>
          <cell r="D21" t="b">
            <v>0</v>
          </cell>
          <cell r="E21" t="b">
            <v>0</v>
          </cell>
          <cell r="F2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1" t="str">
            <v>3 day</v>
          </cell>
          <cell r="H21" t="b">
            <v>1</v>
          </cell>
          <cell r="I21" t="str">
            <v>A dwarf has a +2 racial bonus on Craft checks that are related to stone or metal, because dwarves are especially capable with stonework and metalwork.</v>
          </cell>
          <cell r="K21" t="b">
            <v>0</v>
          </cell>
          <cell r="N21" t="b">
            <v>0</v>
          </cell>
          <cell r="U21" t="e">
            <v>#REF!</v>
          </cell>
        </row>
        <row r="22">
          <cell r="A22" t="str">
            <v>Craft (Embalming)</v>
          </cell>
          <cell r="B22" t="str">
            <v>Int</v>
          </cell>
          <cell r="C22" t="b">
            <v>0</v>
          </cell>
          <cell r="D22" t="b">
            <v>0</v>
          </cell>
          <cell r="E22" t="b">
            <v>0</v>
          </cell>
          <cell r="F2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2" t="str">
            <v>2 day</v>
          </cell>
          <cell r="H22" t="b">
            <v>1</v>
          </cell>
          <cell r="K22" t="b">
            <v>0</v>
          </cell>
          <cell r="N22" t="b">
            <v>0</v>
          </cell>
          <cell r="U22" t="e">
            <v>#REF!</v>
          </cell>
        </row>
        <row r="23">
          <cell r="A23" t="str">
            <v>Craft (Explosives)</v>
          </cell>
          <cell r="B23" t="str">
            <v>Int</v>
          </cell>
          <cell r="C23" t="b">
            <v>0</v>
          </cell>
          <cell r="D23" t="b">
            <v>0</v>
          </cell>
          <cell r="E23" t="b">
            <v>0</v>
          </cell>
          <cell r="F2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3" t="str">
            <v>1 day</v>
          </cell>
          <cell r="H23" t="b">
            <v>1</v>
          </cell>
          <cell r="K23" t="b">
            <v>0</v>
          </cell>
          <cell r="N23" t="b">
            <v>0</v>
          </cell>
          <cell r="U23" t="e">
            <v>#REF!</v>
          </cell>
        </row>
        <row r="24">
          <cell r="A24" t="str">
            <v>Craft (Gemcutting)</v>
          </cell>
          <cell r="B24" t="str">
            <v>Int</v>
          </cell>
          <cell r="C24" t="b">
            <v>0</v>
          </cell>
          <cell r="D24" t="b">
            <v>0</v>
          </cell>
          <cell r="E24" t="b">
            <v>0</v>
          </cell>
          <cell r="F2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4" t="str">
            <v>0 day</v>
          </cell>
          <cell r="H24" t="b">
            <v>1</v>
          </cell>
          <cell r="K24" t="b">
            <v>0</v>
          </cell>
          <cell r="N24" t="b">
            <v>0</v>
          </cell>
          <cell r="U24" t="e">
            <v>#REF!</v>
          </cell>
        </row>
        <row r="25">
          <cell r="A25" t="str">
            <v>Craft (General)</v>
          </cell>
          <cell r="B25" t="str">
            <v>Int</v>
          </cell>
          <cell r="C25" t="b">
            <v>0</v>
          </cell>
          <cell r="D25" t="b">
            <v>0</v>
          </cell>
          <cell r="E25" t="b">
            <v>0</v>
          </cell>
          <cell r="F2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5" t="str">
            <v>1 day</v>
          </cell>
          <cell r="H25" t="b">
            <v>1</v>
          </cell>
          <cell r="I25" t="str">
            <v>A dwarf has a +2 racial bonus on Craft checks that are related to stone or metal, because dwarves are especially capable with stonework and metalwork.</v>
          </cell>
          <cell r="K25" t="b">
            <v>0</v>
          </cell>
          <cell r="N25" t="b">
            <v>0</v>
          </cell>
          <cell r="U25" t="e">
            <v>#REF!</v>
          </cell>
        </row>
        <row r="26">
          <cell r="A26" t="str">
            <v>Craft (Gunsmith)</v>
          </cell>
          <cell r="B26" t="str">
            <v>Int</v>
          </cell>
          <cell r="C26" t="b">
            <v>0</v>
          </cell>
          <cell r="D26" t="b">
            <v>0</v>
          </cell>
          <cell r="E26" t="b">
            <v>0</v>
          </cell>
          <cell r="F26"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6" t="str">
            <v>2 day</v>
          </cell>
          <cell r="H26" t="b">
            <v>1</v>
          </cell>
          <cell r="I26" t="str">
            <v>A dwarf has a +2 racial bonus on Craft checks that are related to stone or metal, because dwarves are especially capable with stonework and metalwork.</v>
          </cell>
          <cell r="K26" t="b">
            <v>0</v>
          </cell>
          <cell r="M26" t="str">
            <v>DCs - Handgun 25, Cannons - Light 20, Med 23, Hvy 25</v>
          </cell>
          <cell r="N26" t="b">
            <v>0</v>
          </cell>
          <cell r="U26" t="e">
            <v>#REF!</v>
          </cell>
        </row>
        <row r="27">
          <cell r="A27" t="str">
            <v>Craft (Landscape Gardening)</v>
          </cell>
          <cell r="B27" t="str">
            <v>Int</v>
          </cell>
          <cell r="C27" t="b">
            <v>0</v>
          </cell>
          <cell r="D27" t="b">
            <v>0</v>
          </cell>
          <cell r="E27" t="b">
            <v>0</v>
          </cell>
          <cell r="F27"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7" t="str">
            <v>3 day</v>
          </cell>
          <cell r="H27" t="b">
            <v>1</v>
          </cell>
          <cell r="K27" t="b">
            <v>0</v>
          </cell>
          <cell r="N27" t="b">
            <v>0</v>
          </cell>
          <cell r="U27" t="e">
            <v>#REF!</v>
          </cell>
        </row>
        <row r="28">
          <cell r="A28" t="str">
            <v>Craft (Leatherworking)</v>
          </cell>
          <cell r="B28" t="str">
            <v>Int</v>
          </cell>
          <cell r="C28" t="b">
            <v>0</v>
          </cell>
          <cell r="D28" t="b">
            <v>0</v>
          </cell>
          <cell r="E28" t="b">
            <v>0</v>
          </cell>
          <cell r="F28"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8" t="str">
            <v>4 day</v>
          </cell>
          <cell r="H28" t="b">
            <v>1</v>
          </cell>
          <cell r="K28" t="b">
            <v>0</v>
          </cell>
          <cell r="N28" t="b">
            <v>0</v>
          </cell>
          <cell r="U28" t="e">
            <v>#REF!</v>
          </cell>
        </row>
        <row r="29">
          <cell r="A29" t="str">
            <v>Craft (Locksmithing)</v>
          </cell>
          <cell r="B29" t="str">
            <v>Int</v>
          </cell>
          <cell r="C29" t="b">
            <v>0</v>
          </cell>
          <cell r="D29" t="b">
            <v>0</v>
          </cell>
          <cell r="E29" t="b">
            <v>0</v>
          </cell>
          <cell r="F29"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9" t="str">
            <v>5 day</v>
          </cell>
          <cell r="H29" t="b">
            <v>1</v>
          </cell>
          <cell r="I29" t="str">
            <v>A dwarf has a +2 racial bonus on Craft checks that are related to stone or metal, because dwarves are especially capable with stonework and metalwork.</v>
          </cell>
          <cell r="K29" t="b">
            <v>0</v>
          </cell>
          <cell r="N29" t="b">
            <v>0</v>
          </cell>
          <cell r="U29" t="e">
            <v>#REF!</v>
          </cell>
        </row>
        <row r="30">
          <cell r="A30" t="str">
            <v>Craft (Metalworking)</v>
          </cell>
          <cell r="B30" t="str">
            <v>Int</v>
          </cell>
          <cell r="C30" t="b">
            <v>0</v>
          </cell>
          <cell r="D30" t="b">
            <v>0</v>
          </cell>
          <cell r="E30" t="b">
            <v>0</v>
          </cell>
          <cell r="F30"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0" t="str">
            <v>6 day</v>
          </cell>
          <cell r="H30" t="b">
            <v>1</v>
          </cell>
          <cell r="I30" t="str">
            <v>A dwarf has a +2 racial bonus on Craft checks that are related to stone or metal, because dwarves are especially capable with stonework and metalwork.</v>
          </cell>
          <cell r="K30" t="b">
            <v>0</v>
          </cell>
          <cell r="N30" t="b">
            <v>0</v>
          </cell>
          <cell r="U30" t="e">
            <v>#REF!</v>
          </cell>
        </row>
        <row r="31">
          <cell r="A31" t="str">
            <v>Craft (Origami)</v>
          </cell>
          <cell r="B31" t="str">
            <v>Int</v>
          </cell>
          <cell r="C31" t="b">
            <v>0</v>
          </cell>
          <cell r="D31" t="b">
            <v>0</v>
          </cell>
          <cell r="E31" t="b">
            <v>0</v>
          </cell>
          <cell r="F3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1" t="str">
            <v>7 day</v>
          </cell>
          <cell r="H31" t="b">
            <v>1</v>
          </cell>
          <cell r="K31" t="b">
            <v>0</v>
          </cell>
          <cell r="N31" t="b">
            <v>0</v>
          </cell>
          <cell r="U31" t="e">
            <v>#REF!</v>
          </cell>
        </row>
        <row r="32">
          <cell r="A32" t="str">
            <v>Craft (Painting)</v>
          </cell>
          <cell r="B32" t="str">
            <v>Int</v>
          </cell>
          <cell r="C32" t="b">
            <v>0</v>
          </cell>
          <cell r="D32" t="b">
            <v>0</v>
          </cell>
          <cell r="E32" t="b">
            <v>0</v>
          </cell>
          <cell r="F3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2" t="str">
            <v>8 day</v>
          </cell>
          <cell r="H32" t="b">
            <v>1</v>
          </cell>
          <cell r="K32" t="b">
            <v>0</v>
          </cell>
          <cell r="N32" t="b">
            <v>0</v>
          </cell>
          <cell r="U32" t="e">
            <v>#REF!</v>
          </cell>
        </row>
        <row r="33">
          <cell r="A33" t="str">
            <v>Craft (Papermaking)</v>
          </cell>
          <cell r="B33" t="str">
            <v>Int</v>
          </cell>
          <cell r="C33" t="b">
            <v>0</v>
          </cell>
          <cell r="D33" t="b">
            <v>0</v>
          </cell>
          <cell r="E33" t="b">
            <v>0</v>
          </cell>
          <cell r="F3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3" t="str">
            <v>9 day</v>
          </cell>
          <cell r="H33" t="b">
            <v>1</v>
          </cell>
          <cell r="K33" t="b">
            <v>0</v>
          </cell>
          <cell r="N33" t="b">
            <v>0</v>
          </cell>
          <cell r="U33" t="e">
            <v>#REF!</v>
          </cell>
        </row>
        <row r="34">
          <cell r="A34" t="str">
            <v>Craft (Poison)</v>
          </cell>
          <cell r="B34" t="str">
            <v>Int</v>
          </cell>
          <cell r="C34" t="b">
            <v>0</v>
          </cell>
          <cell r="D34" t="b">
            <v>0</v>
          </cell>
          <cell r="E34" t="b">
            <v>0</v>
          </cell>
          <cell r="F3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4" t="str">
            <v>10 day</v>
          </cell>
          <cell r="H34" t="b">
            <v>1</v>
          </cell>
          <cell r="K34" t="b">
            <v>0</v>
          </cell>
          <cell r="N34" t="b">
            <v>0</v>
          </cell>
          <cell r="U34" t="e">
            <v>#REF!</v>
          </cell>
        </row>
        <row r="35">
          <cell r="A35" t="str">
            <v>Craft (Pottery)</v>
          </cell>
          <cell r="B35" t="str">
            <v>Int</v>
          </cell>
          <cell r="C35" t="b">
            <v>0</v>
          </cell>
          <cell r="D35" t="b">
            <v>0</v>
          </cell>
          <cell r="E35" t="b">
            <v>0</v>
          </cell>
          <cell r="F3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5" t="str">
            <v>11 day</v>
          </cell>
          <cell r="H35" t="b">
            <v>1</v>
          </cell>
          <cell r="K35" t="b">
            <v>0</v>
          </cell>
          <cell r="N35" t="b">
            <v>0</v>
          </cell>
          <cell r="U35" t="e">
            <v>#REF!</v>
          </cell>
        </row>
        <row r="36">
          <cell r="A36" t="str">
            <v>Craft (Sculpture)</v>
          </cell>
          <cell r="B36" t="str">
            <v>Int</v>
          </cell>
          <cell r="C36" t="b">
            <v>0</v>
          </cell>
          <cell r="D36" t="b">
            <v>0</v>
          </cell>
          <cell r="E36" t="b">
            <v>0</v>
          </cell>
          <cell r="F36"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6" t="str">
            <v>12 day</v>
          </cell>
          <cell r="H36" t="b">
            <v>1</v>
          </cell>
          <cell r="I36" t="str">
            <v>A dwarf has a +2 racial bonus on Craft checks that are related to stone or metal, because dwarves are especially capable with stonework and metalwork.</v>
          </cell>
          <cell r="K36" t="b">
            <v>0</v>
          </cell>
          <cell r="N36" t="b">
            <v>0</v>
          </cell>
          <cell r="U36" t="e">
            <v>#REF!</v>
          </cell>
        </row>
        <row r="37">
          <cell r="A37" t="str">
            <v>Craft (Sewing)</v>
          </cell>
          <cell r="B37" t="str">
            <v>Int</v>
          </cell>
          <cell r="C37" t="b">
            <v>0</v>
          </cell>
          <cell r="D37" t="b">
            <v>0</v>
          </cell>
          <cell r="E37" t="b">
            <v>0</v>
          </cell>
          <cell r="F37"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7" t="str">
            <v>13 day</v>
          </cell>
          <cell r="H37" t="b">
            <v>1</v>
          </cell>
          <cell r="K37" t="b">
            <v>0</v>
          </cell>
          <cell r="N37" t="b">
            <v>0</v>
          </cell>
          <cell r="U37" t="e">
            <v>#REF!</v>
          </cell>
        </row>
        <row r="38">
          <cell r="A38" t="str">
            <v>Craft (Silkmaking)</v>
          </cell>
          <cell r="B38" t="str">
            <v>Int</v>
          </cell>
          <cell r="C38" t="b">
            <v>0</v>
          </cell>
          <cell r="D38" t="b">
            <v>0</v>
          </cell>
          <cell r="E38" t="b">
            <v>0</v>
          </cell>
          <cell r="F38"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8" t="str">
            <v>14 day</v>
          </cell>
          <cell r="H38" t="b">
            <v>1</v>
          </cell>
          <cell r="K38" t="b">
            <v>0</v>
          </cell>
          <cell r="N38" t="b">
            <v>0</v>
          </cell>
          <cell r="U38" t="e">
            <v>#REF!</v>
          </cell>
        </row>
        <row r="39">
          <cell r="A39" t="str">
            <v>Craft (Stonecarving)</v>
          </cell>
          <cell r="B39" t="str">
            <v>Int</v>
          </cell>
          <cell r="C39" t="b">
            <v>0</v>
          </cell>
          <cell r="D39" t="b">
            <v>0</v>
          </cell>
          <cell r="E39" t="b">
            <v>0</v>
          </cell>
          <cell r="F39"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9" t="str">
            <v>15 day</v>
          </cell>
          <cell r="H39" t="b">
            <v>1</v>
          </cell>
          <cell r="I39" t="str">
            <v>A dwarf has a +2 racial bonus on Craft checks that are related to stone or metal, because dwarves are especially capable with stonework and metalwork.</v>
          </cell>
          <cell r="K39" t="b">
            <v>0</v>
          </cell>
          <cell r="N39" t="b">
            <v>0</v>
          </cell>
          <cell r="U39" t="e">
            <v>#REF!</v>
          </cell>
        </row>
        <row r="40">
          <cell r="A40" t="str">
            <v>Craft (Stonemasonry)</v>
          </cell>
          <cell r="B40" t="str">
            <v>Int</v>
          </cell>
          <cell r="C40" t="b">
            <v>0</v>
          </cell>
          <cell r="D40" t="b">
            <v>0</v>
          </cell>
          <cell r="E40" t="b">
            <v>0</v>
          </cell>
          <cell r="F40"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0" t="str">
            <v>16 day</v>
          </cell>
          <cell r="H40" t="b">
            <v>1</v>
          </cell>
          <cell r="I40" t="str">
            <v>A dwarf has a +2 racial bonus on Craft checks that are related to stone or metal, because dwarves are especially capable with stonework and metalwork.</v>
          </cell>
          <cell r="K40" t="b">
            <v>0</v>
          </cell>
          <cell r="N40" t="b">
            <v>0</v>
          </cell>
          <cell r="U40" t="e">
            <v>#REF!</v>
          </cell>
        </row>
        <row r="41">
          <cell r="A41" t="str">
            <v>Craft (Tatooing)</v>
          </cell>
          <cell r="B41" t="str">
            <v>Int</v>
          </cell>
          <cell r="C41" t="b">
            <v>0</v>
          </cell>
          <cell r="D41" t="b">
            <v>0</v>
          </cell>
          <cell r="E41" t="b">
            <v>0</v>
          </cell>
          <cell r="F4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1" t="str">
            <v>17 day</v>
          </cell>
          <cell r="H41" t="b">
            <v>1</v>
          </cell>
          <cell r="K41" t="b">
            <v>0</v>
          </cell>
          <cell r="N41" t="b">
            <v>0</v>
          </cell>
          <cell r="U41" t="e">
            <v>#REF!</v>
          </cell>
        </row>
        <row r="42">
          <cell r="A42" t="str">
            <v>Craft (Trapmaking)</v>
          </cell>
          <cell r="B42" t="str">
            <v>Int</v>
          </cell>
          <cell r="C42" t="b">
            <v>0</v>
          </cell>
          <cell r="D42" t="b">
            <v>0</v>
          </cell>
          <cell r="E42" t="b">
            <v>0</v>
          </cell>
          <cell r="F4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2" t="str">
            <v>18 day</v>
          </cell>
          <cell r="H42" t="b">
            <v>1</v>
          </cell>
          <cell r="I42" t="str">
            <v>A dwarf has a +2 racial bonus on Craft checks that are related to stone or metal, because dwarves are especially capable with stonework and metalwork.</v>
          </cell>
          <cell r="K42" t="b">
            <v>0</v>
          </cell>
          <cell r="N42" t="b">
            <v>0</v>
          </cell>
          <cell r="U42" t="e">
            <v>#REF!</v>
          </cell>
        </row>
        <row r="43">
          <cell r="A43" t="str">
            <v>Craft (Weaponsmithing)</v>
          </cell>
          <cell r="B43" t="str">
            <v>Int</v>
          </cell>
          <cell r="C43" t="b">
            <v>0</v>
          </cell>
          <cell r="D43" t="b">
            <v>0</v>
          </cell>
          <cell r="E43" t="b">
            <v>0</v>
          </cell>
          <cell r="F4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3" t="str">
            <v>19 day</v>
          </cell>
          <cell r="H43" t="b">
            <v>1</v>
          </cell>
          <cell r="I43" t="str">
            <v>A dwarf has a +2 racial bonus on Craft checks that are related to stone or metal, because dwarves are especially capable with stonework and metalwork.</v>
          </cell>
          <cell r="K43" t="b">
            <v>0</v>
          </cell>
          <cell r="N43" t="b">
            <v>0</v>
          </cell>
          <cell r="U43" t="e">
            <v>#REF!</v>
          </cell>
        </row>
        <row r="44">
          <cell r="A44" t="str">
            <v>Craft (Weaving)</v>
          </cell>
          <cell r="B44" t="str">
            <v>Int</v>
          </cell>
          <cell r="C44" t="b">
            <v>0</v>
          </cell>
          <cell r="D44" t="b">
            <v>0</v>
          </cell>
          <cell r="E44" t="b">
            <v>0</v>
          </cell>
          <cell r="F4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4" t="str">
            <v>20 day</v>
          </cell>
          <cell r="H44" t="b">
            <v>1</v>
          </cell>
          <cell r="K44" t="b">
            <v>0</v>
          </cell>
          <cell r="N44" t="b">
            <v>0</v>
          </cell>
          <cell r="U44" t="e">
            <v>#REF!</v>
          </cell>
        </row>
        <row r="45">
          <cell r="A45" t="str">
            <v>Craft (Woodcarving)</v>
          </cell>
          <cell r="B45" t="str">
            <v>Int</v>
          </cell>
          <cell r="C45" t="b">
            <v>0</v>
          </cell>
          <cell r="D45" t="b">
            <v>0</v>
          </cell>
          <cell r="E45" t="b">
            <v>0</v>
          </cell>
          <cell r="F4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5" t="str">
            <v>21 day</v>
          </cell>
          <cell r="H45" t="b">
            <v>1</v>
          </cell>
          <cell r="K45" t="b">
            <v>0</v>
          </cell>
          <cell r="N45" t="b">
            <v>0</v>
          </cell>
          <cell r="U45" t="e">
            <v>#REF!</v>
          </cell>
        </row>
        <row r="46">
          <cell r="A46" t="str">
            <v>Decipher Script</v>
          </cell>
          <cell r="B46" t="str">
            <v>Int</v>
          </cell>
          <cell r="C46" t="b">
            <v>1</v>
          </cell>
          <cell r="D46" t="b">
            <v>0</v>
          </cell>
          <cell r="E46" t="b">
            <v>0</v>
          </cell>
          <cell r="F46" t="str">
            <v>You can decipher writing in an unfamiliar language or a message written in an incomplete or archaic form. The base DC is 20 for the simplest messages, 25 for standard texts, and 30 or higher for intricate, exotic, or very old writing.
If the check succeeds, you understand the general content of a piece of writing about one page long (or the equivalent). If the check fails, make a DC 5 Wisdom check to see if you avoid drawing a false conclusion about the text. (Success means that you do not draw a false conclusion; failure means that you do.)
Both the Decipher Script check and (if necessary) the Wisdom check are made secretly, so that you can’t tell whether the conclusion you draw is true or false.</v>
          </cell>
          <cell r="G46" t="str">
            <v>1 minute</v>
          </cell>
          <cell r="H46" t="b">
            <v>0</v>
          </cell>
          <cell r="I46" t="str">
            <v>A character with the Diligent feat gets a +2 bonus on Decipher Script checks.</v>
          </cell>
          <cell r="K46" t="b">
            <v>0</v>
          </cell>
          <cell r="N46" t="b">
            <v>0</v>
          </cell>
          <cell r="U46" t="e">
            <v>#REF!</v>
          </cell>
        </row>
        <row r="47">
          <cell r="A47" t="str">
            <v>Diplomacy</v>
          </cell>
          <cell r="B47" t="str">
            <v>Cha</v>
          </cell>
          <cell r="C47" t="b">
            <v>0</v>
          </cell>
          <cell r="D47" t="b">
            <v>0</v>
          </cell>
          <cell r="E47" t="b">
            <v>0</v>
          </cell>
          <cell r="F47" t="str">
            <v>You can change the attitudes of others (nonplayer characters) with a successful Diplomacy check; see the Influencing NPC Attitudes sidebar, below, for basic DCs. In negotiations, participants roll opposed Diplomacy checks, and the winner gains the advantage. Opposed checks also resolve situations when two advocates or diplomats plead opposite cases in a hearing before a third party.</v>
          </cell>
          <cell r="G47" t="str">
            <v>1 minute</v>
          </cell>
          <cell r="H47" t="b">
            <v>1</v>
          </cell>
          <cell r="I47" t="str">
            <v>A half-elf has a +2 racial bonus on Diplomacy checks.
If you have the Negotiator feat, you get a +2 bonus on Diplomacy checks.</v>
          </cell>
          <cell r="J47" t="str">
            <v>Bluff, Knowledge (Nobility &amp; Royalty), Sense Motive</v>
          </cell>
          <cell r="K47" t="b">
            <v>0</v>
          </cell>
          <cell r="N47" t="b">
            <v>0</v>
          </cell>
          <cell r="U47" t="e">
            <v>#REF!</v>
          </cell>
        </row>
        <row r="48">
          <cell r="A48" t="str">
            <v>Disable Device</v>
          </cell>
          <cell r="B48" t="str">
            <v>Int</v>
          </cell>
          <cell r="C48" t="b">
            <v>1</v>
          </cell>
          <cell r="D48" t="b">
            <v>0</v>
          </cell>
          <cell r="E48" t="b">
            <v>0</v>
          </cell>
          <cell r="F48" t="str">
            <v>The Disable Device check is made secretly, so that you don’t necessarily know whether you’ve succeeded.
The DC depends on how tricky the device is. Disabling (or rigging or jamming) a fairly simple device has a DC of 10; more intricate and complex devices have higher DCs.
If the check succeeds, you disable the device. If it fails by 4 or less, you have failed but can try again. If you fail by 5 or more, something goes wrong. If the device is a trap, you spring it. If you’re attempting some sort of sabotage, you think the device is disabled, but it still works normally.
You also can rig simple devices such as saddles or wagon wheels to work normally for a while and then fail or fall off some time later (usually after 1d4 rounds or minutes of use).</v>
          </cell>
          <cell r="G48" t="str">
            <v>1 round</v>
          </cell>
          <cell r="H48" t="b">
            <v>1</v>
          </cell>
          <cell r="I48" t="str">
            <v xml:space="preserve">If you have the Nimble Fingers feat, you get a +2 bonus on Disable Device checks.
A rogue who beats a trap’s DC by 10 or more can study the trap, figure out how it works, and bypass it (along with her companions) without disarming it.
</v>
          </cell>
          <cell r="K48" t="b">
            <v>1</v>
          </cell>
          <cell r="N48" t="b">
            <v>1</v>
          </cell>
          <cell r="U48" t="e">
            <v>#REF!</v>
          </cell>
        </row>
        <row r="49">
          <cell r="A49" t="str">
            <v xml:space="preserve">Disguise </v>
          </cell>
          <cell r="B49" t="str">
            <v>Cha</v>
          </cell>
          <cell r="C49" t="b">
            <v>0</v>
          </cell>
          <cell r="D49" t="b">
            <v>0</v>
          </cell>
          <cell r="E49" t="b">
            <v>0</v>
          </cell>
          <cell r="F49" t="str">
            <v>Your Disguise check result determines how good the disguise is, and it is opposed by others’ Spot check results. If you don’t draw any attention to yourself, others do not get to make Spot checks. If you come to the attention of people who are suspicious (such as a guard who is watching commoners walking through a city gate), it can be assumed that such observers are taking 10 on their Spot checks.
You get only one Disguise check per use of the skill, even if several people are making Spot checks against it. The Disguise check is made secretly, so that you can’t be sure how good the result is.</v>
          </cell>
          <cell r="G49" t="str">
            <v>10 minutes</v>
          </cell>
          <cell r="H49" t="b">
            <v>1</v>
          </cell>
          <cell r="I49" t="str">
            <v>Magic that alters your form, such as alter self, disguise self, polymorph, or shapechange, grants you a +10 bonus on Disguise checks (see the individual spell descriptions). You must succeed on a Disguise check with a +10 bonus to duplicate the appearance of a specific individual using the veil spell. Divination magic that allows people to see through illusions (such as true seeing) does not penetrate a mundane disguise, but it can negate the magical component of a magically enhanced one.
You must make a Disguise check when you cast a simulacrum spell to determine how good the likeness is.
If you have the Deceptive feat, you get a +2 bonus on Disguise checks.</v>
          </cell>
          <cell r="J49" t="str">
            <v>Bluff</v>
          </cell>
          <cell r="K49" t="b">
            <v>0</v>
          </cell>
          <cell r="N49" t="b">
            <v>0</v>
          </cell>
          <cell r="U49" t="e">
            <v>#REF!</v>
          </cell>
        </row>
        <row r="50">
          <cell r="A50" t="str">
            <v>Escape Artist</v>
          </cell>
          <cell r="B50" t="str">
            <v>Dex</v>
          </cell>
          <cell r="C50" t="b">
            <v>0</v>
          </cell>
          <cell r="D50" t="b">
            <v>1</v>
          </cell>
          <cell r="E50" t="b">
            <v>0</v>
          </cell>
          <cell r="F50" t="str">
            <v>The table below gives the DCs to escape various forms of restraints.
Ropes: Your Escape Artist check is opposed by the binder’s Use Rope check. Since it’s easier to tie someone up than to escape from being tied up, the binder gets a +10 bonus on his or her check.
Manacles and Masterwork Manacles: The DC for manacles is set by their construction.
Tight Space: The DC noted on the table is for getting through a space where your head fits but your shoulders don’t. If the space is long you may need to make multiple checks. You can’t get through a space that your head does not fit through.
Grappler: You can make an Escape Artist check opposed by your enemy’s grapple check to get out of a grapple or out of a pinned condition (so that you’re only grappling).</v>
          </cell>
          <cell r="G50" t="str">
            <v>1 minute</v>
          </cell>
          <cell r="H50" t="b">
            <v>1</v>
          </cell>
          <cell r="I50" t="str">
            <v>If you have the Agile feat, you get a +2 bonus on Escape Artist checks.</v>
          </cell>
          <cell r="J50" t="str">
            <v>Use Rope</v>
          </cell>
          <cell r="K50" t="b">
            <v>0</v>
          </cell>
          <cell r="N50" t="b">
            <v>1</v>
          </cell>
          <cell r="U50" t="e">
            <v>#REF!</v>
          </cell>
        </row>
        <row r="51">
          <cell r="A51" t="str">
            <v>Forgery</v>
          </cell>
          <cell r="B51" t="str">
            <v>Int</v>
          </cell>
          <cell r="C51" t="b">
            <v>0</v>
          </cell>
          <cell r="D51" t="b">
            <v>0</v>
          </cell>
          <cell r="E51" t="b">
            <v>0</v>
          </cell>
          <cell r="F51" t="str">
            <v>Forgery requires writing materials appropriate to the document being forged, enough light or sufficient visual acuity to see the details of what you’re writing, wax for seals (if appropriate), and some time. To forge a document on which the handwriting is not specific to a person (military orders, a government decree, a business ledger, or the like), you need only to have seen a similar document before, and you gain a +8 bonus on your check. To forge a signature, you need an autograph of that person to copy, and you gain a +4 bonus on the check. To forge a longer document written in the hand of some particular person, a large sample of that person’s handwriting is needed.
The Forgery check is made secretly, so that you’re not sure how good your forgery is. As with Disguise, you don’t even need to make a check until someone examines the work. Your Forgery check is opposed by the Forgery check of the person who examines the document to check its authenticity</v>
          </cell>
          <cell r="G51" t="str">
            <v>1 minute</v>
          </cell>
          <cell r="H51" t="b">
            <v>0</v>
          </cell>
          <cell r="I51" t="str">
            <v>If you have the Deceitful feat, you get a +2 bonus on Forgery checks.</v>
          </cell>
          <cell r="K51" t="b">
            <v>1</v>
          </cell>
          <cell r="N51" t="b">
            <v>0</v>
          </cell>
          <cell r="U51" t="e">
            <v>#REF!</v>
          </cell>
        </row>
        <row r="52">
          <cell r="A52" t="str">
            <v>Game, Chance (Cha)</v>
          </cell>
          <cell r="B52" t="str">
            <v>Cha</v>
          </cell>
          <cell r="C52" t="b">
            <v>0</v>
          </cell>
          <cell r="D52" t="b">
            <v>0</v>
          </cell>
          <cell r="E52" t="b">
            <v>0</v>
          </cell>
          <cell r="K52" t="b">
            <v>0</v>
          </cell>
          <cell r="M52" t="str">
            <v>Game (Sadane)</v>
          </cell>
          <cell r="N52" t="b">
            <v>0</v>
          </cell>
          <cell r="U52" t="e">
            <v>#REF!</v>
          </cell>
        </row>
        <row r="53">
          <cell r="A53" t="str">
            <v>Game, Cunning (Int)</v>
          </cell>
          <cell r="B53" t="str">
            <v>Int</v>
          </cell>
          <cell r="C53" t="b">
            <v>0</v>
          </cell>
          <cell r="D53" t="b">
            <v>0</v>
          </cell>
          <cell r="E53" t="b">
            <v>0</v>
          </cell>
          <cell r="K53" t="b">
            <v>0</v>
          </cell>
          <cell r="N53" t="b">
            <v>0</v>
          </cell>
          <cell r="U53" t="e">
            <v>#REF!</v>
          </cell>
        </row>
        <row r="54">
          <cell r="A54" t="str">
            <v>Game, Force (Str)</v>
          </cell>
          <cell r="B54" t="str">
            <v>Str</v>
          </cell>
          <cell r="C54" t="b">
            <v>0</v>
          </cell>
          <cell r="D54" t="b">
            <v>0</v>
          </cell>
          <cell r="E54" t="b">
            <v>1</v>
          </cell>
          <cell r="K54" t="b">
            <v>0</v>
          </cell>
          <cell r="M54" t="str">
            <v>Game (Sumai)</v>
          </cell>
          <cell r="N54" t="b">
            <v>0</v>
          </cell>
          <cell r="U54" t="e">
            <v>#REF!</v>
          </cell>
        </row>
        <row r="55">
          <cell r="A55" t="str">
            <v>Game, Intuitive (Wis)</v>
          </cell>
          <cell r="B55" t="str">
            <v>Wis</v>
          </cell>
          <cell r="C55" t="b">
            <v>0</v>
          </cell>
          <cell r="D55" t="b">
            <v>0</v>
          </cell>
          <cell r="E55" t="b">
            <v>0</v>
          </cell>
          <cell r="K55" t="b">
            <v>0</v>
          </cell>
          <cell r="M55" t="str">
            <v>Game (Go, Shogi)</v>
          </cell>
          <cell r="N55" t="b">
            <v>0</v>
          </cell>
        </row>
        <row r="56">
          <cell r="A56" t="str">
            <v>Game, Skill (Dex)</v>
          </cell>
          <cell r="B56" t="str">
            <v>Dex</v>
          </cell>
          <cell r="C56" t="b">
            <v>0</v>
          </cell>
          <cell r="D56" t="b">
            <v>0</v>
          </cell>
          <cell r="E56" t="b">
            <v>0</v>
          </cell>
          <cell r="K56" t="b">
            <v>0</v>
          </cell>
          <cell r="M56" t="str">
            <v>Game (Kemari)</v>
          </cell>
          <cell r="N56" t="b">
            <v>0</v>
          </cell>
          <cell r="U56" t="e">
            <v>#REF!</v>
          </cell>
        </row>
        <row r="57">
          <cell r="A57" t="str">
            <v>Game, Toughness (Con)</v>
          </cell>
          <cell r="B57" t="str">
            <v>Con</v>
          </cell>
          <cell r="C57" t="b">
            <v>0</v>
          </cell>
          <cell r="D57" t="b">
            <v>0</v>
          </cell>
          <cell r="E57" t="b">
            <v>0</v>
          </cell>
          <cell r="K57" t="b">
            <v>0</v>
          </cell>
          <cell r="N57" t="b">
            <v>0</v>
          </cell>
          <cell r="U57" t="e">
            <v>#REF!</v>
          </cell>
        </row>
        <row r="58">
          <cell r="A58" t="str">
            <v>Gather Info</v>
          </cell>
          <cell r="B58" t="str">
            <v>Cha</v>
          </cell>
          <cell r="C58" t="b">
            <v>0</v>
          </cell>
          <cell r="D58" t="b">
            <v>0</v>
          </cell>
          <cell r="E58" t="b">
            <v>0</v>
          </cell>
          <cell r="F58" t="str">
            <v>An evening’s time, a few gold pieces for buying drinks and making friends, and a DC 10 Gather Information check get you a general idea of a city’s major news items, assuming there are no obvious reasons why the information would be withheld. The higher your check result, the better the information.
If you want to find out about a specific rumor, or a specific item, or obtain a map, or do something else along those lines, the DC for the check is 15 to 25, or even higher.</v>
          </cell>
          <cell r="G58" t="str">
            <v>2 hours</v>
          </cell>
          <cell r="H58" t="b">
            <v>1</v>
          </cell>
          <cell r="I58" t="str">
            <v>A half-elf has a +2 racial bonus on Gather Information checks.
If you have the Investigator feat, you get a +2 bonus on Gather Information checks.</v>
          </cell>
          <cell r="J58" t="str">
            <v>Knowledge (Local)</v>
          </cell>
          <cell r="K58" t="b">
            <v>0</v>
          </cell>
          <cell r="N58" t="b">
            <v>0</v>
          </cell>
          <cell r="U58" t="e">
            <v>#REF!</v>
          </cell>
        </row>
        <row r="59">
          <cell r="A59" t="str">
            <v>Handle Animal</v>
          </cell>
          <cell r="B59" t="str">
            <v>Cha</v>
          </cell>
          <cell r="C59" t="b">
            <v>1</v>
          </cell>
          <cell r="D59" t="b">
            <v>0</v>
          </cell>
          <cell r="E59" t="b">
            <v>0</v>
          </cell>
          <cell r="F59" t="str">
            <v>See SRD.</v>
          </cell>
          <cell r="G59" t="str">
            <v>1 round</v>
          </cell>
          <cell r="H59" t="b">
            <v>1</v>
          </cell>
          <cell r="I59" t="str">
            <v>You can use this skill on a creature with an Intelligence score of 1 or 2 that is not an animal, but the DC of any such check increases by 5. Such creatures have the same limit on tricks known as animals do.
A druid or ranger gains a +4 circumstance bonus on Handle Animal checks involving her animal companion.
In addition, a druid’s or ranger’s animal companion knows one or more bonus tricks, which don’t count against the normal limit on tricks known and don’t require any training time or Handle Animal checks to teach.
If you have the Animal Affinity feat, you get a +2 bonus on Handle Animal checks.</v>
          </cell>
          <cell r="K59" t="b">
            <v>0</v>
          </cell>
          <cell r="L59" t="str">
            <v>If you have no ranks in Handle Animal, you can use a Charisma check to handle and push domestic animals, but you can’t teach, rear, or train animals. A druid or ranger with no ranks in Handle Animal can use a Charisma check to handle and push her animal companion, but she can’t teach, rear, or train other nondomestic animals.</v>
          </cell>
          <cell r="N59" t="b">
            <v>0</v>
          </cell>
          <cell r="U59" t="e">
            <v>#REF!</v>
          </cell>
        </row>
        <row r="60">
          <cell r="A60" t="str">
            <v>Heal</v>
          </cell>
          <cell r="B60" t="str">
            <v>Wis</v>
          </cell>
          <cell r="C60" t="b">
            <v>0</v>
          </cell>
          <cell r="D60" t="b">
            <v>0</v>
          </cell>
          <cell r="E60" t="b">
            <v>0</v>
          </cell>
          <cell r="F60" t="str">
            <v>First Aid: You usually use first aid to save a dying character. If a character has negative hit points and is losing hit points (at the rate of 1 per round, 1 per hour, or 1 per day), you can make him or her stable. A stable character regains no hit points but stops losing them.
Long-Term Care: Providing long-term care means treating a wounded person for a day or more. If your Heal check is successful, the patient recovers hit points or ability score points (lost to ability damage) at twice the normal rate: 2 hit points per level for a full 8 hours of rest in a day, or 4 hit points per level for each full day of complete rest; 2 ability score points for a full 8 hours of rest in a day, or 4 ability score points for each full day of complete rest.
You can tend as many as six patients at a time. You need a few items and supplies (bandages, salves, and so on) that are easy to come by in settled lands. Giving long-term care counts as light activity for the healer. You cannot give long-term care to yourself.
Treat Wound from Caltrop, Spike Growth, or Spike Stones: A creature wounded by stepping on a caltrop moves at one-half normal speed. A successful Heal check removes this movement penalty.
A creature wounded by a spike growth or spike stones spell must succeed on a Reflex save or take injuries that reduce his speed by one-third. Another character can remove this penalty by taking 10 minutes to dress the victim’s injuries and succeeding on a Heal check against the spell’s save DC.
Treat Poison: To treat poison means to tend a single character who has been poisoned and who is going to take more damage from the poison (or suffer some other effect). Every time the poisoned character makes a saving throw against the poison, you make a Heal check. The poisoned character uses your check result or his or her saving throw, whichever is higher.
Treat Disease: To treat a disease means to tend a single diseased character. Every time he or she makes a saving throw against disease effects, you make a Heal check. The diseased character uses your check result or his or her saving throw, whichever is higher.</v>
          </cell>
          <cell r="G60" t="str">
            <v>1 round</v>
          </cell>
          <cell r="H60" t="b">
            <v>1</v>
          </cell>
          <cell r="I60" t="str">
            <v>A character with the Self-Sufficient feat gets a +2 bonus on Heal checks.
A healer’s kit gives you a +2 circumstance bonus on Heal checks.</v>
          </cell>
          <cell r="K60" t="b">
            <v>0</v>
          </cell>
          <cell r="M60" t="str">
            <v>Stabilize:  DC 15</v>
          </cell>
          <cell r="N60" t="b">
            <v>0</v>
          </cell>
          <cell r="U60" t="e">
            <v>#REF!</v>
          </cell>
        </row>
        <row r="61">
          <cell r="A61" t="str">
            <v>Hide</v>
          </cell>
          <cell r="B61" t="str">
            <v>Dex</v>
          </cell>
          <cell r="C61" t="b">
            <v>0</v>
          </cell>
          <cell r="D61" t="b">
            <v>1</v>
          </cell>
          <cell r="E61" t="b">
            <v>0</v>
          </cell>
          <cell r="F61" t="str">
            <v>Your Hide check is opposed by the Spot check of anyone who might see you. You can move up to one-half your normal speed and hide at no penalty. When moving at a speed greater than one-half but less than your normal speed, you take a –5 penalty. It’s practically impossible (–20 penalty) to hide while attacking, running or charging.
A creature larger or smaller than Medium takes a size bonus or penalty on Hide checks depending on its size category: Fine +16, Diminutive +12, Tiny +8, Small +4, Large –4, Huge –8, Gargantuan –12, Colossal –16.
You need cover or concealment in order to attempt a Hide check. Total cover or total concealment usually (but not always; see Special, below) obviates the need for a Hide check, since nothing can see you anyway.
If people are observing you, even casually, you can’t hide. You can run around a corner or behind cover so that you’re out of sight and then hide, but the others then know at least where you went.
If your observers are momentarily distracted (such as by a Bluff check; see below), though, you can attempt to hide. While the others turn their attention from you, you can attempt a Hide check if you can get to a hiding place of some kind. (As a general guideline, the hiding place has to be within 1 foot per rank you have in Hide.) This check, however, is made at a –10 penalty because you have to move fast.
Sniping: If you’ve already successfully hidden at least 10 feet from your target, you can make one ranged attack, then immediately hide again. You take a –20 penalty on your Hide check to conceal yourself after the shot.
Creating a Diversion to Hide: You can use Bluff to help you hide. A successful Bluff check can give you the momentary diversion you need to attempt a Hide check while people are aware of you.</v>
          </cell>
          <cell r="G61" t="str">
            <v>move action</v>
          </cell>
          <cell r="H61" t="b">
            <v>1</v>
          </cell>
          <cell r="I61" t="str">
            <v>If you are invisible, you gain a +40 bonus on Hide checks if you are immobile, or a +20 bonus on Hide checks if you’re moving.
If you have the Stealthy feat, you get a +2 bonus on Hide checks.
A 13th-level ranger can attempt a Hide check in any sort of natural terrain, even if it doesn’t grant cover or concealment. A 17thlevel ranger can do this even while being observed.</v>
          </cell>
          <cell r="K61" t="b">
            <v>0</v>
          </cell>
          <cell r="N61" t="b">
            <v>1</v>
          </cell>
          <cell r="U61" t="e">
            <v>#REF!</v>
          </cell>
        </row>
        <row r="62">
          <cell r="A62" t="str">
            <v>Iaijutsu Focus</v>
          </cell>
          <cell r="B62" t="str">
            <v>Cha</v>
          </cell>
          <cell r="C62" t="b">
            <v>0</v>
          </cell>
          <cell r="D62" t="b">
            <v>0</v>
          </cell>
          <cell r="E62" t="b">
            <v>0</v>
          </cell>
          <cell r="K62" t="b">
            <v>0</v>
          </cell>
          <cell r="N62" t="b">
            <v>0</v>
          </cell>
          <cell r="U62" t="e">
            <v>#REF!</v>
          </cell>
        </row>
        <row r="63">
          <cell r="A63" t="str">
            <v>Intimidate</v>
          </cell>
          <cell r="B63" t="str">
            <v>Cha</v>
          </cell>
          <cell r="C63" t="b">
            <v>0</v>
          </cell>
          <cell r="D63" t="b">
            <v>0</v>
          </cell>
          <cell r="E63" t="b">
            <v>0</v>
          </cell>
          <cell r="F63" t="str">
            <v>You can change another’s behavior with a successful check. Your Intimidate check is opposed by the target’s modified level check (1d20 + character level or Hit Dice + target’s Wisdom bonus [if any] + target’s modifiers on saves against fear). If you beat your target’s check result, you may treat the target as friendly, but only for the purpose of actions taken while it remains intimidated. (That is, the target retains its normal attitude, but will chat, advise, offer limited help, or advocate on your behalf while intimidated. See the Diplomacy skill, above, for additional details.) The effect lasts as long as the target remains in your presence, and for 1d6×10 minutes afterward. After this time, the target’s default attitude toward you shifts to unfriendly (or, if normally unfriendly, to hostile).
If you fail the check by 5 or more, the target provides you with incorrect or useless information, or otherwise frustrates your efforts.
Demoralize Opponent: You can also use Intimidate to weaken an opponent’s resolve in combat. To do so, make an Intimidate check opposed by the target’s modified level check (see above). If you win, the target becomes shaken for 1 round. A shaken character takes a –2 penalty on attack rolls, ability checks, and saving throws. You can intimidate only an opponent that you threaten in melee combat and that can see you.</v>
          </cell>
          <cell r="G63" t="str">
            <v>standard action</v>
          </cell>
          <cell r="H63" t="b">
            <v>0</v>
          </cell>
          <cell r="I63" t="str">
            <v>You gain a +4 bonus on your Intimidate check for every size category that you are larger than your target. Conversely, you take a –4 penalty on your Intimidate check for every size category that you are smaller than your target.
A character immune to fear can’t be intimidated, nor can nonintelligent creatures.
If you have the Persuasive feat, you get a +2 bonus on Intimidate checks.</v>
          </cell>
          <cell r="J63" t="str">
            <v>Bluff</v>
          </cell>
          <cell r="K63" t="b">
            <v>0</v>
          </cell>
          <cell r="M63" t="str">
            <v>Bully something via domineering presence.</v>
          </cell>
          <cell r="N63" t="b">
            <v>0</v>
          </cell>
          <cell r="U63" t="e">
            <v>#REF!</v>
          </cell>
        </row>
        <row r="64">
          <cell r="A64" t="str">
            <v>Jump</v>
          </cell>
          <cell r="B64" t="str">
            <v>Str</v>
          </cell>
          <cell r="C64" t="b">
            <v>0</v>
          </cell>
          <cell r="D64" t="b">
            <v>1</v>
          </cell>
          <cell r="E64" t="b">
            <v>1</v>
          </cell>
          <cell r="F64" t="str">
            <v>See SRD.</v>
          </cell>
          <cell r="G64" t="str">
            <v>move action</v>
          </cell>
          <cell r="H64" t="b">
            <v>1</v>
          </cell>
          <cell r="I64" t="str">
            <v>Effects that increase your movement also increase your jumping distance, since your check is modified by your speed.
If you have the Run feat, you get a +4 bonus on Jump checks for any jumps made after a running start.
A halfling has a +2 racial bonus on Jump checks because halflings are agile and athletic.
If you have the Acrobatic feat, you get a +2 bonus on Jump checks.</v>
          </cell>
          <cell r="J64" t="str">
            <v>Tumble</v>
          </cell>
          <cell r="K64" t="b">
            <v>0</v>
          </cell>
          <cell r="N64" t="b">
            <v>1</v>
          </cell>
          <cell r="U64" t="e">
            <v>#REF!</v>
          </cell>
        </row>
        <row r="65">
          <cell r="A65" t="str">
            <v>Knowledge (Anatomy)</v>
          </cell>
          <cell r="B65" t="str">
            <v>Int</v>
          </cell>
          <cell r="C65" t="b">
            <v>1</v>
          </cell>
          <cell r="D65" t="b">
            <v>0</v>
          </cell>
          <cell r="E65" t="b">
            <v>0</v>
          </cell>
          <cell r="K65" t="b">
            <v>0</v>
          </cell>
          <cell r="N65" t="b">
            <v>0</v>
          </cell>
          <cell r="U65" t="e">
            <v>#REF!</v>
          </cell>
        </row>
        <row r="66">
          <cell r="A66" t="str">
            <v>Knowledge (Ancestors)</v>
          </cell>
          <cell r="B66" t="str">
            <v>Int</v>
          </cell>
          <cell r="C66" t="b">
            <v>1</v>
          </cell>
          <cell r="D66" t="b">
            <v>0</v>
          </cell>
          <cell r="E66" t="b">
            <v>0</v>
          </cell>
          <cell r="F6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6" t="str">
            <v>free action</v>
          </cell>
          <cell r="H66" t="b">
            <v>0</v>
          </cell>
          <cell r="K66" t="b">
            <v>0</v>
          </cell>
          <cell r="L66" t="str">
            <v>An untrained Knowledge check is simply an Intelligence check. Without actual training, you know only common knowledge (DC 10 or lower).</v>
          </cell>
          <cell r="N66" t="b">
            <v>0</v>
          </cell>
          <cell r="U66" t="e">
            <v>#REF!</v>
          </cell>
        </row>
        <row r="67">
          <cell r="A67" t="str">
            <v>Knowledge (Anthropology)</v>
          </cell>
          <cell r="B67" t="str">
            <v>Int</v>
          </cell>
          <cell r="C67" t="b">
            <v>1</v>
          </cell>
          <cell r="D67" t="b">
            <v>0</v>
          </cell>
          <cell r="E67" t="b">
            <v>0</v>
          </cell>
          <cell r="F6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7" t="str">
            <v>free action</v>
          </cell>
          <cell r="H67" t="b">
            <v>0</v>
          </cell>
          <cell r="K67" t="b">
            <v>0</v>
          </cell>
          <cell r="L67" t="str">
            <v>An untrained Knowledge check is simply an Intelligence check. Without actual training, you know only common knowledge (DC 10 or lower).</v>
          </cell>
          <cell r="N67" t="b">
            <v>0</v>
          </cell>
          <cell r="U67" t="e">
            <v>#REF!</v>
          </cell>
        </row>
        <row r="68">
          <cell r="A68" t="str">
            <v>Knowledge (Arcana)</v>
          </cell>
          <cell r="B68" t="str">
            <v>Int</v>
          </cell>
          <cell r="C68" t="b">
            <v>1</v>
          </cell>
          <cell r="D68" t="b">
            <v>0</v>
          </cell>
          <cell r="E68" t="b">
            <v>0</v>
          </cell>
          <cell r="F6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8" t="str">
            <v>free action</v>
          </cell>
          <cell r="H68" t="b">
            <v>0</v>
          </cell>
          <cell r="K68" t="b">
            <v>0</v>
          </cell>
          <cell r="L68" t="str">
            <v>An untrained Knowledge check is simply an Intelligence check. Without actual training, you know only common knowledge (DC 10 or lower).</v>
          </cell>
          <cell r="N68" t="b">
            <v>0</v>
          </cell>
          <cell r="U68" t="e">
            <v>#REF!</v>
          </cell>
        </row>
        <row r="69">
          <cell r="A69" t="str">
            <v>Knowledge (Archeology)</v>
          </cell>
          <cell r="B69" t="str">
            <v>Int</v>
          </cell>
          <cell r="C69" t="b">
            <v>1</v>
          </cell>
          <cell r="D69" t="b">
            <v>0</v>
          </cell>
          <cell r="E69" t="b">
            <v>0</v>
          </cell>
          <cell r="F6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9" t="str">
            <v>free action</v>
          </cell>
          <cell r="H69" t="b">
            <v>0</v>
          </cell>
          <cell r="K69" t="b">
            <v>0</v>
          </cell>
          <cell r="L69" t="str">
            <v>An untrained Knowledge check is simply an Intelligence check. Without actual training, you know only common knowledge (DC 10 or lower).</v>
          </cell>
          <cell r="N69" t="b">
            <v>0</v>
          </cell>
          <cell r="U69" t="e">
            <v>#REF!</v>
          </cell>
        </row>
        <row r="70">
          <cell r="A70" t="str">
            <v>Knowledge (Architecture)</v>
          </cell>
          <cell r="B70" t="str">
            <v>Int</v>
          </cell>
          <cell r="C70" t="b">
            <v>1</v>
          </cell>
          <cell r="D70" t="b">
            <v>0</v>
          </cell>
          <cell r="E70" t="b">
            <v>0</v>
          </cell>
          <cell r="F7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0" t="str">
            <v>free action</v>
          </cell>
          <cell r="H70" t="b">
            <v>0</v>
          </cell>
          <cell r="K70" t="b">
            <v>0</v>
          </cell>
          <cell r="L70" t="str">
            <v>An untrained Knowledge check is simply an Intelligence check. Without actual training, you know only common knowledge (DC 10 or lower).</v>
          </cell>
          <cell r="N70" t="b">
            <v>0</v>
          </cell>
          <cell r="U70" t="e">
            <v>#REF!</v>
          </cell>
        </row>
        <row r="71">
          <cell r="A71" t="str">
            <v>Knowledge (Astrology)</v>
          </cell>
          <cell r="B71" t="str">
            <v>Int</v>
          </cell>
          <cell r="C71" t="b">
            <v>1</v>
          </cell>
          <cell r="D71" t="b">
            <v>0</v>
          </cell>
          <cell r="E71" t="b">
            <v>0</v>
          </cell>
          <cell r="F7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1" t="str">
            <v>free action</v>
          </cell>
          <cell r="H71" t="b">
            <v>0</v>
          </cell>
          <cell r="K71" t="b">
            <v>0</v>
          </cell>
          <cell r="L71" t="str">
            <v>An untrained Knowledge check is simply an Intelligence check. Without actual training, you know only common knowledge (DC 10 or lower).</v>
          </cell>
          <cell r="N71" t="b">
            <v>0</v>
          </cell>
          <cell r="U71" t="e">
            <v>#REF!</v>
          </cell>
        </row>
        <row r="72">
          <cell r="A72" t="str">
            <v>Knowledge (Astronomy)</v>
          </cell>
          <cell r="B72" t="str">
            <v>Int</v>
          </cell>
          <cell r="C72" t="b">
            <v>1</v>
          </cell>
          <cell r="D72" t="b">
            <v>0</v>
          </cell>
          <cell r="E72" t="b">
            <v>0</v>
          </cell>
          <cell r="F7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2" t="str">
            <v>free action</v>
          </cell>
          <cell r="H72" t="b">
            <v>0</v>
          </cell>
          <cell r="K72" t="b">
            <v>0</v>
          </cell>
          <cell r="L72" t="str">
            <v>An untrained Knowledge check is simply an Intelligence check. Without actual training, you know only common knowledge (DC 10 or lower).</v>
          </cell>
          <cell r="N72" t="b">
            <v>0</v>
          </cell>
          <cell r="U72" t="e">
            <v>#REF!</v>
          </cell>
        </row>
        <row r="73">
          <cell r="A73" t="str">
            <v>Knowledge (Barbarian Lore)</v>
          </cell>
          <cell r="B73" t="str">
            <v>Int</v>
          </cell>
          <cell r="C73" t="b">
            <v>1</v>
          </cell>
          <cell r="D73" t="b">
            <v>0</v>
          </cell>
          <cell r="E73" t="b">
            <v>0</v>
          </cell>
          <cell r="F7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3" t="str">
            <v>free action</v>
          </cell>
          <cell r="H73" t="b">
            <v>0</v>
          </cell>
          <cell r="K73" t="b">
            <v>0</v>
          </cell>
          <cell r="L73" t="str">
            <v>An untrained Knowledge check is simply an Intelligence check. Without actual training, you know only common knowledge (DC 10 or lower).</v>
          </cell>
          <cell r="N73" t="b">
            <v>0</v>
          </cell>
          <cell r="U73" t="e">
            <v>#REF!</v>
          </cell>
        </row>
        <row r="74">
          <cell r="A74" t="str">
            <v>Knowledge (Botany)</v>
          </cell>
          <cell r="B74" t="str">
            <v>Int</v>
          </cell>
          <cell r="C74" t="b">
            <v>1</v>
          </cell>
          <cell r="D74" t="b">
            <v>0</v>
          </cell>
          <cell r="E74" t="b">
            <v>0</v>
          </cell>
          <cell r="F7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4" t="str">
            <v>free action</v>
          </cell>
          <cell r="H74" t="b">
            <v>0</v>
          </cell>
          <cell r="K74" t="b">
            <v>0</v>
          </cell>
          <cell r="L74" t="str">
            <v>An untrained Knowledge check is simply an Intelligence check. Without actual training, you know only common knowledge (DC 10 or lower).</v>
          </cell>
          <cell r="N74" t="b">
            <v>0</v>
          </cell>
          <cell r="U74" t="e">
            <v>#REF!</v>
          </cell>
        </row>
        <row r="75">
          <cell r="A75" t="str">
            <v>Knowledge (Bushido)</v>
          </cell>
          <cell r="B75" t="str">
            <v>Int</v>
          </cell>
          <cell r="C75" t="b">
            <v>1</v>
          </cell>
          <cell r="D75" t="b">
            <v>0</v>
          </cell>
          <cell r="E75" t="b">
            <v>0</v>
          </cell>
          <cell r="F7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5" t="str">
            <v>free action</v>
          </cell>
          <cell r="H75" t="b">
            <v>0</v>
          </cell>
          <cell r="K75" t="b">
            <v>0</v>
          </cell>
          <cell r="L75" t="str">
            <v>An untrained Knowledge check is simply an Intelligence check. Without actual training, you know only common knowledge (DC 10 or lower).</v>
          </cell>
          <cell r="N75" t="b">
            <v>0</v>
          </cell>
          <cell r="U75" t="e">
            <v>#REF!</v>
          </cell>
        </row>
        <row r="76">
          <cell r="A76" t="str">
            <v>Knowledge (Chemistry)</v>
          </cell>
          <cell r="B76" t="str">
            <v>Int</v>
          </cell>
          <cell r="C76" t="b">
            <v>1</v>
          </cell>
          <cell r="D76" t="b">
            <v>0</v>
          </cell>
          <cell r="E76" t="b">
            <v>0</v>
          </cell>
          <cell r="F7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6" t="str">
            <v>free action</v>
          </cell>
          <cell r="H76" t="b">
            <v>0</v>
          </cell>
          <cell r="K76" t="b">
            <v>0</v>
          </cell>
          <cell r="L76" t="str">
            <v>An untrained Knowledge check is simply an Intelligence check. Without actual training, you know only common knowledge (DC 10 or lower).</v>
          </cell>
          <cell r="N76" t="b">
            <v>0</v>
          </cell>
          <cell r="U76" t="e">
            <v>#REF!</v>
          </cell>
        </row>
        <row r="77">
          <cell r="A77" t="str">
            <v>Knowledge (Clan)</v>
          </cell>
          <cell r="B77" t="str">
            <v>Int</v>
          </cell>
          <cell r="C77" t="b">
            <v>1</v>
          </cell>
          <cell r="D77" t="b">
            <v>0</v>
          </cell>
          <cell r="E77" t="b">
            <v>0</v>
          </cell>
          <cell r="F7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7" t="str">
            <v>free action</v>
          </cell>
          <cell r="H77" t="b">
            <v>0</v>
          </cell>
          <cell r="K77" t="b">
            <v>0</v>
          </cell>
          <cell r="L77" t="str">
            <v>An untrained Knowledge check is simply an Intelligence check. Without actual training, you know only common knowledge (DC 10 or lower).</v>
          </cell>
          <cell r="N77" t="b">
            <v>0</v>
          </cell>
          <cell r="U77" t="e">
            <v>#REF!</v>
          </cell>
        </row>
        <row r="78">
          <cell r="A78" t="str">
            <v>Knowledge (Demonology)</v>
          </cell>
          <cell r="B78" t="str">
            <v>Int</v>
          </cell>
          <cell r="C78" t="b">
            <v>1</v>
          </cell>
          <cell r="D78" t="b">
            <v>0</v>
          </cell>
          <cell r="E78" t="b">
            <v>0</v>
          </cell>
          <cell r="F7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8" t="str">
            <v>free action</v>
          </cell>
          <cell r="H78" t="b">
            <v>0</v>
          </cell>
          <cell r="K78" t="b">
            <v>0</v>
          </cell>
          <cell r="L78" t="str">
            <v>An untrained Knowledge check is simply an Intelligence check. Without actual training, you know only common knowledge (DC 10 or lower).</v>
          </cell>
          <cell r="N78" t="b">
            <v>0</v>
          </cell>
          <cell r="U78" t="e">
            <v>#REF!</v>
          </cell>
        </row>
        <row r="79">
          <cell r="A79" t="str">
            <v>Knowledge (Dungeoneering)</v>
          </cell>
          <cell r="B79" t="str">
            <v>Int</v>
          </cell>
          <cell r="C79" t="b">
            <v>1</v>
          </cell>
          <cell r="D79" t="b">
            <v>0</v>
          </cell>
          <cell r="E79" t="b">
            <v>0</v>
          </cell>
          <cell r="F7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9" t="str">
            <v>free action</v>
          </cell>
          <cell r="H79" t="b">
            <v>0</v>
          </cell>
          <cell r="K79" t="b">
            <v>0</v>
          </cell>
          <cell r="L79" t="str">
            <v>An untrained Knowledge check is simply an Intelligence check. Without actual training, you know only common knowledge (DC 10 or lower).</v>
          </cell>
          <cell r="N79" t="b">
            <v>0</v>
          </cell>
        </row>
        <row r="80">
          <cell r="A80" t="str">
            <v>Knowledge (Dungeon Lore)</v>
          </cell>
          <cell r="B80" t="str">
            <v>Int</v>
          </cell>
          <cell r="C80" t="b">
            <v>1</v>
          </cell>
          <cell r="D80" t="b">
            <v>0</v>
          </cell>
          <cell r="E80" t="b">
            <v>0</v>
          </cell>
          <cell r="F8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0" t="str">
            <v>free action</v>
          </cell>
          <cell r="H80" t="b">
            <v>0</v>
          </cell>
          <cell r="K80" t="b">
            <v>0</v>
          </cell>
          <cell r="L80" t="str">
            <v>An untrained Knowledge check is simply an Intelligence check. Without actual training, you know only common knowledge (DC 10 or lower).</v>
          </cell>
          <cell r="N80" t="b">
            <v>0</v>
          </cell>
        </row>
        <row r="81">
          <cell r="A81" t="str">
            <v>Knowledge (Elements)</v>
          </cell>
          <cell r="B81" t="str">
            <v>Int</v>
          </cell>
          <cell r="C81" t="b">
            <v>1</v>
          </cell>
          <cell r="D81" t="b">
            <v>0</v>
          </cell>
          <cell r="E81" t="b">
            <v>0</v>
          </cell>
          <cell r="F8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1" t="str">
            <v>free action</v>
          </cell>
          <cell r="H81" t="b">
            <v>0</v>
          </cell>
          <cell r="K81" t="b">
            <v>0</v>
          </cell>
          <cell r="L81" t="str">
            <v>An untrained Knowledge check is simply an Intelligence check. Without actual training, you know only common knowledge (DC 10 or lower).</v>
          </cell>
          <cell r="N81" t="b">
            <v>0</v>
          </cell>
        </row>
        <row r="82">
          <cell r="A82" t="str">
            <v>Knowledge (Engineering)</v>
          </cell>
          <cell r="B82" t="str">
            <v>Int</v>
          </cell>
          <cell r="C82" t="b">
            <v>1</v>
          </cell>
          <cell r="D82" t="b">
            <v>0</v>
          </cell>
          <cell r="E82" t="b">
            <v>0</v>
          </cell>
          <cell r="F8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2" t="str">
            <v>free action</v>
          </cell>
          <cell r="H82" t="b">
            <v>0</v>
          </cell>
          <cell r="K82" t="b">
            <v>0</v>
          </cell>
          <cell r="L82" t="str">
            <v>An untrained Knowledge check is simply an Intelligence check. Without actual training, you know only common knowledge (DC 10 or lower).</v>
          </cell>
          <cell r="N82" t="b">
            <v>0</v>
          </cell>
        </row>
        <row r="83">
          <cell r="A83" t="str">
            <v>Knowledge (Etiquette)</v>
          </cell>
          <cell r="B83" t="str">
            <v>Int</v>
          </cell>
          <cell r="C83" t="b">
            <v>1</v>
          </cell>
          <cell r="D83" t="b">
            <v>0</v>
          </cell>
          <cell r="E83" t="b">
            <v>0</v>
          </cell>
          <cell r="F8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3" t="str">
            <v>free action</v>
          </cell>
          <cell r="H83" t="b">
            <v>0</v>
          </cell>
          <cell r="K83" t="b">
            <v>0</v>
          </cell>
          <cell r="L83" t="str">
            <v>An untrained Knowledge check is simply an Intelligence check. Without actual training, you know only common knowledge (DC 10 or lower).</v>
          </cell>
          <cell r="N83" t="b">
            <v>0</v>
          </cell>
        </row>
        <row r="84">
          <cell r="A84" t="str">
            <v>Knowledge (Fortunes)</v>
          </cell>
          <cell r="B84" t="str">
            <v>Int</v>
          </cell>
          <cell r="C84" t="b">
            <v>1</v>
          </cell>
          <cell r="D84" t="b">
            <v>0</v>
          </cell>
          <cell r="E84" t="b">
            <v>0</v>
          </cell>
          <cell r="F8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4" t="str">
            <v>free action</v>
          </cell>
          <cell r="H84" t="b">
            <v>0</v>
          </cell>
          <cell r="K84" t="b">
            <v>0</v>
          </cell>
          <cell r="L84" t="str">
            <v>An untrained Knowledge check is simply an Intelligence check. Without actual training, you know only common knowledge (DC 10 or lower).</v>
          </cell>
          <cell r="N84" t="b">
            <v>0</v>
          </cell>
        </row>
        <row r="85">
          <cell r="A85" t="str">
            <v>Knowledge (General)</v>
          </cell>
          <cell r="B85" t="str">
            <v>Int</v>
          </cell>
          <cell r="C85" t="b">
            <v>1</v>
          </cell>
          <cell r="D85" t="b">
            <v>0</v>
          </cell>
          <cell r="E85" t="b">
            <v>0</v>
          </cell>
          <cell r="F8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5" t="str">
            <v>free action</v>
          </cell>
          <cell r="H85" t="b">
            <v>0</v>
          </cell>
          <cell r="K85" t="b">
            <v>0</v>
          </cell>
          <cell r="L85" t="str">
            <v>An untrained Knowledge check is simply an Intelligence check. Without actual training, you know only common knowledge (DC 10 or lower).</v>
          </cell>
          <cell r="N85" t="b">
            <v>0</v>
          </cell>
        </row>
        <row r="86">
          <cell r="A86" t="str">
            <v>Knowledge (Geography)</v>
          </cell>
          <cell r="B86" t="str">
            <v>Int</v>
          </cell>
          <cell r="C86" t="b">
            <v>1</v>
          </cell>
          <cell r="D86" t="b">
            <v>0</v>
          </cell>
          <cell r="E86" t="b">
            <v>0</v>
          </cell>
          <cell r="F8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6" t="str">
            <v>free action</v>
          </cell>
          <cell r="H86" t="b">
            <v>0</v>
          </cell>
          <cell r="K86" t="b">
            <v>0</v>
          </cell>
          <cell r="L86" t="str">
            <v>An untrained Knowledge check is simply an Intelligence check. Without actual training, you know only common knowledge (DC 10 or lower).</v>
          </cell>
          <cell r="N86" t="b">
            <v>0</v>
          </cell>
        </row>
        <row r="87">
          <cell r="A87" t="str">
            <v>Knowledge (Geology)</v>
          </cell>
          <cell r="B87" t="str">
            <v>Int</v>
          </cell>
          <cell r="C87" t="b">
            <v>1</v>
          </cell>
          <cell r="D87" t="b">
            <v>0</v>
          </cell>
          <cell r="E87" t="b">
            <v>0</v>
          </cell>
          <cell r="F8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7" t="str">
            <v>free action</v>
          </cell>
          <cell r="H87" t="b">
            <v>0</v>
          </cell>
          <cell r="K87" t="b">
            <v>0</v>
          </cell>
          <cell r="L87" t="str">
            <v>An untrained Knowledge check is simply an Intelligence check. Without actual training, you know only common knowledge (DC 10 or lower).</v>
          </cell>
          <cell r="N87" t="b">
            <v>0</v>
          </cell>
        </row>
        <row r="88">
          <cell r="A88" t="str">
            <v>Knowledge (Hearth Wisdom)</v>
          </cell>
          <cell r="B88" t="str">
            <v>Int</v>
          </cell>
          <cell r="C88" t="b">
            <v>1</v>
          </cell>
          <cell r="D88" t="b">
            <v>0</v>
          </cell>
          <cell r="E88" t="b">
            <v>0</v>
          </cell>
          <cell r="F8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8" t="str">
            <v>free action</v>
          </cell>
          <cell r="H88" t="b">
            <v>0</v>
          </cell>
          <cell r="K88" t="b">
            <v>0</v>
          </cell>
          <cell r="L88" t="str">
            <v>An untrained Knowledge check is simply an Intelligence check. Without actual training, you know only common knowledge (DC 10 or lower).</v>
          </cell>
          <cell r="N88" t="b">
            <v>0</v>
          </cell>
        </row>
        <row r="89">
          <cell r="A89" t="str">
            <v>Knowledge (History)</v>
          </cell>
          <cell r="B89" t="str">
            <v>Int</v>
          </cell>
          <cell r="C89" t="b">
            <v>1</v>
          </cell>
          <cell r="D89" t="b">
            <v>0</v>
          </cell>
          <cell r="E89" t="b">
            <v>0</v>
          </cell>
          <cell r="F8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9" t="str">
            <v>free action</v>
          </cell>
          <cell r="H89" t="b">
            <v>0</v>
          </cell>
          <cell r="K89" t="b">
            <v>0</v>
          </cell>
          <cell r="L89" t="str">
            <v>An untrained Knowledge check is simply an Intelligence check. Without actual training, you know only common knowledge (DC 10 or lower).</v>
          </cell>
          <cell r="N89" t="b">
            <v>0</v>
          </cell>
        </row>
        <row r="90">
          <cell r="A90" t="str">
            <v>Knowledge (Inner Planes)</v>
          </cell>
          <cell r="B90" t="str">
            <v>Int</v>
          </cell>
          <cell r="C90" t="b">
            <v>1</v>
          </cell>
          <cell r="D90" t="b">
            <v>0</v>
          </cell>
          <cell r="E90" t="b">
            <v>0</v>
          </cell>
          <cell r="F9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0" t="str">
            <v>free action</v>
          </cell>
          <cell r="H90" t="b">
            <v>0</v>
          </cell>
          <cell r="K90" t="b">
            <v>0</v>
          </cell>
          <cell r="L90" t="str">
            <v>An untrained Knowledge check is simply an Intelligence check. Without actual training, you know only common knowledge (DC 10 or lower).</v>
          </cell>
          <cell r="N90" t="b">
            <v>0</v>
          </cell>
        </row>
        <row r="91">
          <cell r="A91" t="str">
            <v>Knowledge (Law)</v>
          </cell>
          <cell r="B91" t="str">
            <v>Int</v>
          </cell>
          <cell r="C91" t="b">
            <v>1</v>
          </cell>
          <cell r="D91" t="b">
            <v>0</v>
          </cell>
          <cell r="E91" t="b">
            <v>0</v>
          </cell>
          <cell r="F9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1" t="str">
            <v>free action</v>
          </cell>
          <cell r="H91" t="b">
            <v>0</v>
          </cell>
          <cell r="K91" t="b">
            <v>0</v>
          </cell>
          <cell r="L91" t="str">
            <v>An untrained Knowledge check is simply an Intelligence check. Without actual training, you know only common knowledge (DC 10 or lower).</v>
          </cell>
          <cell r="N91" t="b">
            <v>0</v>
          </cell>
        </row>
        <row r="92">
          <cell r="A92" t="str">
            <v>Knowledge (Literature)</v>
          </cell>
          <cell r="B92" t="str">
            <v>Int</v>
          </cell>
          <cell r="C92" t="b">
            <v>1</v>
          </cell>
          <cell r="D92" t="b">
            <v>0</v>
          </cell>
          <cell r="E92" t="b">
            <v>0</v>
          </cell>
          <cell r="F9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2" t="str">
            <v>free action</v>
          </cell>
          <cell r="H92" t="b">
            <v>0</v>
          </cell>
          <cell r="K92" t="b">
            <v>0</v>
          </cell>
          <cell r="L92" t="str">
            <v>An untrained Knowledge check is simply an Intelligence check. Without actual training, you know only common knowledge (DC 10 or lower).</v>
          </cell>
          <cell r="N92" t="b">
            <v>0</v>
          </cell>
        </row>
        <row r="93">
          <cell r="A93" t="str">
            <v>Knowledge (Local)</v>
          </cell>
          <cell r="B93" t="str">
            <v>Int</v>
          </cell>
          <cell r="C93" t="b">
            <v>1</v>
          </cell>
          <cell r="D93" t="b">
            <v>0</v>
          </cell>
          <cell r="E93" t="b">
            <v>0</v>
          </cell>
          <cell r="F9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3" t="str">
            <v>free action</v>
          </cell>
          <cell r="H93" t="b">
            <v>0</v>
          </cell>
          <cell r="K93" t="b">
            <v>0</v>
          </cell>
          <cell r="L93" t="str">
            <v>An untrained Knowledge check is simply an Intelligence check. Without actual training, you know only common knowledge (DC 10 or lower).</v>
          </cell>
          <cell r="N93" t="b">
            <v>0</v>
          </cell>
        </row>
        <row r="94">
          <cell r="A94" t="str">
            <v>Knowledge (Maho)</v>
          </cell>
          <cell r="B94" t="str">
            <v>Int</v>
          </cell>
          <cell r="C94" t="b">
            <v>1</v>
          </cell>
          <cell r="D94" t="b">
            <v>0</v>
          </cell>
          <cell r="E94" t="b">
            <v>0</v>
          </cell>
          <cell r="F9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4" t="str">
            <v>free action</v>
          </cell>
          <cell r="H94" t="b">
            <v>0</v>
          </cell>
          <cell r="K94" t="b">
            <v>0</v>
          </cell>
          <cell r="L94" t="str">
            <v>An untrained Knowledge check is simply an Intelligence check. Without actual training, you know only common knowledge (DC 10 or lower).</v>
          </cell>
          <cell r="N94" t="b">
            <v>0</v>
          </cell>
        </row>
        <row r="95">
          <cell r="A95" t="str">
            <v>Knowledge (Martial Arts)</v>
          </cell>
          <cell r="B95" t="str">
            <v>Int</v>
          </cell>
          <cell r="C95" t="b">
            <v>1</v>
          </cell>
          <cell r="D95" t="b">
            <v>0</v>
          </cell>
          <cell r="E95" t="b">
            <v>0</v>
          </cell>
          <cell r="F9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5" t="str">
            <v>free action</v>
          </cell>
          <cell r="H95" t="b">
            <v>0</v>
          </cell>
          <cell r="K95" t="b">
            <v>0</v>
          </cell>
          <cell r="L95" t="str">
            <v>An untrained Knowledge check is simply an Intelligence check. Without actual training, you know only common knowledge (DC 10 or lower).</v>
          </cell>
          <cell r="N95" t="b">
            <v>0</v>
          </cell>
        </row>
        <row r="96">
          <cell r="A96" t="str">
            <v>Knowledge (Martial Honor)</v>
          </cell>
          <cell r="B96" t="str">
            <v>Int</v>
          </cell>
          <cell r="C96" t="b">
            <v>1</v>
          </cell>
          <cell r="D96" t="b">
            <v>0</v>
          </cell>
          <cell r="E96" t="b">
            <v>0</v>
          </cell>
          <cell r="F9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6" t="str">
            <v>free action</v>
          </cell>
          <cell r="H96" t="b">
            <v>0</v>
          </cell>
          <cell r="K96" t="b">
            <v>0</v>
          </cell>
          <cell r="L96" t="str">
            <v>An untrained Knowledge check is simply an Intelligence check. Without actual training, you know only common knowledge (DC 10 or lower).</v>
          </cell>
          <cell r="N96" t="b">
            <v>0</v>
          </cell>
        </row>
        <row r="97">
          <cell r="A97" t="str">
            <v>Knowledge (Mathematics)</v>
          </cell>
          <cell r="B97" t="str">
            <v>Int</v>
          </cell>
          <cell r="C97" t="b">
            <v>1</v>
          </cell>
          <cell r="D97" t="b">
            <v>0</v>
          </cell>
          <cell r="E97" t="b">
            <v>0</v>
          </cell>
          <cell r="F9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7" t="str">
            <v>free action</v>
          </cell>
          <cell r="H97" t="b">
            <v>0</v>
          </cell>
          <cell r="K97" t="b">
            <v>0</v>
          </cell>
          <cell r="L97" t="str">
            <v>An untrained Knowledge check is simply an Intelligence check. Without actual training, you know only common knowledge (DC 10 or lower).</v>
          </cell>
          <cell r="N97" t="b">
            <v>0</v>
          </cell>
        </row>
        <row r="98">
          <cell r="A98" t="str">
            <v>Knowledge (Monster Lore)</v>
          </cell>
          <cell r="B98" t="str">
            <v>Int</v>
          </cell>
          <cell r="C98" t="b">
            <v>1</v>
          </cell>
          <cell r="D98" t="b">
            <v>0</v>
          </cell>
          <cell r="E98" t="b">
            <v>0</v>
          </cell>
          <cell r="F9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8" t="str">
            <v>free action</v>
          </cell>
          <cell r="H98" t="b">
            <v>0</v>
          </cell>
          <cell r="K98" t="b">
            <v>0</v>
          </cell>
          <cell r="L98" t="str">
            <v>An untrained Knowledge check is simply an Intelligence check. Without actual training, you know only common knowledge (DC 10 or lower).</v>
          </cell>
          <cell r="N98" t="b">
            <v>0</v>
          </cell>
        </row>
        <row r="99">
          <cell r="A99" t="str">
            <v>Knowledge (Mortuary Custom)</v>
          </cell>
          <cell r="B99" t="str">
            <v>Int</v>
          </cell>
          <cell r="C99" t="b">
            <v>1</v>
          </cell>
          <cell r="D99" t="b">
            <v>0</v>
          </cell>
          <cell r="E99" t="b">
            <v>0</v>
          </cell>
          <cell r="F9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9" t="str">
            <v>free action</v>
          </cell>
          <cell r="H99" t="b">
            <v>0</v>
          </cell>
          <cell r="K99" t="b">
            <v>0</v>
          </cell>
          <cell r="L99" t="str">
            <v>An untrained Knowledge check is simply an Intelligence check. Without actual training, you know only common knowledge (DC 10 or lower).</v>
          </cell>
          <cell r="N99" t="b">
            <v>0</v>
          </cell>
        </row>
        <row r="100">
          <cell r="A100" t="str">
            <v>Knowledge (Music)</v>
          </cell>
          <cell r="B100" t="str">
            <v>Int</v>
          </cell>
          <cell r="C100" t="b">
            <v>1</v>
          </cell>
          <cell r="D100" t="b">
            <v>0</v>
          </cell>
          <cell r="E100" t="b">
            <v>0</v>
          </cell>
          <cell r="F10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0" t="str">
            <v>free action</v>
          </cell>
          <cell r="H100" t="b">
            <v>0</v>
          </cell>
          <cell r="K100" t="b">
            <v>0</v>
          </cell>
          <cell r="L100" t="str">
            <v>An untrained Knowledge check is simply an Intelligence check. Without actual training, you know only common knowledge (DC 10 or lower).</v>
          </cell>
          <cell r="N100" t="b">
            <v>0</v>
          </cell>
        </row>
        <row r="101">
          <cell r="A101" t="str">
            <v>Knowledge (Nature)</v>
          </cell>
          <cell r="B101" t="str">
            <v>Int</v>
          </cell>
          <cell r="C101" t="b">
            <v>1</v>
          </cell>
          <cell r="D101" t="b">
            <v>0</v>
          </cell>
          <cell r="E101" t="b">
            <v>0</v>
          </cell>
          <cell r="F10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1" t="str">
            <v>free action</v>
          </cell>
          <cell r="H101" t="b">
            <v>0</v>
          </cell>
          <cell r="J101" t="str">
            <v>Survival</v>
          </cell>
          <cell r="K101" t="b">
            <v>0</v>
          </cell>
          <cell r="L101" t="str">
            <v>An untrained Knowledge check is simply an Intelligence check. Without actual training, you know only common knowledge (DC 10 or lower).</v>
          </cell>
          <cell r="N101" t="b">
            <v>0</v>
          </cell>
        </row>
        <row r="102">
          <cell r="A102" t="str">
            <v>Knowledge (Nobility/Royalty)</v>
          </cell>
          <cell r="B102" t="str">
            <v>Int</v>
          </cell>
          <cell r="C102" t="b">
            <v>1</v>
          </cell>
          <cell r="D102" t="b">
            <v>0</v>
          </cell>
          <cell r="E102" t="b">
            <v>0</v>
          </cell>
          <cell r="F10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2" t="str">
            <v>free action</v>
          </cell>
          <cell r="H102" t="b">
            <v>0</v>
          </cell>
          <cell r="K102" t="b">
            <v>0</v>
          </cell>
          <cell r="L102" t="str">
            <v>An untrained Knowledge check is simply an Intelligence check. Without actual training, you know only common knowledge (DC 10 or lower).</v>
          </cell>
          <cell r="N102" t="b">
            <v>0</v>
          </cell>
        </row>
        <row r="103">
          <cell r="A103" t="str">
            <v>Knowledge (Oceanography)</v>
          </cell>
          <cell r="B103" t="str">
            <v>Int</v>
          </cell>
          <cell r="C103" t="b">
            <v>1</v>
          </cell>
          <cell r="D103" t="b">
            <v>0</v>
          </cell>
          <cell r="E103" t="b">
            <v>0</v>
          </cell>
          <cell r="F10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3" t="str">
            <v>free action</v>
          </cell>
          <cell r="H103" t="b">
            <v>0</v>
          </cell>
          <cell r="K103" t="b">
            <v>0</v>
          </cell>
          <cell r="L103" t="str">
            <v>An untrained Knowledge check is simply an Intelligence check. Without actual training, you know only common knowledge (DC 10 or lower).</v>
          </cell>
          <cell r="N103" t="b">
            <v>0</v>
          </cell>
        </row>
        <row r="104">
          <cell r="A104" t="str">
            <v>Knowledge (Outer Planes)</v>
          </cell>
          <cell r="B104" t="str">
            <v>Int</v>
          </cell>
          <cell r="C104" t="b">
            <v>1</v>
          </cell>
          <cell r="D104" t="b">
            <v>0</v>
          </cell>
          <cell r="E104" t="b">
            <v>0</v>
          </cell>
          <cell r="F10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4" t="str">
            <v>free action</v>
          </cell>
          <cell r="H104" t="b">
            <v>0</v>
          </cell>
          <cell r="K104" t="b">
            <v>0</v>
          </cell>
          <cell r="L104" t="str">
            <v>An untrained Knowledge check is simply an Intelligence check. Without actual training, you know only common knowledge (DC 10 or lower).</v>
          </cell>
          <cell r="N104" t="b">
            <v>0</v>
          </cell>
        </row>
        <row r="105">
          <cell r="A105" t="str">
            <v>Knowledge (Pathology)</v>
          </cell>
          <cell r="B105" t="str">
            <v>Int</v>
          </cell>
          <cell r="C105" t="b">
            <v>1</v>
          </cell>
          <cell r="D105" t="b">
            <v>0</v>
          </cell>
          <cell r="E105" t="b">
            <v>0</v>
          </cell>
          <cell r="F10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5" t="str">
            <v>free action</v>
          </cell>
          <cell r="H105" t="b">
            <v>0</v>
          </cell>
          <cell r="K105" t="b">
            <v>0</v>
          </cell>
          <cell r="L105" t="str">
            <v>An untrained Knowledge check is simply an Intelligence check. Without actual training, you know only common knowledge (DC 10 or lower).</v>
          </cell>
          <cell r="N105" t="b">
            <v>0</v>
          </cell>
        </row>
        <row r="106">
          <cell r="A106" t="str">
            <v>Knowledge (Physics)</v>
          </cell>
          <cell r="B106" t="str">
            <v>Int</v>
          </cell>
          <cell r="C106" t="b">
            <v>1</v>
          </cell>
          <cell r="D106" t="b">
            <v>0</v>
          </cell>
          <cell r="E106" t="b">
            <v>0</v>
          </cell>
          <cell r="F10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6" t="str">
            <v>free action</v>
          </cell>
          <cell r="H106" t="b">
            <v>0</v>
          </cell>
          <cell r="K106" t="b">
            <v>0</v>
          </cell>
          <cell r="L106" t="str">
            <v>An untrained Knowledge check is simply an Intelligence check. Without actual training, you know only common knowledge (DC 10 or lower).</v>
          </cell>
          <cell r="N106" t="b">
            <v>0</v>
          </cell>
        </row>
        <row r="107">
          <cell r="A107" t="str">
            <v>Knowledge (Politics)</v>
          </cell>
          <cell r="B107" t="str">
            <v>Int</v>
          </cell>
          <cell r="C107" t="b">
            <v>1</v>
          </cell>
          <cell r="D107" t="b">
            <v>0</v>
          </cell>
          <cell r="E107" t="b">
            <v>0</v>
          </cell>
          <cell r="F10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7" t="str">
            <v>free action</v>
          </cell>
          <cell r="H107" t="b">
            <v>0</v>
          </cell>
          <cell r="K107" t="b">
            <v>0</v>
          </cell>
          <cell r="L107" t="str">
            <v>An untrained Knowledge check is simply an Intelligence check. Without actual training, you know only common knowledge (DC 10 or lower).</v>
          </cell>
          <cell r="N107" t="b">
            <v>0</v>
          </cell>
        </row>
        <row r="108">
          <cell r="A108" t="str">
            <v>Knowledge (Psionics)</v>
          </cell>
          <cell r="B108" t="str">
            <v>Int</v>
          </cell>
          <cell r="C108" t="b">
            <v>1</v>
          </cell>
          <cell r="D108" t="b">
            <v>0</v>
          </cell>
          <cell r="E108" t="b">
            <v>0</v>
          </cell>
          <cell r="F10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8" t="str">
            <v>free action</v>
          </cell>
          <cell r="H108" t="b">
            <v>0</v>
          </cell>
          <cell r="K108" t="b">
            <v>0</v>
          </cell>
          <cell r="L108" t="str">
            <v>An untrained Knowledge check is simply an Intelligence check. Without actual training, you know only common knowledge (DC 10 or lower).</v>
          </cell>
          <cell r="N108" t="b">
            <v>0</v>
          </cell>
        </row>
        <row r="109">
          <cell r="A109" t="str">
            <v>Knowledge (Physiology)</v>
          </cell>
          <cell r="B109" t="str">
            <v>Int</v>
          </cell>
          <cell r="C109" t="b">
            <v>1</v>
          </cell>
          <cell r="D109" t="b">
            <v>0</v>
          </cell>
          <cell r="E109" t="b">
            <v>0</v>
          </cell>
          <cell r="F10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9" t="str">
            <v>free action</v>
          </cell>
          <cell r="H109" t="b">
            <v>0</v>
          </cell>
          <cell r="K109" t="b">
            <v>0</v>
          </cell>
          <cell r="L109" t="str">
            <v>An untrained Knowledge check is simply an Intelligence check. Without actual training, you know only common knowledge (DC 10 or lower).</v>
          </cell>
          <cell r="N109" t="b">
            <v>0</v>
          </cell>
        </row>
        <row r="110">
          <cell r="A110" t="str">
            <v>Knowledge (Red Wizards)</v>
          </cell>
          <cell r="B110" t="str">
            <v>Int</v>
          </cell>
          <cell r="C110" t="b">
            <v>1</v>
          </cell>
          <cell r="D110" t="b">
            <v>0</v>
          </cell>
          <cell r="E110" t="b">
            <v>0</v>
          </cell>
          <cell r="F11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0" t="str">
            <v>free action</v>
          </cell>
          <cell r="H110" t="b">
            <v>0</v>
          </cell>
          <cell r="K110" t="b">
            <v>0</v>
          </cell>
          <cell r="L110" t="str">
            <v>An untrained Knowledge check is simply an Intelligence check. Without actual training, you know only common knowledge (DC 10 or lower).</v>
          </cell>
          <cell r="N110" t="b">
            <v>0</v>
          </cell>
        </row>
        <row r="111">
          <cell r="A111" t="str">
            <v>Knowledge (Religion)</v>
          </cell>
          <cell r="B111" t="str">
            <v>Int</v>
          </cell>
          <cell r="C111" t="b">
            <v>1</v>
          </cell>
          <cell r="D111" t="b">
            <v>0</v>
          </cell>
          <cell r="E111" t="b">
            <v>0</v>
          </cell>
          <cell r="F11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1" t="str">
            <v>free action</v>
          </cell>
          <cell r="H111" t="b">
            <v>0</v>
          </cell>
          <cell r="K111" t="b">
            <v>0</v>
          </cell>
          <cell r="L111" t="str">
            <v>An untrained Knowledge check is simply an Intelligence check. Without actual training, you know only common knowledge (DC 10 or lower).</v>
          </cell>
          <cell r="N111" t="b">
            <v>0</v>
          </cell>
        </row>
        <row r="112">
          <cell r="A112" t="str">
            <v>Knowledge (Riddles)</v>
          </cell>
          <cell r="B112" t="str">
            <v>Int</v>
          </cell>
          <cell r="C112" t="b">
            <v>1</v>
          </cell>
          <cell r="D112" t="b">
            <v>0</v>
          </cell>
          <cell r="E112" t="b">
            <v>0</v>
          </cell>
          <cell r="F11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2" t="str">
            <v>free action</v>
          </cell>
          <cell r="H112" t="b">
            <v>0</v>
          </cell>
          <cell r="K112" t="b">
            <v>0</v>
          </cell>
          <cell r="L112" t="str">
            <v>An untrained Knowledge check is simply an Intelligence check. Without actual training, you know only common knowledge (DC 10 or lower).</v>
          </cell>
          <cell r="N112" t="b">
            <v>0</v>
          </cell>
        </row>
        <row r="113">
          <cell r="A113" t="str">
            <v>Knowledge (Shadowlands)</v>
          </cell>
          <cell r="B113" t="str">
            <v>Int</v>
          </cell>
          <cell r="C113" t="b">
            <v>1</v>
          </cell>
          <cell r="D113" t="b">
            <v>0</v>
          </cell>
          <cell r="E113" t="b">
            <v>0</v>
          </cell>
          <cell r="F11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3" t="str">
            <v>free action</v>
          </cell>
          <cell r="H113" t="b">
            <v>0</v>
          </cell>
          <cell r="K113" t="b">
            <v>0</v>
          </cell>
          <cell r="L113" t="str">
            <v>An untrained Knowledge check is simply an Intelligence check. Without actual training, you know only common knowledge (DC 10 or lower).</v>
          </cell>
          <cell r="N113" t="b">
            <v>0</v>
          </cell>
        </row>
        <row r="114">
          <cell r="A114" t="str">
            <v>Knowledge (Shintao)</v>
          </cell>
          <cell r="B114" t="str">
            <v>Int</v>
          </cell>
          <cell r="C114" t="b">
            <v>1</v>
          </cell>
          <cell r="D114" t="b">
            <v>0</v>
          </cell>
          <cell r="E114" t="b">
            <v>0</v>
          </cell>
          <cell r="F11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4" t="str">
            <v>free action</v>
          </cell>
          <cell r="H114" t="b">
            <v>0</v>
          </cell>
          <cell r="K114" t="b">
            <v>0</v>
          </cell>
          <cell r="L114" t="str">
            <v>An untrained Knowledge check is simply an Intelligence check. Without actual training, you know only common knowledge (DC 10 or lower).</v>
          </cell>
          <cell r="N114" t="b">
            <v>0</v>
          </cell>
        </row>
        <row r="115">
          <cell r="A115" t="str">
            <v>Knowledge (Sociology)</v>
          </cell>
          <cell r="B115" t="str">
            <v>Int</v>
          </cell>
          <cell r="C115" t="b">
            <v>1</v>
          </cell>
          <cell r="D115" t="b">
            <v>0</v>
          </cell>
          <cell r="E115" t="b">
            <v>0</v>
          </cell>
          <cell r="F11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5" t="str">
            <v>free action</v>
          </cell>
          <cell r="H115" t="b">
            <v>0</v>
          </cell>
          <cell r="K115" t="b">
            <v>0</v>
          </cell>
          <cell r="L115" t="str">
            <v>An untrained Knowledge check is simply an Intelligence check. Without actual training, you know only common knowledge (DC 10 or lower).</v>
          </cell>
          <cell r="N115" t="b">
            <v>0</v>
          </cell>
        </row>
        <row r="116">
          <cell r="A116" t="str">
            <v>Knowledge (Spirit Realms)</v>
          </cell>
          <cell r="B116" t="str">
            <v>Int</v>
          </cell>
          <cell r="C116" t="b">
            <v>1</v>
          </cell>
          <cell r="D116" t="b">
            <v>0</v>
          </cell>
          <cell r="E116" t="b">
            <v>0</v>
          </cell>
          <cell r="F11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6" t="str">
            <v>free action</v>
          </cell>
          <cell r="H116" t="b">
            <v>0</v>
          </cell>
          <cell r="K116" t="b">
            <v>0</v>
          </cell>
          <cell r="L116" t="str">
            <v>An untrained Knowledge check is simply an Intelligence check. Without actual training, you know only common knowledge (DC 10 or lower).</v>
          </cell>
          <cell r="N116" t="b">
            <v>0</v>
          </cell>
        </row>
        <row r="117">
          <cell r="A117" t="str">
            <v>Knowledge (Streetwise)</v>
          </cell>
          <cell r="B117" t="str">
            <v>Int</v>
          </cell>
          <cell r="C117" t="b">
            <v>1</v>
          </cell>
          <cell r="D117" t="b">
            <v>0</v>
          </cell>
          <cell r="E117" t="b">
            <v>0</v>
          </cell>
          <cell r="F11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7" t="str">
            <v>free action</v>
          </cell>
          <cell r="H117" t="b">
            <v>0</v>
          </cell>
          <cell r="K117" t="b">
            <v>0</v>
          </cell>
          <cell r="L117" t="str">
            <v>An untrained Knowledge check is simply an Intelligence check. Without actual training, you know only common knowledge (DC 10 or lower).</v>
          </cell>
          <cell r="N117" t="b">
            <v>0</v>
          </cell>
        </row>
        <row r="118">
          <cell r="A118" t="str">
            <v>Knowledge (Subterranean Cultures)</v>
          </cell>
          <cell r="B118" t="str">
            <v>Int</v>
          </cell>
          <cell r="C118" t="b">
            <v>1</v>
          </cell>
          <cell r="D118" t="b">
            <v>0</v>
          </cell>
          <cell r="E118" t="b">
            <v>0</v>
          </cell>
          <cell r="F11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8" t="str">
            <v>free action</v>
          </cell>
          <cell r="H118" t="b">
            <v>0</v>
          </cell>
          <cell r="K118" t="b">
            <v>0</v>
          </cell>
          <cell r="L118" t="str">
            <v>An untrained Knowledge check is simply an Intelligence check. Without actual training, you know only common knowledge (DC 10 or lower).</v>
          </cell>
          <cell r="N118" t="b">
            <v>0</v>
          </cell>
        </row>
        <row r="119">
          <cell r="A119" t="str">
            <v>Knowledge (The Planes)</v>
          </cell>
          <cell r="B119" t="str">
            <v>Int</v>
          </cell>
          <cell r="C119" t="b">
            <v>1</v>
          </cell>
          <cell r="D119" t="b">
            <v>0</v>
          </cell>
          <cell r="E119" t="b">
            <v>0</v>
          </cell>
          <cell r="F11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9" t="str">
            <v>free action</v>
          </cell>
          <cell r="H119" t="b">
            <v>0</v>
          </cell>
          <cell r="K119" t="b">
            <v>0</v>
          </cell>
          <cell r="L119" t="str">
            <v>An untrained Knowledge check is simply an Intelligence check. Without actual training, you know only common knowledge (DC 10 or lower).</v>
          </cell>
          <cell r="N119" t="b">
            <v>0</v>
          </cell>
        </row>
        <row r="120">
          <cell r="A120" t="str">
            <v>Knowledge (Toxicology)</v>
          </cell>
          <cell r="B120" t="str">
            <v>Int</v>
          </cell>
          <cell r="C120" t="b">
            <v>1</v>
          </cell>
          <cell r="D120" t="b">
            <v>0</v>
          </cell>
          <cell r="E120" t="b">
            <v>0</v>
          </cell>
          <cell r="F12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0" t="str">
            <v>free action</v>
          </cell>
          <cell r="H120" t="b">
            <v>0</v>
          </cell>
          <cell r="K120" t="b">
            <v>0</v>
          </cell>
          <cell r="L120" t="str">
            <v>An untrained Knowledge check is simply an Intelligence check. Without actual training, you know only common knowledge (DC 10 or lower).</v>
          </cell>
          <cell r="N120" t="b">
            <v>0</v>
          </cell>
        </row>
        <row r="121">
          <cell r="A121" t="str">
            <v>Knowledge (Undead)</v>
          </cell>
          <cell r="B121" t="str">
            <v>Int</v>
          </cell>
          <cell r="C121" t="b">
            <v>1</v>
          </cell>
          <cell r="D121" t="b">
            <v>0</v>
          </cell>
          <cell r="E121" t="b">
            <v>0</v>
          </cell>
          <cell r="F12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1" t="str">
            <v>free action</v>
          </cell>
          <cell r="H121" t="b">
            <v>0</v>
          </cell>
          <cell r="K121" t="b">
            <v>0</v>
          </cell>
          <cell r="L121" t="str">
            <v>An untrained Knowledge check is simply an Intelligence check. Without actual training, you know only common knowledge (DC 10 or lower).</v>
          </cell>
          <cell r="N121" t="b">
            <v>0</v>
          </cell>
        </row>
        <row r="122">
          <cell r="A122" t="str">
            <v>Knowledge (Underdark)</v>
          </cell>
          <cell r="B122" t="str">
            <v>Int</v>
          </cell>
          <cell r="C122" t="b">
            <v>1</v>
          </cell>
          <cell r="D122" t="b">
            <v>0</v>
          </cell>
          <cell r="E122" t="b">
            <v>0</v>
          </cell>
          <cell r="F12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2" t="str">
            <v>free action</v>
          </cell>
          <cell r="H122" t="b">
            <v>0</v>
          </cell>
          <cell r="K122" t="b">
            <v>0</v>
          </cell>
          <cell r="L122" t="str">
            <v>An untrained Knowledge check is simply an Intelligence check. Without actual training, you know only common knowledge (DC 10 or lower).</v>
          </cell>
          <cell r="N122" t="b">
            <v>0</v>
          </cell>
        </row>
        <row r="123">
          <cell r="A123" t="str">
            <v>Knowledge (War)</v>
          </cell>
          <cell r="B123" t="str">
            <v>Int</v>
          </cell>
          <cell r="C123" t="b">
            <v>1</v>
          </cell>
          <cell r="D123" t="b">
            <v>0</v>
          </cell>
          <cell r="E123" t="b">
            <v>0</v>
          </cell>
          <cell r="F12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3" t="str">
            <v>free action</v>
          </cell>
          <cell r="H123" t="b">
            <v>0</v>
          </cell>
          <cell r="K123" t="b">
            <v>0</v>
          </cell>
          <cell r="L123" t="str">
            <v>An untrained Knowledge check is simply an Intelligence check. Without actual training, you know only common knowledge (DC 10 or lower).</v>
          </cell>
          <cell r="N123" t="b">
            <v>0</v>
          </cell>
        </row>
        <row r="124">
          <cell r="A124" t="str">
            <v>Knowledge (Weaponry)</v>
          </cell>
          <cell r="B124" t="str">
            <v>Int</v>
          </cell>
          <cell r="C124" t="b">
            <v>1</v>
          </cell>
          <cell r="D124" t="b">
            <v>0</v>
          </cell>
          <cell r="E124" t="b">
            <v>0</v>
          </cell>
          <cell r="F12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4" t="str">
            <v>free action</v>
          </cell>
          <cell r="H124" t="b">
            <v>0</v>
          </cell>
          <cell r="K124" t="b">
            <v>0</v>
          </cell>
          <cell r="L124" t="str">
            <v>An untrained Knowledge check is simply an Intelligence check. Without actual training, you know only common knowledge (DC 10 or lower).</v>
          </cell>
          <cell r="N124" t="b">
            <v>0</v>
          </cell>
        </row>
        <row r="125">
          <cell r="A125" t="str">
            <v>Listen</v>
          </cell>
          <cell r="B125" t="str">
            <v>Wis</v>
          </cell>
          <cell r="C125" t="b">
            <v>0</v>
          </cell>
          <cell r="D125" t="b">
            <v>0</v>
          </cell>
          <cell r="E125" t="b">
            <v>0</v>
          </cell>
          <cell r="F125" t="str">
            <v>Your Listen check is either made against a DC that reflects how quiet the noise is that you might hear, or it is opposed by your target’s Move Silently check.</v>
          </cell>
          <cell r="G125" t="str">
            <v>free action</v>
          </cell>
          <cell r="H125" t="b">
            <v>1</v>
          </cell>
          <cell r="I125" t="str">
            <v>When several characters are listening to the same thing, a single 1d20 roll can be used for all the individuals’ Listen checks.
A fascinated creature takes a –4 penalty on Listen checks made as reactions.
If you have the Alertness feat, you get a +2 bonus on Listen checks.
A ranger gains a bonus on Listen checks when using this skill against a favored enemy.
An elf, gnome, or halfling has a +2 racial bonus on Listen checks. 
A half-elf has a +1 racial bonus on Listen checks..
A sleeping character may make Listen checks at a –10 penalty. A successful check awakens the sleeper.</v>
          </cell>
          <cell r="K125" t="b">
            <v>0</v>
          </cell>
          <cell r="N125" t="b">
            <v>0</v>
          </cell>
        </row>
        <row r="126">
          <cell r="A126" t="str">
            <v>Literacy</v>
          </cell>
          <cell r="B126" t="str">
            <v>None</v>
          </cell>
          <cell r="C126" t="b">
            <v>1</v>
          </cell>
          <cell r="D126" t="b">
            <v>0</v>
          </cell>
          <cell r="E126" t="b">
            <v>0</v>
          </cell>
          <cell r="K126" t="b">
            <v>0</v>
          </cell>
          <cell r="N126" t="b">
            <v>0</v>
          </cell>
        </row>
        <row r="127">
          <cell r="A127" t="str">
            <v>Move Silently</v>
          </cell>
          <cell r="B127" t="str">
            <v>Dex</v>
          </cell>
          <cell r="C127" t="b">
            <v>0</v>
          </cell>
          <cell r="D127" t="b">
            <v>1</v>
          </cell>
          <cell r="E127" t="b">
            <v>0</v>
          </cell>
          <cell r="F127" t="str">
            <v>Your Move Silently check is opposed by the Listen check of anyone who might hear you. You can move up to one-half your normal speed at no penalty. When moving at a speed greater than one-half but less than your full speed, you take a –5 penalty. It’s practically impossible (–20 penalty) to move silently while running or charging.
Noisy surfaces, such as bogs or undergrowth, are tough to move silently across. When you try to sneak across such a surface, you take a penalty on your Move Silently check as indicated below.</v>
          </cell>
          <cell r="G127" t="str">
            <v>move action</v>
          </cell>
          <cell r="H127" t="b">
            <v>1</v>
          </cell>
          <cell r="I127" t="str">
            <v>The master of a cat familiar gains a +3 bonus on Move Silently checks.
A halfling has a +2 racial bonus on Move Silently checks.
If you have the Stealthy feat, you get a +2 bonus on Move Silently checks.</v>
          </cell>
          <cell r="K127" t="b">
            <v>0</v>
          </cell>
          <cell r="N127" t="b">
            <v>1</v>
          </cell>
        </row>
        <row r="128">
          <cell r="A128" t="str">
            <v>Open Lock</v>
          </cell>
          <cell r="B128" t="str">
            <v>Dex</v>
          </cell>
          <cell r="C128" t="b">
            <v>1</v>
          </cell>
          <cell r="D128" t="b">
            <v>0</v>
          </cell>
          <cell r="E128" t="b">
            <v>0</v>
          </cell>
          <cell r="F128" t="str">
            <v>The DC for opening a lock varies from 20 to 40, depending on the quality of the lock, as given on the table below.</v>
          </cell>
          <cell r="G128" t="str">
            <v>1 round</v>
          </cell>
          <cell r="H128" t="b">
            <v>1</v>
          </cell>
          <cell r="I128" t="str">
            <v>If you have the Nimble Fingers feat, you get a +2 bonus on Open Lock checks.</v>
          </cell>
          <cell r="K128" t="b">
            <v>0</v>
          </cell>
          <cell r="L128" t="str">
            <v>You cannot pick locks untrained, but you might successfully force them open.</v>
          </cell>
          <cell r="N128" t="b">
            <v>1</v>
          </cell>
        </row>
        <row r="129">
          <cell r="A129" t="str">
            <v>Perform (Act)</v>
          </cell>
          <cell r="B129" t="str">
            <v>Cha</v>
          </cell>
          <cell r="C129" t="b">
            <v>0</v>
          </cell>
          <cell r="D129" t="b">
            <v>0</v>
          </cell>
          <cell r="E129" t="b">
            <v>0</v>
          </cell>
          <cell r="F129" t="str">
            <v>You can impress audiences with your talent and skill.</v>
          </cell>
          <cell r="G129" t="str">
            <v>1 hour</v>
          </cell>
          <cell r="H129" t="b">
            <v>1</v>
          </cell>
          <cell r="I129"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29" t="b">
            <v>0</v>
          </cell>
          <cell r="N129" t="b">
            <v>0</v>
          </cell>
        </row>
        <row r="130">
          <cell r="A130" t="str">
            <v>Perform (Comedy)</v>
          </cell>
          <cell r="B130" t="str">
            <v>Cha</v>
          </cell>
          <cell r="C130" t="b">
            <v>0</v>
          </cell>
          <cell r="D130" t="b">
            <v>0</v>
          </cell>
          <cell r="E130" t="b">
            <v>0</v>
          </cell>
          <cell r="F130" t="str">
            <v>You can impress audiences with your talent and skill.</v>
          </cell>
          <cell r="G130" t="str">
            <v>1 hour</v>
          </cell>
          <cell r="H130" t="b">
            <v>1</v>
          </cell>
          <cell r="I130"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0" t="b">
            <v>0</v>
          </cell>
          <cell r="N130" t="b">
            <v>0</v>
          </cell>
        </row>
        <row r="131">
          <cell r="A131" t="str">
            <v>Perform (Dance)</v>
          </cell>
          <cell r="B131" t="str">
            <v>Cha</v>
          </cell>
          <cell r="C131" t="b">
            <v>0</v>
          </cell>
          <cell r="D131" t="b">
            <v>0</v>
          </cell>
          <cell r="E131" t="b">
            <v>0</v>
          </cell>
          <cell r="F131" t="str">
            <v>You can impress audiences with your talent and skill.</v>
          </cell>
          <cell r="G131" t="str">
            <v>1 hour</v>
          </cell>
          <cell r="H131" t="b">
            <v>1</v>
          </cell>
          <cell r="I131"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1" t="b">
            <v>0</v>
          </cell>
          <cell r="N131" t="b">
            <v>0</v>
          </cell>
        </row>
        <row r="132">
          <cell r="A132" t="str">
            <v>Perform (General)</v>
          </cell>
          <cell r="B132" t="str">
            <v>Cha</v>
          </cell>
          <cell r="C132" t="b">
            <v>0</v>
          </cell>
          <cell r="D132" t="b">
            <v>0</v>
          </cell>
          <cell r="E132" t="b">
            <v>0</v>
          </cell>
          <cell r="F132" t="str">
            <v>You can impress audiences with your talent and skill.</v>
          </cell>
          <cell r="G132" t="str">
            <v>1 hour</v>
          </cell>
          <cell r="H132" t="b">
            <v>1</v>
          </cell>
          <cell r="I132"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2" t="b">
            <v>0</v>
          </cell>
          <cell r="N132" t="b">
            <v>0</v>
          </cell>
        </row>
        <row r="133">
          <cell r="A133" t="str">
            <v>Perform (Impersonation)</v>
          </cell>
          <cell r="B133" t="str">
            <v>Cha</v>
          </cell>
          <cell r="C133" t="b">
            <v>0</v>
          </cell>
          <cell r="D133" t="b">
            <v>0</v>
          </cell>
          <cell r="E133" t="b">
            <v>0</v>
          </cell>
          <cell r="F133" t="str">
            <v>You can impress audiences with your talent and skill.</v>
          </cell>
          <cell r="G133" t="str">
            <v>1 hour</v>
          </cell>
          <cell r="H133" t="b">
            <v>1</v>
          </cell>
          <cell r="I133"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3" t="b">
            <v>0</v>
          </cell>
          <cell r="N133" t="b">
            <v>0</v>
          </cell>
        </row>
        <row r="134">
          <cell r="A134" t="str">
            <v>Perform (Keyboard Instruments)</v>
          </cell>
          <cell r="B134" t="str">
            <v>Cha</v>
          </cell>
          <cell r="C134" t="b">
            <v>0</v>
          </cell>
          <cell r="D134" t="b">
            <v>0</v>
          </cell>
          <cell r="E134" t="b">
            <v>0</v>
          </cell>
          <cell r="F134" t="str">
            <v>You can impress audiences with your talent and skill.</v>
          </cell>
          <cell r="G134" t="str">
            <v>1 hour</v>
          </cell>
          <cell r="H134" t="b">
            <v>1</v>
          </cell>
          <cell r="I134"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4" t="b">
            <v>0</v>
          </cell>
          <cell r="N134" t="b">
            <v>0</v>
          </cell>
        </row>
        <row r="135">
          <cell r="A135" t="str">
            <v>Perform (Oratory)</v>
          </cell>
          <cell r="B135" t="str">
            <v>Cha</v>
          </cell>
          <cell r="C135" t="b">
            <v>0</v>
          </cell>
          <cell r="D135" t="b">
            <v>0</v>
          </cell>
          <cell r="E135" t="b">
            <v>0</v>
          </cell>
          <cell r="F135" t="str">
            <v>You can impress audiences with your talent and skill.</v>
          </cell>
          <cell r="G135" t="str">
            <v>1 hour</v>
          </cell>
          <cell r="H135" t="b">
            <v>1</v>
          </cell>
          <cell r="I135"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5" t="b">
            <v>0</v>
          </cell>
          <cell r="N135" t="b">
            <v>0</v>
          </cell>
        </row>
        <row r="136">
          <cell r="A136" t="str">
            <v>Perform (Percussion Instruments)</v>
          </cell>
          <cell r="B136" t="str">
            <v>Cha</v>
          </cell>
          <cell r="C136" t="b">
            <v>0</v>
          </cell>
          <cell r="D136" t="b">
            <v>0</v>
          </cell>
          <cell r="E136" t="b">
            <v>0</v>
          </cell>
          <cell r="F136" t="str">
            <v>You can impress audiences with your talent and skill.</v>
          </cell>
          <cell r="G136" t="str">
            <v>1 hour</v>
          </cell>
          <cell r="H136" t="b">
            <v>1</v>
          </cell>
          <cell r="I136"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6" t="b">
            <v>0</v>
          </cell>
          <cell r="N136" t="b">
            <v>0</v>
          </cell>
        </row>
        <row r="137">
          <cell r="A137" t="str">
            <v>Perform (String Instruments)</v>
          </cell>
          <cell r="B137" t="str">
            <v>Cha</v>
          </cell>
          <cell r="C137" t="b">
            <v>0</v>
          </cell>
          <cell r="D137" t="b">
            <v>0</v>
          </cell>
          <cell r="E137" t="b">
            <v>0</v>
          </cell>
          <cell r="F137" t="str">
            <v>You can impress audiences with your talent and skill.</v>
          </cell>
          <cell r="G137" t="str">
            <v>1 hour</v>
          </cell>
          <cell r="H137" t="b">
            <v>1</v>
          </cell>
          <cell r="I137"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7" t="b">
            <v>0</v>
          </cell>
          <cell r="N137" t="b">
            <v>0</v>
          </cell>
        </row>
        <row r="138">
          <cell r="A138" t="str">
            <v>Perform (Wind Instruments)</v>
          </cell>
          <cell r="B138" t="str">
            <v>Cha</v>
          </cell>
          <cell r="C138" t="b">
            <v>0</v>
          </cell>
          <cell r="D138" t="b">
            <v>0</v>
          </cell>
          <cell r="E138" t="b">
            <v>0</v>
          </cell>
          <cell r="F138" t="str">
            <v>You can impress audiences with your talent and skill.</v>
          </cell>
          <cell r="G138" t="str">
            <v>1 hour</v>
          </cell>
          <cell r="H138" t="b">
            <v>1</v>
          </cell>
          <cell r="I138"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8" t="b">
            <v>0</v>
          </cell>
          <cell r="N138" t="b">
            <v>0</v>
          </cell>
        </row>
        <row r="139">
          <cell r="A139" t="str">
            <v>Perform (Sing)</v>
          </cell>
          <cell r="B139" t="str">
            <v>Cha</v>
          </cell>
          <cell r="C139" t="b">
            <v>0</v>
          </cell>
          <cell r="D139" t="b">
            <v>0</v>
          </cell>
          <cell r="E139" t="b">
            <v>0</v>
          </cell>
          <cell r="F139" t="str">
            <v>You can impress audiences with your talent and skill.</v>
          </cell>
          <cell r="G139" t="str">
            <v>1 hour</v>
          </cell>
          <cell r="H139" t="b">
            <v>1</v>
          </cell>
          <cell r="I139"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9" t="b">
            <v>0</v>
          </cell>
          <cell r="N139" t="b">
            <v>0</v>
          </cell>
        </row>
        <row r="140">
          <cell r="A140" t="str">
            <v>Profession (Apothecary)</v>
          </cell>
          <cell r="B140" t="str">
            <v>Wis</v>
          </cell>
          <cell r="C140" t="b">
            <v>1</v>
          </cell>
          <cell r="D140" t="b">
            <v>0</v>
          </cell>
          <cell r="E140" t="b">
            <v>0</v>
          </cell>
          <cell r="F14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0" t="str">
            <v>1day</v>
          </cell>
          <cell r="H140" t="b">
            <v>1</v>
          </cell>
          <cell r="K140" t="b">
            <v>0</v>
          </cell>
          <cell r="L140" t="str">
            <v>Untrained laborers and assistants (that is, characters without any ranks in Profession) earn an average of 1 silver piece per day.</v>
          </cell>
          <cell r="N140" t="b">
            <v>0</v>
          </cell>
        </row>
        <row r="141">
          <cell r="A141" t="str">
            <v>Profession (Artillary)</v>
          </cell>
          <cell r="B141" t="str">
            <v>Wis</v>
          </cell>
          <cell r="C141" t="b">
            <v>1</v>
          </cell>
          <cell r="D141" t="b">
            <v>0</v>
          </cell>
          <cell r="E141" t="b">
            <v>0</v>
          </cell>
          <cell r="F14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1" t="str">
            <v>1day</v>
          </cell>
          <cell r="H141" t="b">
            <v>1</v>
          </cell>
          <cell r="K141" t="b">
            <v>0</v>
          </cell>
          <cell r="L141" t="str">
            <v>Untrained laborers and assistants (that is, characters without any ranks in Profession) earn an average of 1 silver piece per day.</v>
          </cell>
          <cell r="M141" t="str">
            <v>Allows you to use artillery.</v>
          </cell>
          <cell r="N141" t="b">
            <v>0</v>
          </cell>
        </row>
        <row r="142">
          <cell r="A142" t="str">
            <v>Profession (Astrologer)</v>
          </cell>
          <cell r="B142" t="str">
            <v>Wis</v>
          </cell>
          <cell r="C142" t="b">
            <v>1</v>
          </cell>
          <cell r="D142" t="b">
            <v>0</v>
          </cell>
          <cell r="E142" t="b">
            <v>0</v>
          </cell>
          <cell r="F14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2" t="str">
            <v>1day</v>
          </cell>
          <cell r="H142" t="b">
            <v>1</v>
          </cell>
          <cell r="K142" t="b">
            <v>0</v>
          </cell>
          <cell r="L142" t="str">
            <v>Untrained laborers and assistants (that is, characters without any ranks in Profession) earn an average of 1 silver piece per day.</v>
          </cell>
          <cell r="N142" t="b">
            <v>0</v>
          </cell>
        </row>
        <row r="143">
          <cell r="A143" t="str">
            <v>Profession (Boater)</v>
          </cell>
          <cell r="B143" t="str">
            <v>Wis</v>
          </cell>
          <cell r="C143" t="b">
            <v>1</v>
          </cell>
          <cell r="D143" t="b">
            <v>0</v>
          </cell>
          <cell r="E143" t="b">
            <v>0</v>
          </cell>
          <cell r="F14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3" t="str">
            <v>1day</v>
          </cell>
          <cell r="H143" t="b">
            <v>1</v>
          </cell>
          <cell r="K143" t="b">
            <v>0</v>
          </cell>
          <cell r="L143" t="str">
            <v>Untrained laborers and assistants (that is, characters without any ranks in Profession) earn an average of 1 silver piece per day.</v>
          </cell>
          <cell r="N143" t="b">
            <v>0</v>
          </cell>
        </row>
        <row r="144">
          <cell r="A144" t="str">
            <v>Profession (Bookkeeper)</v>
          </cell>
          <cell r="B144" t="str">
            <v>Wis</v>
          </cell>
          <cell r="C144" t="b">
            <v>1</v>
          </cell>
          <cell r="D144" t="b">
            <v>0</v>
          </cell>
          <cell r="E144" t="b">
            <v>0</v>
          </cell>
          <cell r="F14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4" t="str">
            <v>1day</v>
          </cell>
          <cell r="H144" t="b">
            <v>1</v>
          </cell>
          <cell r="K144" t="b">
            <v>0</v>
          </cell>
          <cell r="L144" t="str">
            <v>Untrained laborers and assistants (that is, characters without any ranks in Profession) earn an average of 1 silver piece per day.</v>
          </cell>
          <cell r="N144" t="b">
            <v>0</v>
          </cell>
        </row>
        <row r="145">
          <cell r="A145" t="str">
            <v>Profession (Brewer)</v>
          </cell>
          <cell r="B145" t="str">
            <v>Wis</v>
          </cell>
          <cell r="C145" t="b">
            <v>1</v>
          </cell>
          <cell r="D145" t="b">
            <v>0</v>
          </cell>
          <cell r="E145" t="b">
            <v>0</v>
          </cell>
          <cell r="F14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5" t="str">
            <v>1day</v>
          </cell>
          <cell r="H145" t="b">
            <v>1</v>
          </cell>
          <cell r="K145" t="b">
            <v>0</v>
          </cell>
          <cell r="L145" t="str">
            <v>Untrained laborers and assistants (that is, characters without any ranks in Profession) earn an average of 1 silver piece per day.</v>
          </cell>
          <cell r="N145" t="b">
            <v>0</v>
          </cell>
        </row>
        <row r="146">
          <cell r="A146" t="str">
            <v>Profession (Cook)</v>
          </cell>
          <cell r="B146" t="str">
            <v>Wis</v>
          </cell>
          <cell r="C146" t="b">
            <v>1</v>
          </cell>
          <cell r="D146" t="b">
            <v>0</v>
          </cell>
          <cell r="E146" t="b">
            <v>0</v>
          </cell>
          <cell r="F14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6" t="str">
            <v>1day</v>
          </cell>
          <cell r="H146" t="b">
            <v>1</v>
          </cell>
          <cell r="K146" t="b">
            <v>0</v>
          </cell>
          <cell r="L146" t="str">
            <v>Untrained laborers and assistants (that is, characters without any ranks in Profession) earn an average of 1 silver piece per day.</v>
          </cell>
          <cell r="N146" t="b">
            <v>0</v>
          </cell>
        </row>
        <row r="147">
          <cell r="A147" t="str">
            <v>Profession (Courtier)</v>
          </cell>
          <cell r="B147" t="str">
            <v>Wis</v>
          </cell>
          <cell r="C147" t="b">
            <v>1</v>
          </cell>
          <cell r="D147" t="b">
            <v>0</v>
          </cell>
          <cell r="E147" t="b">
            <v>0</v>
          </cell>
          <cell r="F14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7" t="str">
            <v>1day</v>
          </cell>
          <cell r="H147" t="b">
            <v>1</v>
          </cell>
          <cell r="K147" t="b">
            <v>0</v>
          </cell>
          <cell r="L147" t="str">
            <v>Untrained laborers and assistants (that is, characters without any ranks in Profession) earn an average of 1 silver piece per day.</v>
          </cell>
          <cell r="N147" t="b">
            <v>0</v>
          </cell>
        </row>
        <row r="148">
          <cell r="A148" t="str">
            <v>Profession (Detonator)</v>
          </cell>
          <cell r="B148" t="str">
            <v>Wis</v>
          </cell>
          <cell r="C148" t="b">
            <v>1</v>
          </cell>
          <cell r="D148" t="b">
            <v>0</v>
          </cell>
          <cell r="E148" t="b">
            <v>0</v>
          </cell>
          <cell r="F14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8" t="str">
            <v>1day</v>
          </cell>
          <cell r="H148" t="b">
            <v>1</v>
          </cell>
          <cell r="K148" t="b">
            <v>0</v>
          </cell>
          <cell r="L148" t="str">
            <v>Untrained laborers and assistants (that is, characters without any ranks in Profession) earn an average of 1 silver piece per day.</v>
          </cell>
          <cell r="N148" t="b">
            <v>0</v>
          </cell>
        </row>
        <row r="149">
          <cell r="A149" t="str">
            <v>Profession (Driver)</v>
          </cell>
          <cell r="B149" t="str">
            <v>Wis</v>
          </cell>
          <cell r="C149" t="b">
            <v>1</v>
          </cell>
          <cell r="D149" t="b">
            <v>0</v>
          </cell>
          <cell r="E149" t="b">
            <v>0</v>
          </cell>
          <cell r="F14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9" t="str">
            <v>1day</v>
          </cell>
          <cell r="H149" t="b">
            <v>1</v>
          </cell>
          <cell r="K149" t="b">
            <v>0</v>
          </cell>
          <cell r="L149" t="str">
            <v>Untrained laborers and assistants (that is, characters without any ranks in Profession) earn an average of 1 silver piece per day.</v>
          </cell>
          <cell r="N149" t="b">
            <v>0</v>
          </cell>
        </row>
        <row r="150">
          <cell r="A150" t="str">
            <v>Profession (Engineer)</v>
          </cell>
          <cell r="B150" t="str">
            <v>Wis</v>
          </cell>
          <cell r="C150" t="b">
            <v>1</v>
          </cell>
          <cell r="D150" t="b">
            <v>0</v>
          </cell>
          <cell r="E150" t="b">
            <v>0</v>
          </cell>
          <cell r="F15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0" t="str">
            <v>1day</v>
          </cell>
          <cell r="H150" t="b">
            <v>1</v>
          </cell>
          <cell r="K150" t="b">
            <v>0</v>
          </cell>
          <cell r="L150" t="str">
            <v>Untrained laborers and assistants (that is, characters without any ranks in Profession) earn an average of 1 silver piece per day.</v>
          </cell>
          <cell r="N150" t="b">
            <v>0</v>
          </cell>
        </row>
        <row r="151">
          <cell r="A151" t="str">
            <v>Profession (Farmer)</v>
          </cell>
          <cell r="B151" t="str">
            <v>Wis</v>
          </cell>
          <cell r="C151" t="b">
            <v>1</v>
          </cell>
          <cell r="D151" t="b">
            <v>0</v>
          </cell>
          <cell r="E151" t="b">
            <v>0</v>
          </cell>
          <cell r="F15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1" t="str">
            <v>1day</v>
          </cell>
          <cell r="H151" t="b">
            <v>1</v>
          </cell>
          <cell r="K151" t="b">
            <v>0</v>
          </cell>
          <cell r="L151" t="str">
            <v>Untrained laborers and assistants (that is, characters without any ranks in Profession) earn an average of 1 silver piece per day.</v>
          </cell>
          <cell r="N151" t="b">
            <v>0</v>
          </cell>
        </row>
        <row r="152">
          <cell r="A152" t="str">
            <v>Profession (Fisher)</v>
          </cell>
          <cell r="B152" t="str">
            <v>Wis</v>
          </cell>
          <cell r="C152" t="b">
            <v>1</v>
          </cell>
          <cell r="D152" t="b">
            <v>0</v>
          </cell>
          <cell r="E152" t="b">
            <v>0</v>
          </cell>
          <cell r="F15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2" t="str">
            <v>1day</v>
          </cell>
          <cell r="H152" t="b">
            <v>1</v>
          </cell>
          <cell r="K152" t="b">
            <v>0</v>
          </cell>
          <cell r="L152" t="str">
            <v>Untrained laborers and assistants (that is, characters without any ranks in Profession) earn an average of 1 silver piece per day.</v>
          </cell>
          <cell r="N152" t="b">
            <v>0</v>
          </cell>
        </row>
        <row r="153">
          <cell r="A153" t="str">
            <v>Profession (Gambler)</v>
          </cell>
          <cell r="B153" t="str">
            <v>Wis</v>
          </cell>
          <cell r="C153" t="b">
            <v>1</v>
          </cell>
          <cell r="D153" t="b">
            <v>0</v>
          </cell>
          <cell r="E153" t="b">
            <v>0</v>
          </cell>
          <cell r="F15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3" t="str">
            <v>1day</v>
          </cell>
          <cell r="H153" t="b">
            <v>1</v>
          </cell>
          <cell r="K153" t="b">
            <v>0</v>
          </cell>
          <cell r="L153" t="str">
            <v>Untrained laborers and assistants (that is, characters without any ranks in Profession) earn an average of 1 silver piece per day.</v>
          </cell>
          <cell r="N153" t="b">
            <v>0</v>
          </cell>
        </row>
        <row r="154">
          <cell r="A154" t="str">
            <v>Profession (General)</v>
          </cell>
          <cell r="B154" t="str">
            <v>Wis</v>
          </cell>
          <cell r="C154" t="b">
            <v>1</v>
          </cell>
          <cell r="D154" t="b">
            <v>0</v>
          </cell>
          <cell r="E154" t="b">
            <v>0</v>
          </cell>
          <cell r="F15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4" t="str">
            <v>1day</v>
          </cell>
          <cell r="H154" t="b">
            <v>1</v>
          </cell>
          <cell r="K154" t="b">
            <v>0</v>
          </cell>
          <cell r="L154" t="str">
            <v>Untrained laborers and assistants (that is, characters without any ranks in Profession) earn an average of 1 silver piece per day.</v>
          </cell>
          <cell r="N154" t="b">
            <v>0</v>
          </cell>
        </row>
        <row r="155">
          <cell r="A155" t="str">
            <v>Profession (Graverobber)</v>
          </cell>
          <cell r="B155" t="str">
            <v>Wis</v>
          </cell>
          <cell r="C155" t="b">
            <v>1</v>
          </cell>
          <cell r="D155" t="b">
            <v>0</v>
          </cell>
          <cell r="E155" t="b">
            <v>0</v>
          </cell>
          <cell r="F15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5" t="str">
            <v>1day</v>
          </cell>
          <cell r="H155" t="b">
            <v>1</v>
          </cell>
          <cell r="K155" t="b">
            <v>0</v>
          </cell>
          <cell r="L155" t="str">
            <v>Untrained laborers and assistants (that is, characters without any ranks in Profession) earn an average of 1 silver piece per day.</v>
          </cell>
          <cell r="N155" t="b">
            <v>0</v>
          </cell>
        </row>
        <row r="156">
          <cell r="A156" t="str">
            <v>Profession (Guide)</v>
          </cell>
          <cell r="B156" t="str">
            <v>Wis</v>
          </cell>
          <cell r="C156" t="b">
            <v>1</v>
          </cell>
          <cell r="D156" t="b">
            <v>0</v>
          </cell>
          <cell r="E156" t="b">
            <v>0</v>
          </cell>
          <cell r="F15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6" t="str">
            <v>1day</v>
          </cell>
          <cell r="H156" t="b">
            <v>1</v>
          </cell>
          <cell r="K156" t="b">
            <v>0</v>
          </cell>
          <cell r="L156" t="str">
            <v>Untrained laborers and assistants (that is, characters without any ranks in Profession) earn an average of 1 silver piece per day.</v>
          </cell>
          <cell r="N156" t="b">
            <v>0</v>
          </cell>
        </row>
        <row r="157">
          <cell r="A157" t="str">
            <v>Profession (Herbalist)</v>
          </cell>
          <cell r="B157" t="str">
            <v>Wis</v>
          </cell>
          <cell r="C157" t="b">
            <v>1</v>
          </cell>
          <cell r="D157" t="b">
            <v>0</v>
          </cell>
          <cell r="E157" t="b">
            <v>0</v>
          </cell>
          <cell r="F15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7" t="str">
            <v>1day</v>
          </cell>
          <cell r="H157" t="b">
            <v>1</v>
          </cell>
          <cell r="K157" t="b">
            <v>0</v>
          </cell>
          <cell r="L157" t="str">
            <v>Untrained laborers and assistants (that is, characters without any ranks in Profession) earn an average of 1 silver piece per day.</v>
          </cell>
          <cell r="N157" t="b">
            <v>0</v>
          </cell>
        </row>
        <row r="158">
          <cell r="A158" t="str">
            <v>Profession (Herdsman)</v>
          </cell>
          <cell r="B158" t="str">
            <v>Wis</v>
          </cell>
          <cell r="C158" t="b">
            <v>1</v>
          </cell>
          <cell r="D158" t="b">
            <v>0</v>
          </cell>
          <cell r="E158" t="b">
            <v>0</v>
          </cell>
          <cell r="F15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8" t="str">
            <v>1day</v>
          </cell>
          <cell r="H158" t="b">
            <v>1</v>
          </cell>
          <cell r="K158" t="b">
            <v>0</v>
          </cell>
          <cell r="L158" t="str">
            <v>Untrained laborers and assistants (that is, characters without any ranks in Profession) earn an average of 1 silver piece per day.</v>
          </cell>
          <cell r="N158" t="b">
            <v>0</v>
          </cell>
        </row>
        <row r="159">
          <cell r="A159" t="str">
            <v>Profession (Innkeeper)</v>
          </cell>
          <cell r="B159" t="str">
            <v>Wis</v>
          </cell>
          <cell r="C159" t="b">
            <v>1</v>
          </cell>
          <cell r="D159" t="b">
            <v>0</v>
          </cell>
          <cell r="E159" t="b">
            <v>0</v>
          </cell>
          <cell r="F15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9" t="str">
            <v>1day</v>
          </cell>
          <cell r="H159" t="b">
            <v>1</v>
          </cell>
          <cell r="K159" t="b">
            <v>0</v>
          </cell>
          <cell r="L159" t="str">
            <v>Untrained laborers and assistants (that is, characters without any ranks in Profession) earn an average of 1 silver piece per day.</v>
          </cell>
          <cell r="N159" t="b">
            <v>0</v>
          </cell>
        </row>
        <row r="160">
          <cell r="A160" t="str">
            <v>Profession (Lawyer)</v>
          </cell>
          <cell r="B160" t="str">
            <v>Wis</v>
          </cell>
          <cell r="C160" t="b">
            <v>1</v>
          </cell>
          <cell r="D160" t="b">
            <v>0</v>
          </cell>
          <cell r="E160" t="b">
            <v>0</v>
          </cell>
          <cell r="F16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0" t="str">
            <v>1day</v>
          </cell>
          <cell r="H160" t="b">
            <v>1</v>
          </cell>
          <cell r="K160" t="b">
            <v>0</v>
          </cell>
          <cell r="L160" t="str">
            <v>Untrained laborers and assistants (that is, characters without any ranks in Profession) earn an average of 1 silver piece per day.</v>
          </cell>
          <cell r="N160" t="b">
            <v>0</v>
          </cell>
        </row>
        <row r="161">
          <cell r="A161" t="str">
            <v>Profession (Linguist)</v>
          </cell>
          <cell r="B161" t="str">
            <v>Wis</v>
          </cell>
          <cell r="C161" t="b">
            <v>1</v>
          </cell>
          <cell r="D161" t="b">
            <v>0</v>
          </cell>
          <cell r="E161" t="b">
            <v>0</v>
          </cell>
          <cell r="F16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1" t="str">
            <v>1day</v>
          </cell>
          <cell r="H161" t="b">
            <v>1</v>
          </cell>
          <cell r="K161" t="b">
            <v>0</v>
          </cell>
          <cell r="L161" t="str">
            <v>Untrained laborers and assistants (that is, characters without any ranks in Profession) earn an average of 1 silver piece per day.</v>
          </cell>
          <cell r="N161" t="b">
            <v>0</v>
          </cell>
        </row>
        <row r="162">
          <cell r="A162" t="str">
            <v>Profession (Lumberjack)</v>
          </cell>
          <cell r="B162" t="str">
            <v>Wis</v>
          </cell>
          <cell r="C162" t="b">
            <v>1</v>
          </cell>
          <cell r="D162" t="b">
            <v>0</v>
          </cell>
          <cell r="E162" t="b">
            <v>0</v>
          </cell>
          <cell r="F16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2" t="str">
            <v>1day</v>
          </cell>
          <cell r="H162" t="b">
            <v>1</v>
          </cell>
          <cell r="K162" t="b">
            <v>0</v>
          </cell>
          <cell r="L162" t="str">
            <v>Untrained laborers and assistants (that is, characters without any ranks in Profession) earn an average of 1 silver piece per day.</v>
          </cell>
          <cell r="N162" t="b">
            <v>0</v>
          </cell>
        </row>
        <row r="163">
          <cell r="A163" t="str">
            <v>Profession (Masseur)</v>
          </cell>
          <cell r="B163" t="str">
            <v>Wis</v>
          </cell>
          <cell r="C163" t="b">
            <v>1</v>
          </cell>
          <cell r="D163" t="b">
            <v>0</v>
          </cell>
          <cell r="E163" t="b">
            <v>0</v>
          </cell>
          <cell r="F16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3" t="str">
            <v>1day</v>
          </cell>
          <cell r="H163" t="b">
            <v>1</v>
          </cell>
          <cell r="K163" t="b">
            <v>0</v>
          </cell>
          <cell r="L163" t="str">
            <v>Untrained laborers and assistants (that is, characters without any ranks in Profession) earn an average of 1 silver piece per day.</v>
          </cell>
          <cell r="N163" t="b">
            <v>0</v>
          </cell>
        </row>
        <row r="164">
          <cell r="A164" t="str">
            <v>Profession (Merchant)</v>
          </cell>
          <cell r="B164" t="str">
            <v>Wis</v>
          </cell>
          <cell r="C164" t="b">
            <v>1</v>
          </cell>
          <cell r="D164" t="b">
            <v>0</v>
          </cell>
          <cell r="E164" t="b">
            <v>0</v>
          </cell>
          <cell r="F16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4" t="str">
            <v>1day</v>
          </cell>
          <cell r="H164" t="b">
            <v>1</v>
          </cell>
          <cell r="K164" t="b">
            <v>0</v>
          </cell>
          <cell r="L164" t="str">
            <v>Untrained laborers and assistants (that is, characters without any ranks in Profession) earn an average of 1 silver piece per day.</v>
          </cell>
          <cell r="N164" t="b">
            <v>0</v>
          </cell>
        </row>
        <row r="165">
          <cell r="A165" t="str">
            <v>Profession (Miller)</v>
          </cell>
          <cell r="B165" t="str">
            <v>Wis</v>
          </cell>
          <cell r="C165" t="b">
            <v>1</v>
          </cell>
          <cell r="D165" t="b">
            <v>0</v>
          </cell>
          <cell r="E165" t="b">
            <v>0</v>
          </cell>
          <cell r="F16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5" t="str">
            <v>1day</v>
          </cell>
          <cell r="H165" t="b">
            <v>1</v>
          </cell>
          <cell r="K165" t="b">
            <v>0</v>
          </cell>
          <cell r="L165" t="str">
            <v>Untrained laborers and assistants (that is, characters without any ranks in Profession) earn an average of 1 silver piece per day.</v>
          </cell>
          <cell r="N165" t="b">
            <v>0</v>
          </cell>
        </row>
        <row r="166">
          <cell r="A166" t="str">
            <v>Profession (Miner)</v>
          </cell>
          <cell r="B166" t="str">
            <v>Wis</v>
          </cell>
          <cell r="C166" t="b">
            <v>1</v>
          </cell>
          <cell r="D166" t="b">
            <v>0</v>
          </cell>
          <cell r="E166" t="b">
            <v>0</v>
          </cell>
          <cell r="F16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6" t="str">
            <v>1day</v>
          </cell>
          <cell r="H166" t="b">
            <v>1</v>
          </cell>
          <cell r="K166" t="b">
            <v>0</v>
          </cell>
          <cell r="L166" t="str">
            <v>Untrained laborers and assistants (that is, characters without any ranks in Profession) earn an average of 1 silver piece per day.</v>
          </cell>
          <cell r="N166" t="b">
            <v>0</v>
          </cell>
        </row>
        <row r="167">
          <cell r="A167" t="str">
            <v>Profession (Mortician)</v>
          </cell>
          <cell r="B167" t="str">
            <v>Wis</v>
          </cell>
          <cell r="C167" t="b">
            <v>1</v>
          </cell>
          <cell r="D167" t="b">
            <v>0</v>
          </cell>
          <cell r="E167" t="b">
            <v>0</v>
          </cell>
          <cell r="F16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7" t="str">
            <v>1day</v>
          </cell>
          <cell r="H167" t="b">
            <v>1</v>
          </cell>
          <cell r="K167" t="b">
            <v>0</v>
          </cell>
          <cell r="L167" t="str">
            <v>Untrained laborers and assistants (that is, characters without any ranks in Profession) earn an average of 1 silver piece per day.</v>
          </cell>
          <cell r="N167" t="b">
            <v>0</v>
          </cell>
        </row>
        <row r="168">
          <cell r="A168" t="str">
            <v>Profession (Mountaineer)</v>
          </cell>
          <cell r="B168" t="str">
            <v>Wis</v>
          </cell>
          <cell r="C168" t="b">
            <v>1</v>
          </cell>
          <cell r="D168" t="b">
            <v>0</v>
          </cell>
          <cell r="E168" t="b">
            <v>0</v>
          </cell>
          <cell r="F16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8" t="str">
            <v>1day</v>
          </cell>
          <cell r="H168" t="b">
            <v>1</v>
          </cell>
          <cell r="K168" t="b">
            <v>0</v>
          </cell>
          <cell r="L168" t="str">
            <v>Untrained laborers and assistants (that is, characters without any ranks in Profession) earn an average of 1 silver piece per day.</v>
          </cell>
          <cell r="N168" t="b">
            <v>0</v>
          </cell>
        </row>
        <row r="169">
          <cell r="A169" t="str">
            <v>Profession (Pearl Bed Diver)</v>
          </cell>
          <cell r="B169" t="str">
            <v>Wis</v>
          </cell>
          <cell r="C169" t="b">
            <v>1</v>
          </cell>
          <cell r="D169" t="b">
            <v>0</v>
          </cell>
          <cell r="E169" t="b">
            <v>0</v>
          </cell>
          <cell r="F16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9" t="str">
            <v>1day</v>
          </cell>
          <cell r="H169" t="b">
            <v>1</v>
          </cell>
          <cell r="K169" t="b">
            <v>0</v>
          </cell>
          <cell r="L169" t="str">
            <v>Untrained laborers and assistants (that is, characters without any ranks in Profession) earn an average of 1 silver piece per day.</v>
          </cell>
          <cell r="N169" t="b">
            <v>0</v>
          </cell>
        </row>
        <row r="170">
          <cell r="A170" t="str">
            <v>Profession (Porter)</v>
          </cell>
          <cell r="B170" t="str">
            <v>Wis</v>
          </cell>
          <cell r="C170" t="b">
            <v>1</v>
          </cell>
          <cell r="D170" t="b">
            <v>0</v>
          </cell>
          <cell r="E170" t="b">
            <v>0</v>
          </cell>
          <cell r="F17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0" t="str">
            <v>1day</v>
          </cell>
          <cell r="H170" t="b">
            <v>1</v>
          </cell>
          <cell r="K170" t="b">
            <v>0</v>
          </cell>
          <cell r="L170" t="str">
            <v>Untrained laborers and assistants (that is, characters without any ranks in Profession) earn an average of 1 silver piece per day.</v>
          </cell>
          <cell r="N170" t="b">
            <v>0</v>
          </cell>
        </row>
        <row r="171">
          <cell r="A171" t="str">
            <v>Profession (Rancher)</v>
          </cell>
          <cell r="B171" t="str">
            <v>Wis</v>
          </cell>
          <cell r="C171" t="b">
            <v>1</v>
          </cell>
          <cell r="D171" t="b">
            <v>0</v>
          </cell>
          <cell r="E171" t="b">
            <v>0</v>
          </cell>
          <cell r="F17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1" t="str">
            <v>1day</v>
          </cell>
          <cell r="H171" t="b">
            <v>1</v>
          </cell>
          <cell r="K171" t="b">
            <v>0</v>
          </cell>
          <cell r="L171" t="str">
            <v>Untrained laborers and assistants (that is, characters without any ranks in Profession) earn an average of 1 silver piece per day.</v>
          </cell>
          <cell r="N171" t="b">
            <v>0</v>
          </cell>
        </row>
        <row r="172">
          <cell r="A172" t="str">
            <v>Profession (Sailor)</v>
          </cell>
          <cell r="B172" t="str">
            <v>Wis</v>
          </cell>
          <cell r="C172" t="b">
            <v>1</v>
          </cell>
          <cell r="D172" t="b">
            <v>0</v>
          </cell>
          <cell r="E172" t="b">
            <v>0</v>
          </cell>
          <cell r="F17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2" t="str">
            <v>1day</v>
          </cell>
          <cell r="H172" t="b">
            <v>1</v>
          </cell>
          <cell r="K172" t="b">
            <v>0</v>
          </cell>
          <cell r="L172" t="str">
            <v>Untrained laborers and assistants (that is, characters without any ranks in Profession) earn an average of 1 silver piece per day.</v>
          </cell>
          <cell r="N172" t="b">
            <v>0</v>
          </cell>
        </row>
        <row r="173">
          <cell r="A173" t="str">
            <v>Profession (Scribe)</v>
          </cell>
          <cell r="B173" t="str">
            <v>Wis</v>
          </cell>
          <cell r="C173" t="b">
            <v>1</v>
          </cell>
          <cell r="D173" t="b">
            <v>0</v>
          </cell>
          <cell r="E173" t="b">
            <v>0</v>
          </cell>
          <cell r="F17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3" t="str">
            <v>1day</v>
          </cell>
          <cell r="H173" t="b">
            <v>1</v>
          </cell>
          <cell r="K173" t="b">
            <v>0</v>
          </cell>
          <cell r="L173" t="str">
            <v>Untrained laborers and assistants (that is, characters without any ranks in Profession) earn an average of 1 silver piece per day.</v>
          </cell>
          <cell r="N173" t="b">
            <v>0</v>
          </cell>
        </row>
        <row r="174">
          <cell r="A174" t="str">
            <v>Profession (Siege Engineer)</v>
          </cell>
          <cell r="B174" t="str">
            <v>Wis</v>
          </cell>
          <cell r="C174" t="b">
            <v>1</v>
          </cell>
          <cell r="D174" t="b">
            <v>0</v>
          </cell>
          <cell r="E174" t="b">
            <v>0</v>
          </cell>
          <cell r="F17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4" t="str">
            <v>1day</v>
          </cell>
          <cell r="H174" t="b">
            <v>1</v>
          </cell>
          <cell r="K174" t="b">
            <v>0</v>
          </cell>
          <cell r="L174" t="str">
            <v>Untrained laborers and assistants (that is, characters without any ranks in Profession) earn an average of 1 silver piece per day.</v>
          </cell>
          <cell r="N174" t="b">
            <v>0</v>
          </cell>
        </row>
        <row r="175">
          <cell r="A175" t="str">
            <v>Profession (Soldier)</v>
          </cell>
          <cell r="B175" t="str">
            <v>Wis</v>
          </cell>
          <cell r="C175" t="b">
            <v>1</v>
          </cell>
          <cell r="D175" t="b">
            <v>0</v>
          </cell>
          <cell r="E175" t="b">
            <v>0</v>
          </cell>
          <cell r="F17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5" t="str">
            <v>1day</v>
          </cell>
          <cell r="H175" t="b">
            <v>1</v>
          </cell>
          <cell r="K175" t="b">
            <v>0</v>
          </cell>
          <cell r="L175" t="str">
            <v>Untrained laborers and assistants (that is, characters without any ranks in Profession) earn an average of 1 silver piece per day.</v>
          </cell>
          <cell r="N175" t="b">
            <v>0</v>
          </cell>
        </row>
        <row r="176">
          <cell r="A176" t="str">
            <v>Profession (Stablehand)</v>
          </cell>
          <cell r="B176" t="str">
            <v>Wis</v>
          </cell>
          <cell r="C176" t="b">
            <v>1</v>
          </cell>
          <cell r="D176" t="b">
            <v>0</v>
          </cell>
          <cell r="E176" t="b">
            <v>0</v>
          </cell>
          <cell r="F17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6" t="str">
            <v>1day</v>
          </cell>
          <cell r="H176" t="b">
            <v>1</v>
          </cell>
          <cell r="K176" t="b">
            <v>0</v>
          </cell>
          <cell r="L176" t="str">
            <v>Untrained laborers and assistants (that is, characters without any ranks in Profession) earn an average of 1 silver piece per day.</v>
          </cell>
          <cell r="N176" t="b">
            <v>0</v>
          </cell>
        </row>
        <row r="177">
          <cell r="A177" t="str">
            <v>Profession (Tanner)</v>
          </cell>
          <cell r="B177" t="str">
            <v>Wis</v>
          </cell>
          <cell r="C177" t="b">
            <v>1</v>
          </cell>
          <cell r="D177" t="b">
            <v>0</v>
          </cell>
          <cell r="E177" t="b">
            <v>0</v>
          </cell>
          <cell r="F17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7" t="str">
            <v>1day</v>
          </cell>
          <cell r="H177" t="b">
            <v>1</v>
          </cell>
          <cell r="K177" t="b">
            <v>0</v>
          </cell>
          <cell r="L177" t="str">
            <v>Untrained laborers and assistants (that is, characters without any ranks in Profession) earn an average of 1 silver piece per day.</v>
          </cell>
          <cell r="N177" t="b">
            <v>0</v>
          </cell>
        </row>
        <row r="178">
          <cell r="A178" t="str">
            <v>Profession (Teamster)</v>
          </cell>
          <cell r="B178" t="str">
            <v>Wis</v>
          </cell>
          <cell r="C178" t="b">
            <v>1</v>
          </cell>
          <cell r="D178" t="b">
            <v>0</v>
          </cell>
          <cell r="E178" t="b">
            <v>0</v>
          </cell>
          <cell r="F17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8" t="str">
            <v>1day</v>
          </cell>
          <cell r="H178" t="b">
            <v>1</v>
          </cell>
          <cell r="K178" t="b">
            <v>0</v>
          </cell>
          <cell r="L178" t="str">
            <v>Untrained laborers and assistants (that is, characters without any ranks in Profession) earn an average of 1 silver piece per day.</v>
          </cell>
          <cell r="N178" t="b">
            <v>0</v>
          </cell>
        </row>
        <row r="179">
          <cell r="A179" t="str">
            <v>Profession (Torturer)</v>
          </cell>
          <cell r="B179" t="str">
            <v>Wis</v>
          </cell>
          <cell r="C179" t="b">
            <v>1</v>
          </cell>
          <cell r="D179" t="b">
            <v>0</v>
          </cell>
          <cell r="E179" t="b">
            <v>0</v>
          </cell>
          <cell r="F17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9" t="str">
            <v>1day</v>
          </cell>
          <cell r="H179" t="b">
            <v>1</v>
          </cell>
          <cell r="K179" t="b">
            <v>0</v>
          </cell>
          <cell r="L179" t="str">
            <v>Untrained laborers and assistants (that is, characters without any ranks in Profession) earn an average of 1 silver piece per day.</v>
          </cell>
          <cell r="N179" t="b">
            <v>0</v>
          </cell>
        </row>
        <row r="180">
          <cell r="A180" t="str">
            <v>Profession (Woodcutter)</v>
          </cell>
          <cell r="B180" t="str">
            <v>Wis</v>
          </cell>
          <cell r="C180" t="b">
            <v>1</v>
          </cell>
          <cell r="D180" t="b">
            <v>0</v>
          </cell>
          <cell r="E180" t="b">
            <v>0</v>
          </cell>
          <cell r="F18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80" t="str">
            <v>1day</v>
          </cell>
          <cell r="H180" t="b">
            <v>1</v>
          </cell>
          <cell r="K180" t="b">
            <v>0</v>
          </cell>
          <cell r="L180" t="str">
            <v>Untrained laborers and assistants (that is, characters without any ranks in Profession) earn an average of 1 silver piece per day.</v>
          </cell>
          <cell r="N180" t="b">
            <v>0</v>
          </cell>
        </row>
        <row r="181">
          <cell r="A181" t="str">
            <v>Psicraft</v>
          </cell>
          <cell r="B181" t="str">
            <v>Int</v>
          </cell>
          <cell r="C181" t="b">
            <v>1</v>
          </cell>
          <cell r="D181" t="b">
            <v>0</v>
          </cell>
          <cell r="E181" t="b">
            <v>0</v>
          </cell>
          <cell r="K181" t="b">
            <v>0</v>
          </cell>
          <cell r="N181" t="b">
            <v>0</v>
          </cell>
        </row>
        <row r="182">
          <cell r="A182" t="str">
            <v>Ride</v>
          </cell>
          <cell r="B182" t="str">
            <v>Dex</v>
          </cell>
          <cell r="C182" t="b">
            <v>0</v>
          </cell>
          <cell r="D182" t="b">
            <v>0</v>
          </cell>
          <cell r="E182" t="b">
            <v>0</v>
          </cell>
          <cell r="F182" t="str">
            <v>See SRD.</v>
          </cell>
          <cell r="G182" t="str">
            <v>move action</v>
          </cell>
          <cell r="H182" t="b">
            <v>1</v>
          </cell>
          <cell r="I182" t="str">
            <v>If you are riding bareback, you take a –5 penalty on Ride checks.
If your mount has a military saddle you get a +2 circumstance bonus on Ride checks related to staying in the saddle.
The Ride skill is a prerequisite for the feats Mounted Archery, Mounted Combat, Ride-By Attack, Spirited Charge,
Trample.
If you have the Animal Affinity feat, you get a +2 bonus on Ride checks.</v>
          </cell>
          <cell r="J182" t="str">
            <v>Handle Animal</v>
          </cell>
          <cell r="K182" t="b">
            <v>0</v>
          </cell>
          <cell r="N182" t="b">
            <v>1</v>
          </cell>
        </row>
        <row r="183">
          <cell r="A183" t="str">
            <v>Search</v>
          </cell>
          <cell r="B183" t="str">
            <v>Int</v>
          </cell>
          <cell r="C183" t="b">
            <v>0</v>
          </cell>
          <cell r="D183" t="b">
            <v>0</v>
          </cell>
          <cell r="E183" t="b">
            <v>0</v>
          </cell>
          <cell r="F183" t="str">
            <v>You generally must be within 10 feet of the object or surface to be searched. The table below gives DCs for typical tasks involving the Search skill.</v>
          </cell>
          <cell r="G183" t="str">
            <v>1 minute</v>
          </cell>
          <cell r="H183" t="b">
            <v>1</v>
          </cell>
          <cell r="I183" t="str">
            <v>An elf has a +2 racial bonus on Search checks, and a half-elf has a +1 racial bonus. An elf (but not a half-elf) who simply passes within 5 feet of a secret or concealed door can make a Search check to find that door.
If you have the Investigator feat, you get a +2 bonus on Search checks.
The spells explosive runes, fire trap, glyph of warding, symbol, and teleportation circle create magic traps that a rogue can find by making a successful Search check and then can attempt to disarm by using Disable Device. Identifying the location of a snare spell has a DC of 23. Spike growth and spike stones create magic traps that can be found using Search, but against which Disable Device checks do not succeed. See the individual spell descriptions for details.
Active abjuration spells within 10 feet of each other for 24 hours or more create barely visible energy fluctuations. These fluctuations give you a +4 bonus on Search checks to locate such abjuration spells.</v>
          </cell>
          <cell r="J183" t="str">
            <v>Knowledge (Architecture and Engineering)</v>
          </cell>
          <cell r="K183" t="b">
            <v>1</v>
          </cell>
          <cell r="N183" t="b">
            <v>0</v>
          </cell>
        </row>
        <row r="184">
          <cell r="A184" t="str">
            <v>Sense Motive</v>
          </cell>
          <cell r="B184" t="str">
            <v>Wis</v>
          </cell>
          <cell r="C184" t="b">
            <v>0</v>
          </cell>
          <cell r="D184" t="b">
            <v>0</v>
          </cell>
          <cell r="E184" t="b">
            <v>0</v>
          </cell>
          <cell r="F184" t="str">
            <v>A successful check lets you avoid being bluffed (see the Bluff skill). You can also use this skill to determine when “something is up” (that is, something odd is going on) or to assess someone’s trustworthiness.</v>
          </cell>
          <cell r="G184" t="str">
            <v>1 minute</v>
          </cell>
          <cell r="H184" t="b">
            <v>0</v>
          </cell>
          <cell r="I184" t="str">
            <v>A ranger gains a bonus on Sense Motive checks when using this skill against a favored enemy.
If you have the Negotiator feat, you get a +2 bonus on Sense Motive checks.</v>
          </cell>
          <cell r="K184" t="b">
            <v>0</v>
          </cell>
          <cell r="N184" t="b">
            <v>0</v>
          </cell>
        </row>
        <row r="185">
          <cell r="A185" t="str">
            <v>Sleight of Hand</v>
          </cell>
          <cell r="B185" t="str">
            <v>Dex</v>
          </cell>
          <cell r="C185" t="b">
            <v>1</v>
          </cell>
          <cell r="D185" t="b">
            <v>1</v>
          </cell>
          <cell r="E185" t="b">
            <v>0</v>
          </cell>
          <cell r="F185" t="str">
            <v>A DC 10 Sleight of Hand check lets you palm a coin-sized, unattended object. Performing a minor feat of legerdemain, such as making a coin disappear, also has a DC of 10 unless an observer is determined to note where the item went.
When you use this skill under close observation, your skill check is opposed by the observer’s Spot check. The observer’s success doesn’t prevent you from performing the action, just from doing it unnoticed.
You can hide a small object (including a light weapon or an easily concealed ranged weapon, such as a dart, sling, or hand crossbow) on your body. Your Sleight of Hand check is opposed by the Spot check of anyone observing you or the Search check of anyone frisking you. In the latter case, the searcher gains a +4 bonus on the Search check, since it’s generally easier to find such an object than to hide it. A dagger is easier to hide than most light weapons, and grants you a +2 bonus on your Sleight of Hand check to conceal it. An extraordinarily small object, such as a coin, shuriken, or ring, grants you a +4 bonus on your Sleight of Hand check to conceal it, and heavy or baggy clothing (such as a cloak) grants you a +2 bonus on the check.
Drawing a hidden weapon is a standard action and doesn’t provoke an attack of opportunity.
If you try to take something from another creature, you must make a DC 20 Sleight of Hand check to obtain it. The opponent makes a Spot check to detect the attempt, opposed by the same Sleight of Hand check result you achieved when you tried to grab the item. An opponent who succeeds on this check notices the attempt, regardless of whether you got the item.
You can also use Sleight of Hand to entertain an audience as though you were using the Perform skill. In such a case, your “act” encompasses elements of legerdemain, juggling, and the like.</v>
          </cell>
          <cell r="G185" t="str">
            <v>standard action</v>
          </cell>
          <cell r="H185" t="b">
            <v>1</v>
          </cell>
          <cell r="I185" t="str">
            <v>If you have the Deft Hands feat, you get a +2 bonus on Sleight of Hand checks.</v>
          </cell>
          <cell r="J185" t="str">
            <v>Bluff</v>
          </cell>
          <cell r="K185" t="b">
            <v>0</v>
          </cell>
          <cell r="L185" t="str">
            <v>An untrained Sleight of Hand check is simply a Dexterity check. Without actual training, you can’t succeed on any Sleight of Hand check with a DC higher than 10, except for hiding an object on your body.</v>
          </cell>
          <cell r="N185" t="b">
            <v>1</v>
          </cell>
        </row>
        <row r="186">
          <cell r="A186" t="str">
            <v>Speak Language</v>
          </cell>
          <cell r="B186" t="str">
            <v>Int</v>
          </cell>
          <cell r="C186" t="b">
            <v>1</v>
          </cell>
          <cell r="D186" t="b">
            <v>0</v>
          </cell>
          <cell r="E186" t="b">
            <v>0</v>
          </cell>
          <cell r="G186" t="str">
            <v>free action</v>
          </cell>
          <cell r="H186" t="b">
            <v>1</v>
          </cell>
          <cell r="K186" t="b">
            <v>0</v>
          </cell>
          <cell r="N186" t="b">
            <v>0</v>
          </cell>
        </row>
        <row r="187">
          <cell r="A187" t="str">
            <v>Spellcraft</v>
          </cell>
          <cell r="B187" t="str">
            <v>Int</v>
          </cell>
          <cell r="C187" t="b">
            <v>1</v>
          </cell>
          <cell r="D187" t="b">
            <v>0</v>
          </cell>
          <cell r="E187" t="b">
            <v>0</v>
          </cell>
          <cell r="F187" t="str">
            <v>You can identify spells and magic effects. The DCs for Spellcraft checks relating to various tasks are summarized on the table above.</v>
          </cell>
          <cell r="G187" t="str">
            <v>free action</v>
          </cell>
          <cell r="H187" t="b">
            <v>1</v>
          </cell>
          <cell r="I187" t="str">
            <v>If you are a specialist wizard, you get a +2 bonus on Spellcraft checks when dealing with a spell or effect from your specialty school. You take a –5 penalty when dealing with a spell or effect from a prohibited school (and some tasks, such as learning a prohibited spell, are just impossible).
If you have the Magical Aptitude feat, you get a +2 bonus on Spellcraft checks.</v>
          </cell>
          <cell r="J187" t="str">
            <v>Knowledge (Arcana), Use Magic Device</v>
          </cell>
          <cell r="K187" t="b">
            <v>0</v>
          </cell>
          <cell r="N187" t="b">
            <v>0</v>
          </cell>
        </row>
        <row r="188">
          <cell r="A188" t="str">
            <v>Spot</v>
          </cell>
          <cell r="B188" t="str">
            <v>Wis</v>
          </cell>
          <cell r="C188" t="b">
            <v>0</v>
          </cell>
          <cell r="D188" t="b">
            <v>0</v>
          </cell>
          <cell r="E188" t="b">
            <v>0</v>
          </cell>
          <cell r="F188" t="str">
            <v>The Spot skill is used primarily to detect characters or creatures who are hiding. Typically, your Spot check is opposed by the Hide check of the creature trying not to be seen. Sometimes a creature isn’t intentionally hiding but is still difficult to see, so a successful Spot check is necessary to notice it.
A Spot check result higher than 20 generally lets you become aware of an invisible creature near you, though you can’t actually see it.
Spot is also used to detect someone in disguise (see the Disguise skill), and to read lips when you can’t hear or understand what someone is saying.
Spot checks may be called for to determine the distance at which an encounter begins. A penalty applies on such checks, depending on the distance between the two individuals or groups, and an additional penalty may apply if the character making the Spot check is distracted (not concentrating on being observant).</v>
          </cell>
          <cell r="G188" t="str">
            <v>free action</v>
          </cell>
          <cell r="H188" t="b">
            <v>1</v>
          </cell>
          <cell r="I188" t="str">
            <v>A fascinated creature takes a –4 penalty on Spot checks made as reactions.
If you have the Alertness feat, you get a +2 bonus on Spot checks.
A ranger gains a bonus on Spot checks when using this skill against a favored enemy.
An elf has a +2 racial bonus on Spot checks.
A half-elf has a +1 racial bonus on Spot checks.
The master of a hawk familiar gains a +3 bonus on Spot checks in daylight or other lighted areas.
The master of an owl familiar gains a +3 bonus on Spot checks in shadowy or other darkened areas.</v>
          </cell>
          <cell r="K188" t="b">
            <v>0</v>
          </cell>
          <cell r="N188" t="b">
            <v>0</v>
          </cell>
        </row>
        <row r="189">
          <cell r="A189" t="str">
            <v>Stabilize Self</v>
          </cell>
          <cell r="B189" t="str">
            <v>Con</v>
          </cell>
          <cell r="C189" t="b">
            <v>1</v>
          </cell>
          <cell r="D189" t="b">
            <v>0</v>
          </cell>
          <cell r="E189" t="b">
            <v>0</v>
          </cell>
          <cell r="K189" t="b">
            <v>0</v>
          </cell>
          <cell r="N189" t="b">
            <v>0</v>
          </cell>
        </row>
        <row r="190">
          <cell r="A190" t="str">
            <v>Survival</v>
          </cell>
          <cell r="B190" t="str">
            <v>Wis</v>
          </cell>
          <cell r="C190" t="b">
            <v>0</v>
          </cell>
          <cell r="D190" t="b">
            <v>0</v>
          </cell>
          <cell r="E190" t="b">
            <v>0</v>
          </cell>
          <cell r="F190" t="str">
            <v>You can keep yourself and others safe and fed in the wild. The table below gives the DCs for various tasks that require Survival checks.
Survival does not allow you to follow difficult tracks unless you are a ranger or have the Track feat (see the Restriction section below).</v>
          </cell>
          <cell r="G190" t="str">
            <v>1 hour</v>
          </cell>
          <cell r="H190" t="b">
            <v>1</v>
          </cell>
          <cell r="I190" t="str">
            <v>If you have 5 or more ranks in Survival, you can automatically determine where true north lies in relation to yourself.
A ranger gains a bonus on Survival checks when using this skill to find or follow the tracks of a favored enemy.
If you have the Self-Sufficient feat, you get a +2 bonus on Survival checks.</v>
          </cell>
          <cell r="J190" t="str">
            <v>Knowledge (Dungeoneering), Knowledge (Nature), Knowledge (Geography), Knowledge (The Planes), Search</v>
          </cell>
          <cell r="K190" t="b">
            <v>1</v>
          </cell>
          <cell r="M190" t="str">
            <v xml:space="preserve">Dir 5+ ranks; Dis 10+ ranks; Dep 12+ ranks </v>
          </cell>
          <cell r="N190" t="b">
            <v>0</v>
          </cell>
        </row>
        <row r="191">
          <cell r="A191" t="str">
            <v>Swim</v>
          </cell>
          <cell r="B191" t="str">
            <v>Str</v>
          </cell>
          <cell r="C191" t="b">
            <v>0</v>
          </cell>
          <cell r="D191" t="b">
            <v>1</v>
          </cell>
          <cell r="E191" t="b">
            <v>1</v>
          </cell>
          <cell r="F191" t="str">
            <v>Make a Swim check once per round while you are in the water. Success means you may swim at up to one-half your speed (as a full-round action) or at one-quarter your speed (as a move action). If you fail by 4 or less, you make no progress through the water. If you fail by 5 or more, you go underwater.
If you are underwater, either because you failed a Swim check or because you are swimming underwater intentionally, you must hold your breath. You can hold your breath for a number of rounds equal to your Constitution score, but only if you do nothing other than take move actions or free actions. If you take a standard action or a full-round action (such as making an attack), the remainder of the duration for which you can hold your breath is reduced by 1 round. (Effectively, a character in combat can hold his or her breath only half as long as normal.) After that period of time, you must make a DC 10 Constitution check every round to continue holding your breath. Each round, the DC for that check increases by 1. If you fail the Constitution check, you begin to drown.</v>
          </cell>
          <cell r="G191" t="str">
            <v>move action</v>
          </cell>
          <cell r="H191" t="b">
            <v>1</v>
          </cell>
          <cell r="I191" t="str">
            <v>Swim checks are subject to double the normal armor check penalty and encumbrance penalty.
If you have the Athletic feat, you get a +2 bonus on Swim checks.
If you have the Endurance feat, you get a +4 bonus on Swim checks made to avoid taking nonlethal damage from fatigue.
A creature with a swim speed can move through water at its indicated speed without making Swim checks. It gains a +8 racial bonus on any Swim check to perform a special action or avoid a hazard. The creature always can choose to take 10 on a Swim check, even if distracted or endangered when swimming. Such a creature can use the run action while swimming, provided that it swims in a straight line.</v>
          </cell>
          <cell r="K191" t="b">
            <v>0</v>
          </cell>
          <cell r="N191" t="b">
            <v>1</v>
          </cell>
        </row>
        <row r="192">
          <cell r="A192" t="str">
            <v>Tumble</v>
          </cell>
          <cell r="B192" t="str">
            <v>Dex</v>
          </cell>
          <cell r="C192" t="b">
            <v>1</v>
          </cell>
          <cell r="D192" t="b">
            <v>1</v>
          </cell>
          <cell r="E192" t="b">
            <v>1</v>
          </cell>
          <cell r="F192" t="str">
            <v>You can land softly when you fall or tumble past opponents. You can also tumble to entertain an audience (as though using the Perform skill).</v>
          </cell>
          <cell r="G192" t="str">
            <v>move action</v>
          </cell>
          <cell r="H192" t="b">
            <v>0</v>
          </cell>
          <cell r="I192" t="str">
            <v>If you have 5 or more ranks in Tumble, you gain a +3 dodge bonus to AC when fighting defensively instead of the usual +2 dodge bonus to AC.
If you have 5 or more ranks in Tumble, you gain a +6 dodge bonus to AC when executing the total defense standard action instead of the usual +4 dodge bonus to AC.
If you have the Acrobatic feat, you get a +2 bonus on Tumble checks.</v>
          </cell>
          <cell r="J192" t="str">
            <v>Jump</v>
          </cell>
          <cell r="K192" t="b">
            <v>0</v>
          </cell>
          <cell r="M192" t="str">
            <v>Avoid AoO:  Opposed Roll vs.Reflex Save</v>
          </cell>
          <cell r="N192" t="b">
            <v>1</v>
          </cell>
        </row>
        <row r="193">
          <cell r="A193" t="str">
            <v>Use Magic Device</v>
          </cell>
          <cell r="B193" t="str">
            <v>Cha</v>
          </cell>
          <cell r="C193" t="b">
            <v>1</v>
          </cell>
          <cell r="D193" t="b">
            <v>0</v>
          </cell>
          <cell r="E193" t="b">
            <v>0</v>
          </cell>
          <cell r="F193" t="str">
            <v>You can use this skill to read a spell or to activate a magic item. Use Magic Device lets you use a magic item as if you had the spell ability or class features of another class, as if you were a different race, or as if you were of a different alignment.
You make a Use Magic Device check each time you activate a device such as a wand. If you are using the check to emulate an alignment or some other quality in an ongoing manner, you need to make the relevant Use Magic Device check once per hour.
You must consciously choose which requirement to emulate. That is, you must know what you are trying to emulate when you make a Use Magic Device check for that purpose.</v>
          </cell>
          <cell r="G193" t="str">
            <v>free action</v>
          </cell>
          <cell r="H193" t="b">
            <v>1</v>
          </cell>
          <cell r="I193" t="str">
            <v>You cannot take 10 with this skill.
You can’t aid another on Use Magic Device checks. Only the user of the item may attempt such a check.
If you have the Magical Aptitude feat, you get a +2 bonus on Use Magic Device checks.</v>
          </cell>
          <cell r="J193" t="str">
            <v>Spellcraft, Decipher Script</v>
          </cell>
          <cell r="K193" t="b">
            <v>1</v>
          </cell>
          <cell r="N193" t="b">
            <v>0</v>
          </cell>
        </row>
        <row r="194">
          <cell r="A194" t="str">
            <v>Use Psionic Device</v>
          </cell>
          <cell r="B194" t="str">
            <v>Cha</v>
          </cell>
          <cell r="C194" t="b">
            <v>1</v>
          </cell>
          <cell r="D194" t="b">
            <v>0</v>
          </cell>
          <cell r="E194" t="b">
            <v>0</v>
          </cell>
          <cell r="K194" t="b">
            <v>1</v>
          </cell>
          <cell r="N194" t="b">
            <v>0</v>
          </cell>
        </row>
        <row r="195">
          <cell r="A195" t="str">
            <v>Use Rope</v>
          </cell>
          <cell r="B195" t="str">
            <v>Dex</v>
          </cell>
          <cell r="C195" t="b">
            <v>0</v>
          </cell>
          <cell r="D195" t="b">
            <v>0</v>
          </cell>
          <cell r="E195" t="b">
            <v>0</v>
          </cell>
          <cell r="F195" t="str">
            <v>Secure a Grappling Hook: Securing a grappling hook requires a Use Rope check (DC 10, +2 for every 10 feet of distance the grappling hook is thrown, to a maximum DC of 20 at 50 feet). Failure by 4 or less indicates that the hook fails to catch and falls, allowing you to try again. Failure by 5 or more indicates that the grappling hook initially holds, but comes loose after 1d4 rounds of supporting weight. This check is made secretly, so that you don’t know whether the rope will hold your weight.
Bind a Character: When you bind another character with a rope, any Escape Artist check that the bound character makes is opposed by your Use Rope check.
You get a +10 bonus on this check because it is easier to bind someone than to escape from bonds. You don’t even make your Use Rope check until someone tries to escape.</v>
          </cell>
          <cell r="G195" t="str">
            <v>standard action</v>
          </cell>
          <cell r="H195" t="b">
            <v>1</v>
          </cell>
          <cell r="I195" t="str">
            <v>A silk rope gives you a +2 circumstance bonus on Use Rope checks. If you cast an animate rope spell on a rope, you get a +2 circumstance bonus on any Use Rope checks you make when using that rope.
These bonuses stack.
If you have the Deft Hands feat, you get a +2 bonus on Use Rope checks.</v>
          </cell>
          <cell r="J195" t="str">
            <v>Escape Artist</v>
          </cell>
          <cell r="K195" t="b">
            <v>0</v>
          </cell>
          <cell r="N195" t="b">
            <v>0</v>
          </cell>
        </row>
        <row r="196">
          <cell r="A196" t="str">
            <v>Write Language</v>
          </cell>
          <cell r="B196" t="str">
            <v>Int</v>
          </cell>
          <cell r="C196" t="b">
            <v>1</v>
          </cell>
          <cell r="D196" t="b">
            <v>0</v>
          </cell>
          <cell r="E196" t="b">
            <v>0</v>
          </cell>
          <cell r="K196" t="b">
            <v>0</v>
          </cell>
          <cell r="N196" t="b">
            <v>0</v>
          </cell>
        </row>
      </sheetData>
      <sheetData sheetId="7">
        <row r="5">
          <cell r="A5" t="str">
            <v>Abyssal Familiar</v>
          </cell>
          <cell r="C5" t="str">
            <v>See entry on p. 12.</v>
          </cell>
          <cell r="D5" t="str">
            <v>Green Ronin</v>
          </cell>
          <cell r="E5" t="str">
            <v xml:space="preserve">AotA </v>
          </cell>
          <cell r="F5">
            <v>12</v>
          </cell>
          <cell r="G5" t="str">
            <v>Special</v>
          </cell>
          <cell r="H5">
            <v>0</v>
          </cell>
          <cell r="I5" t="str">
            <v>No existing familiar, At least 1 corruption</v>
          </cell>
        </row>
        <row r="6">
          <cell r="A6" t="str">
            <v>Acrobatic</v>
          </cell>
          <cell r="C6" t="str">
            <v>+2 to Balance &amp; Tumble checks</v>
          </cell>
          <cell r="D6" t="str">
            <v>FFG</v>
          </cell>
          <cell r="E6" t="str">
            <v xml:space="preserve">TnT </v>
          </cell>
          <cell r="F6">
            <v>34</v>
          </cell>
          <cell r="G6" t="str">
            <v>General</v>
          </cell>
          <cell r="H6">
            <v>1</v>
          </cell>
          <cell r="I6" t="str">
            <v>Dex 15+</v>
          </cell>
        </row>
        <row r="7">
          <cell r="A7" t="str">
            <v>Acrobatic Strike</v>
          </cell>
          <cell r="C7" t="str">
            <v>Full round action (Tumble DC 25) to attack foe while flatfooted.</v>
          </cell>
          <cell r="D7" t="str">
            <v>AEG</v>
          </cell>
          <cell r="E7" t="str">
            <v xml:space="preserve">War </v>
          </cell>
          <cell r="F7">
            <v>44</v>
          </cell>
          <cell r="G7" t="str">
            <v>General</v>
          </cell>
          <cell r="H7">
            <v>2</v>
          </cell>
          <cell r="I7" t="str">
            <v>Dex 13+, Tumble 1+ ranks</v>
          </cell>
        </row>
        <row r="8">
          <cell r="A8" t="str">
            <v>Adaptive Fighting</v>
          </cell>
          <cell r="C8" t="str">
            <v>Make 2nd attack as with double weapon.  (1d6 x2 b)</v>
          </cell>
          <cell r="D8" t="str">
            <v>AEG</v>
          </cell>
          <cell r="E8" t="str">
            <v xml:space="preserve">War </v>
          </cell>
          <cell r="F8">
            <v>44</v>
          </cell>
          <cell r="G8" t="str">
            <v>General</v>
          </cell>
          <cell r="H8">
            <v>1</v>
          </cell>
          <cell r="I8" t="str">
            <v>Power Attack</v>
          </cell>
        </row>
        <row r="9">
          <cell r="A9" t="str">
            <v>Additional Magic Item Space</v>
          </cell>
          <cell r="C9" t="str">
            <v>Can use an extra magical item in one location</v>
          </cell>
          <cell r="D9" t="str">
            <v>WotC</v>
          </cell>
          <cell r="E9" t="str">
            <v xml:space="preserve">ELH </v>
          </cell>
          <cell r="F9">
            <v>50</v>
          </cell>
          <cell r="G9" t="str">
            <v>Epic</v>
          </cell>
          <cell r="H9">
            <v>0</v>
          </cell>
          <cell r="I9" t="str">
            <v>(no requirements)</v>
          </cell>
        </row>
        <row r="10">
          <cell r="A10" t="str">
            <v>Adept Summoner</v>
          </cell>
          <cell r="C10" t="str">
            <v>Summoned creatures stay an extra -2 rounds.  Increases corruption.</v>
          </cell>
          <cell r="D10" t="str">
            <v>Green Ronin</v>
          </cell>
          <cell r="E10" t="str">
            <v xml:space="preserve">AotA </v>
          </cell>
          <cell r="F10">
            <v>12</v>
          </cell>
          <cell r="G10" t="str">
            <v>Special</v>
          </cell>
          <cell r="H10">
            <v>0</v>
          </cell>
        </row>
        <row r="11">
          <cell r="A11" t="str">
            <v>Advanced Construction</v>
          </cell>
          <cell r="C11" t="str">
            <v>Astral constructs created can choose special abilities from an extended list.</v>
          </cell>
          <cell r="D11" t="str">
            <v>WotC</v>
          </cell>
          <cell r="E11" t="str">
            <v>Mind's Eye</v>
          </cell>
          <cell r="F11">
            <v>33</v>
          </cell>
          <cell r="G11" t="str">
            <v>Psionic</v>
          </cell>
          <cell r="H11">
            <v>1</v>
          </cell>
          <cell r="I11" t="str">
            <v>Augment Construction</v>
          </cell>
        </row>
        <row r="12">
          <cell r="A12" t="str">
            <v>Agile Limbs</v>
          </cell>
          <cell r="C12" t="str">
            <v>+2 to Balance and Move Silently.</v>
          </cell>
          <cell r="D12" t="str">
            <v>Malhavoc</v>
          </cell>
          <cell r="E12" t="str">
            <v>www.montecook.com</v>
          </cell>
          <cell r="G12" t="str">
            <v>General</v>
          </cell>
          <cell r="H12">
            <v>0</v>
          </cell>
        </row>
        <row r="13">
          <cell r="A13" t="str">
            <v>Agonising Strike</v>
          </cell>
          <cell r="C13" t="str">
            <v>Stun foe.</v>
          </cell>
          <cell r="D13" t="str">
            <v>MGP</v>
          </cell>
          <cell r="E13" t="str">
            <v xml:space="preserve">TQR </v>
          </cell>
          <cell r="F13">
            <v>46</v>
          </cell>
          <cell r="G13" t="str">
            <v>Rogue</v>
          </cell>
          <cell r="H13">
            <v>1</v>
          </cell>
          <cell r="I13" t="str">
            <v>Painful Strike</v>
          </cell>
        </row>
        <row r="14">
          <cell r="A14" t="str">
            <v>Airy Gallop</v>
          </cell>
          <cell r="C14" t="str">
            <v>DC 15 ride check allows undead mount to "fly".  Check at -2 every 10 minutes.</v>
          </cell>
          <cell r="D14" t="str">
            <v>Green Ronin</v>
          </cell>
          <cell r="E14" t="str">
            <v xml:space="preserve">SCoN </v>
          </cell>
          <cell r="F14">
            <v>53</v>
          </cell>
          <cell r="G14" t="str">
            <v>Undead</v>
          </cell>
          <cell r="H14">
            <v>1</v>
          </cell>
          <cell r="I14" t="str">
            <v>Con --</v>
          </cell>
        </row>
        <row r="15">
          <cell r="A15" t="str">
            <v>Alertness</v>
          </cell>
          <cell r="C15" t="str">
            <v>+2 bonus to Listen and Spot.</v>
          </cell>
          <cell r="D15" t="str">
            <v>WotC</v>
          </cell>
          <cell r="E15" t="str">
            <v xml:space="preserve">PHB </v>
          </cell>
          <cell r="F15">
            <v>80</v>
          </cell>
          <cell r="G15" t="str">
            <v>General</v>
          </cell>
          <cell r="H15">
            <v>0</v>
          </cell>
        </row>
        <row r="16">
          <cell r="A16" t="str">
            <v>All or Nothing</v>
          </cell>
          <cell r="C16" t="str">
            <v>Extra attack at highest BAB during full attack.  Loose standard action &amp; -4 AC next round.</v>
          </cell>
          <cell r="D16" t="str">
            <v>AEG</v>
          </cell>
          <cell r="E16" t="str">
            <v xml:space="preserve">Merc </v>
          </cell>
          <cell r="F16">
            <v>57</v>
          </cell>
          <cell r="G16" t="str">
            <v>General</v>
          </cell>
          <cell r="H16">
            <v>1</v>
          </cell>
          <cell r="I16" t="str">
            <v>BAB 4+</v>
          </cell>
        </row>
        <row r="17">
          <cell r="A17" t="str">
            <v>Ambidexterity</v>
          </cell>
          <cell r="C17" t="str">
            <v>Ignore -4 penalty for using offhand weapon.</v>
          </cell>
          <cell r="D17" t="str">
            <v>WotC</v>
          </cell>
          <cell r="E17" t="str">
            <v xml:space="preserve">PHB </v>
          </cell>
          <cell r="F17">
            <v>80</v>
          </cell>
          <cell r="G17" t="str">
            <v>General</v>
          </cell>
          <cell r="H17">
            <v>1</v>
          </cell>
          <cell r="I17" t="str">
            <v>Dex 15+</v>
          </cell>
        </row>
        <row r="18">
          <cell r="A18" t="str">
            <v>Ambush</v>
          </cell>
          <cell r="C18" t="str">
            <v>+4 bonus to Initiative, Hide, &amp; Move Silently when setting an ambush.</v>
          </cell>
          <cell r="D18" t="str">
            <v>AEG</v>
          </cell>
          <cell r="E18" t="str">
            <v xml:space="preserve">Merc </v>
          </cell>
          <cell r="F18">
            <v>57</v>
          </cell>
          <cell r="G18" t="str">
            <v>General</v>
          </cell>
          <cell r="H18">
            <v>2</v>
          </cell>
          <cell r="I18" t="str">
            <v>BAB 4+, Wis 13+</v>
          </cell>
        </row>
        <row r="19">
          <cell r="A19" t="str">
            <v>Amphibious Assault</v>
          </cell>
          <cell r="C19" t="str">
            <v>Ignore penalties for uneven terrain when in water or on a boat.</v>
          </cell>
          <cell r="D19" t="str">
            <v>AEG</v>
          </cell>
          <cell r="E19" t="str">
            <v xml:space="preserve">Merc </v>
          </cell>
          <cell r="F19">
            <v>57</v>
          </cell>
          <cell r="G19" t="str">
            <v>General</v>
          </cell>
          <cell r="H19">
            <v>0</v>
          </cell>
        </row>
        <row r="20">
          <cell r="A20" t="str">
            <v>Animal Friend</v>
          </cell>
          <cell r="C20" t="str">
            <v>+2 to Animal Empathy &amp; Handle Animal</v>
          </cell>
          <cell r="D20" t="str">
            <v>AEG</v>
          </cell>
          <cell r="E20" t="str">
            <v xml:space="preserve">Dra </v>
          </cell>
          <cell r="F20">
            <v>28</v>
          </cell>
          <cell r="G20" t="str">
            <v>General</v>
          </cell>
          <cell r="H20">
            <v>1</v>
          </cell>
          <cell r="I20" t="str">
            <v>Cha 13+</v>
          </cell>
        </row>
        <row r="21">
          <cell r="A21" t="str">
            <v>Arcane Defense</v>
          </cell>
          <cell r="C21" t="str">
            <v>+2 to saves vs. spells of the chosen school.</v>
          </cell>
          <cell r="D21" t="str">
            <v>WotC</v>
          </cell>
          <cell r="E21" t="str">
            <v xml:space="preserve">TnB </v>
          </cell>
          <cell r="F21">
            <v>38</v>
          </cell>
          <cell r="G21" t="str">
            <v>General</v>
          </cell>
          <cell r="H21">
            <v>0</v>
          </cell>
        </row>
        <row r="22">
          <cell r="A22" t="str">
            <v>Arcane Expert</v>
          </cell>
          <cell r="C22" t="str">
            <v>+2 to Knowledge (arcana) and Use Magic Device checks.</v>
          </cell>
          <cell r="D22" t="str">
            <v>MGP</v>
          </cell>
          <cell r="E22" t="str">
            <v xml:space="preserve">TQR </v>
          </cell>
          <cell r="F22">
            <v>46</v>
          </cell>
          <cell r="G22" t="str">
            <v>General</v>
          </cell>
          <cell r="H22">
            <v>0</v>
          </cell>
        </row>
        <row r="23">
          <cell r="A23" t="str">
            <v>Arcane Fire</v>
          </cell>
          <cell r="C23" t="str">
            <v>Channel spell into magical energy.  (cost: 9th lvl spell on feat selection)</v>
          </cell>
          <cell r="D23" t="str">
            <v>WotC</v>
          </cell>
          <cell r="E23" t="str">
            <v xml:space="preserve">FRCS </v>
          </cell>
          <cell r="F23">
            <v>41</v>
          </cell>
          <cell r="G23" t="str">
            <v>High Arcana</v>
          </cell>
          <cell r="H23">
            <v>2</v>
          </cell>
          <cell r="I23" t="str">
            <v>Archmage</v>
          </cell>
        </row>
        <row r="24">
          <cell r="A24" t="str">
            <v>Arcane Knowledge</v>
          </cell>
          <cell r="C24" t="str">
            <v>Identify magic with Use Magic Device</v>
          </cell>
          <cell r="D24" t="str">
            <v>MGP</v>
          </cell>
          <cell r="E24" t="str">
            <v xml:space="preserve">TQR </v>
          </cell>
          <cell r="F24">
            <v>46</v>
          </cell>
          <cell r="G24" t="str">
            <v>General</v>
          </cell>
          <cell r="H24">
            <v>2</v>
          </cell>
          <cell r="I24" t="str">
            <v>Arcane Sensitivity, Use Magic Device</v>
          </cell>
        </row>
        <row r="25">
          <cell r="A25" t="str">
            <v>Arcane Preparation</v>
          </cell>
          <cell r="C25" t="str">
            <v>Prepare arcane spells (incl. metamagic feats) as a wizard does</v>
          </cell>
          <cell r="D25" t="str">
            <v>WotC</v>
          </cell>
          <cell r="E25" t="str">
            <v xml:space="preserve">TnB </v>
          </cell>
          <cell r="F25">
            <v>38</v>
          </cell>
          <cell r="G25" t="str">
            <v>General</v>
          </cell>
          <cell r="H25">
            <v>2</v>
          </cell>
          <cell r="I25" t="str">
            <v>Bard or Sorcerer</v>
          </cell>
        </row>
        <row r="26">
          <cell r="A26" t="str">
            <v>Arcane Reach</v>
          </cell>
          <cell r="C26" t="str">
            <v>Touch spells now 30' ranged touch.  (cost: 7th lvl spell on feat selection)</v>
          </cell>
          <cell r="D26" t="str">
            <v>WotC</v>
          </cell>
          <cell r="E26" t="str">
            <v xml:space="preserve">FRCS </v>
          </cell>
          <cell r="F26">
            <v>41</v>
          </cell>
          <cell r="G26" t="str">
            <v>High Arcana</v>
          </cell>
          <cell r="H26">
            <v>2</v>
          </cell>
          <cell r="I26" t="str">
            <v>Archmage</v>
          </cell>
        </row>
        <row r="27">
          <cell r="A27" t="str">
            <v>Arcane Schooling</v>
          </cell>
          <cell r="C27" t="str">
            <v>Select arcane spellcasting class; this class is favored for you (1st lvl)</v>
          </cell>
          <cell r="D27" t="str">
            <v>WotC</v>
          </cell>
          <cell r="E27" t="str">
            <v xml:space="preserve">FRCS </v>
          </cell>
          <cell r="F27">
            <v>33</v>
          </cell>
          <cell r="G27" t="str">
            <v>General</v>
          </cell>
          <cell r="H27">
            <v>0</v>
          </cell>
          <cell r="I27" t="str">
            <v>Bard, Sorcerer, or Wizard</v>
          </cell>
        </row>
        <row r="28">
          <cell r="A28" t="str">
            <v>Arcane Sensitivity</v>
          </cell>
          <cell r="C28" t="str">
            <v>Identify magic with Use Magic Device</v>
          </cell>
          <cell r="D28" t="str">
            <v>MGP</v>
          </cell>
          <cell r="E28" t="str">
            <v xml:space="preserve">TQR </v>
          </cell>
          <cell r="F28">
            <v>46</v>
          </cell>
          <cell r="G28" t="str">
            <v>General</v>
          </cell>
          <cell r="H28">
            <v>1</v>
          </cell>
          <cell r="I28" t="str">
            <v>Use Magic Device</v>
          </cell>
        </row>
        <row r="29">
          <cell r="A29" t="str">
            <v>Area of Expertise</v>
          </cell>
          <cell r="C29" t="str">
            <v>+2 to Gather Info &amp; any 1 Knowledge skill.</v>
          </cell>
          <cell r="D29" t="str">
            <v>AEG</v>
          </cell>
          <cell r="E29" t="str">
            <v xml:space="preserve">Dra </v>
          </cell>
          <cell r="F29">
            <v>28</v>
          </cell>
          <cell r="G29" t="str">
            <v>General</v>
          </cell>
          <cell r="H29">
            <v>1</v>
          </cell>
          <cell r="I29" t="str">
            <v>Int 13+</v>
          </cell>
        </row>
        <row r="30">
          <cell r="A30" t="str">
            <v>Armor Focus: Heavy</v>
          </cell>
          <cell r="C30" t="str">
            <v xml:space="preserve">While in heavy armor, +1 dodge bonus to AC, +1 to armor check penalty </v>
          </cell>
          <cell r="D30" t="str">
            <v>AEG</v>
          </cell>
          <cell r="E30" t="str">
            <v xml:space="preserve">Merc </v>
          </cell>
          <cell r="F30">
            <v>57</v>
          </cell>
          <cell r="G30" t="str">
            <v>Fighter</v>
          </cell>
          <cell r="H30">
            <v>1</v>
          </cell>
          <cell r="I30" t="str">
            <v>Armor Proficiency (Heavy)</v>
          </cell>
        </row>
        <row r="31">
          <cell r="A31" t="str">
            <v>Armor Focus: Light</v>
          </cell>
          <cell r="C31" t="str">
            <v xml:space="preserve">While in light armor, +1 dodge bonus to AC, +1 to armor check penalty </v>
          </cell>
          <cell r="D31" t="str">
            <v>AEG</v>
          </cell>
          <cell r="E31" t="str">
            <v xml:space="preserve">Merc </v>
          </cell>
          <cell r="F31">
            <v>57</v>
          </cell>
          <cell r="G31" t="str">
            <v>Fighter</v>
          </cell>
          <cell r="H31">
            <v>1</v>
          </cell>
          <cell r="I31" t="str">
            <v>Armor Proficiency (Light)</v>
          </cell>
        </row>
        <row r="32">
          <cell r="A32" t="str">
            <v>Armor Focus: Medium</v>
          </cell>
          <cell r="C32" t="str">
            <v xml:space="preserve">While in medium armor, +1 dodge bonus to AC, +1 to armor check penalty </v>
          </cell>
          <cell r="D32" t="str">
            <v>AEG</v>
          </cell>
          <cell r="E32" t="str">
            <v xml:space="preserve">Merc </v>
          </cell>
          <cell r="F32">
            <v>57</v>
          </cell>
          <cell r="G32" t="str">
            <v>Fighter</v>
          </cell>
          <cell r="H32">
            <v>1</v>
          </cell>
          <cell r="I32" t="str">
            <v>Armor Proficiency (Medium)</v>
          </cell>
        </row>
        <row r="33">
          <cell r="A33" t="str">
            <v>Armor Proficiency (Heavy)</v>
          </cell>
          <cell r="C33" t="str">
            <v>You can now use Heavy armor without a penalty.</v>
          </cell>
          <cell r="D33" t="str">
            <v>WotC</v>
          </cell>
          <cell r="E33" t="str">
            <v xml:space="preserve">PHB </v>
          </cell>
          <cell r="F33">
            <v>80</v>
          </cell>
          <cell r="G33" t="str">
            <v>General</v>
          </cell>
          <cell r="H33">
            <v>2</v>
          </cell>
          <cell r="I33" t="str">
            <v>Armor Proficiency (Light), Armor Proficiency (Medium)</v>
          </cell>
        </row>
        <row r="34">
          <cell r="A34" t="str">
            <v>Armor Proficiency (Light)</v>
          </cell>
          <cell r="C34" t="str">
            <v>You can now use Light armor without a penalty.</v>
          </cell>
          <cell r="D34" t="str">
            <v>WotC</v>
          </cell>
          <cell r="E34" t="str">
            <v xml:space="preserve">PHB </v>
          </cell>
          <cell r="F34">
            <v>80</v>
          </cell>
          <cell r="G34" t="str">
            <v>General</v>
          </cell>
          <cell r="H34">
            <v>0</v>
          </cell>
        </row>
        <row r="35">
          <cell r="A35" t="str">
            <v>Armor Proficiency (Medium)</v>
          </cell>
          <cell r="C35" t="str">
            <v>You can now use Medium armor without a penalty.</v>
          </cell>
          <cell r="D35" t="str">
            <v>WotC</v>
          </cell>
          <cell r="E35" t="str">
            <v xml:space="preserve">PHB </v>
          </cell>
          <cell r="F35">
            <v>80</v>
          </cell>
          <cell r="G35" t="str">
            <v>General</v>
          </cell>
          <cell r="H35">
            <v>1</v>
          </cell>
          <cell r="I35" t="str">
            <v>Armor Proficiency (Light)</v>
          </cell>
        </row>
        <row r="36">
          <cell r="A36" t="str">
            <v>Armor Skin</v>
          </cell>
          <cell r="C36" t="str">
            <v>+2 natural armor, can be stacked; See ref.</v>
          </cell>
          <cell r="D36" t="str">
            <v>WotC</v>
          </cell>
          <cell r="E36" t="str">
            <v xml:space="preserve">ELH </v>
          </cell>
          <cell r="F36">
            <v>50</v>
          </cell>
          <cell r="G36" t="str">
            <v>Epic</v>
          </cell>
          <cell r="H36">
            <v>0</v>
          </cell>
          <cell r="I36" t="str">
            <v>(no requirements)</v>
          </cell>
        </row>
        <row r="37">
          <cell r="A37" t="str">
            <v>Artisan</v>
          </cell>
          <cell r="C37" t="str">
            <v>+2 bonus to 3 craft skills.  Must have ranks in the skills chosen.</v>
          </cell>
          <cell r="D37" t="str">
            <v>Green Ronin</v>
          </cell>
          <cell r="E37" t="str">
            <v xml:space="preserve">HnH </v>
          </cell>
          <cell r="F37">
            <v>14</v>
          </cell>
          <cell r="G37" t="str">
            <v>General</v>
          </cell>
          <cell r="H37">
            <v>0</v>
          </cell>
          <cell r="I37" t="str">
            <v>Craft (any 3 different crafts) 1+ ranks</v>
          </cell>
        </row>
        <row r="38">
          <cell r="A38" t="str">
            <v>Artist</v>
          </cell>
          <cell r="C38" t="str">
            <v>+2 to Perform and one Craft skill which involves art</v>
          </cell>
          <cell r="D38" t="str">
            <v>WotC</v>
          </cell>
          <cell r="E38" t="str">
            <v xml:space="preserve">FRCS </v>
          </cell>
          <cell r="F38">
            <v>33</v>
          </cell>
          <cell r="G38" t="str">
            <v>General</v>
          </cell>
          <cell r="H38">
            <v>0</v>
          </cell>
        </row>
        <row r="39">
          <cell r="A39" t="str">
            <v>Aspect of Command</v>
          </cell>
          <cell r="C39" t="str">
            <v>+2 bonus to your Enchantment DCs &amp; your Leadership score (if any).</v>
          </cell>
          <cell r="D39" t="str">
            <v>Green Ronin</v>
          </cell>
          <cell r="E39" t="str">
            <v xml:space="preserve">HnH </v>
          </cell>
          <cell r="F39">
            <v>14</v>
          </cell>
          <cell r="G39" t="str">
            <v>Bloodgift</v>
          </cell>
          <cell r="H39">
            <v>2</v>
          </cell>
          <cell r="I39" t="str">
            <v>Cha 14+, Drakeblood</v>
          </cell>
        </row>
        <row r="40">
          <cell r="A40" t="str">
            <v>Aspect of Fear</v>
          </cell>
          <cell r="C40" t="e">
            <v>#REF!</v>
          </cell>
          <cell r="D40" t="str">
            <v>Green Ronin</v>
          </cell>
          <cell r="E40" t="str">
            <v xml:space="preserve">HnH </v>
          </cell>
          <cell r="F40">
            <v>14</v>
          </cell>
          <cell r="G40" t="str">
            <v>Bloodgift</v>
          </cell>
          <cell r="H40">
            <v>3</v>
          </cell>
          <cell r="I40" t="str">
            <v>Cha 16+, Drakeblood, Aspect of Command</v>
          </cell>
        </row>
        <row r="41">
          <cell r="A41" t="str">
            <v>Assault Formation</v>
          </cell>
          <cell r="C41" t="str">
            <v>+2 bonus to hit &amp; AC while charging in a wedge.</v>
          </cell>
          <cell r="D41" t="str">
            <v>AEG</v>
          </cell>
          <cell r="E41" t="str">
            <v xml:space="preserve">Merc </v>
          </cell>
          <cell r="F41">
            <v>57</v>
          </cell>
          <cell r="G41" t="str">
            <v>General</v>
          </cell>
          <cell r="H41">
            <v>3</v>
          </cell>
          <cell r="I41" t="str">
            <v>BAB 4+, Power Attack, Improved Bull Rush</v>
          </cell>
        </row>
        <row r="42">
          <cell r="A42" t="str">
            <v>Astonishing Reflexes</v>
          </cell>
          <cell r="C42" t="str">
            <v>+2 bonus to Reflex saves; Stacks with Lightning Reflexes.</v>
          </cell>
          <cell r="D42" t="str">
            <v>AEG</v>
          </cell>
          <cell r="E42" t="str">
            <v xml:space="preserve">Merc </v>
          </cell>
          <cell r="F42">
            <v>58</v>
          </cell>
          <cell r="G42" t="str">
            <v>General</v>
          </cell>
          <cell r="H42">
            <v>1</v>
          </cell>
          <cell r="I42" t="str">
            <v>Lightning Reflexes</v>
          </cell>
        </row>
        <row r="43">
          <cell r="A43" t="str">
            <v>Athleticism</v>
          </cell>
          <cell r="C43" t="str">
            <v>You gain a +2 bonus to Climb and Jump checks</v>
          </cell>
          <cell r="D43" t="str">
            <v>Malhavoc</v>
          </cell>
          <cell r="E43" t="str">
            <v>www.montecook.com</v>
          </cell>
          <cell r="G43" t="str">
            <v>General</v>
          </cell>
          <cell r="H43">
            <v>0</v>
          </cell>
        </row>
        <row r="44">
          <cell r="A44" t="str">
            <v>Attune Gem</v>
          </cell>
          <cell r="C44" t="str">
            <v>Store arcane spells in a gem.</v>
          </cell>
          <cell r="D44" t="str">
            <v>WotC</v>
          </cell>
          <cell r="E44" t="str">
            <v xml:space="preserve">MoF </v>
          </cell>
          <cell r="F44">
            <v>21</v>
          </cell>
          <cell r="G44" t="str">
            <v>Item Creation</v>
          </cell>
          <cell r="H44">
            <v>3</v>
          </cell>
          <cell r="I44" t="str">
            <v>Int 13+, Craft (Gemcutting) 1+ ranks, Arcane Spellcaster Level 3+</v>
          </cell>
        </row>
        <row r="45">
          <cell r="A45" t="str">
            <v>Attunement</v>
          </cell>
          <cell r="C45" t="e">
            <v>#REF!</v>
          </cell>
          <cell r="D45" t="str">
            <v>AEG</v>
          </cell>
          <cell r="E45" t="str">
            <v xml:space="preserve">Merc </v>
          </cell>
          <cell r="F45">
            <v>58</v>
          </cell>
          <cell r="G45" t="str">
            <v>General</v>
          </cell>
          <cell r="H45">
            <v>2</v>
          </cell>
          <cell r="I45" t="str">
            <v>Spellcaster Level 3+, Wis 13+</v>
          </cell>
        </row>
        <row r="46">
          <cell r="A46" t="str">
            <v>Augment Construction</v>
          </cell>
          <cell r="C46" t="str">
            <v>Astral constructs created: +1 HP/die, +1 attack and dmg.</v>
          </cell>
          <cell r="D46" t="str">
            <v>Piazo</v>
          </cell>
          <cell r="E46" t="str">
            <v>Dragon #287</v>
          </cell>
          <cell r="F46">
            <v>54</v>
          </cell>
          <cell r="G46" t="str">
            <v>Psionic</v>
          </cell>
          <cell r="H46">
            <v>1</v>
          </cell>
          <cell r="I46" t="str">
            <v>Spellcaster Level 2+</v>
          </cell>
        </row>
        <row r="47">
          <cell r="A47" t="str">
            <v>Augment Summoning</v>
          </cell>
          <cell r="C47" t="str">
            <v>Creatures summoned: +1 HP/die, +1 attack and dmg.</v>
          </cell>
          <cell r="D47" t="str">
            <v>WotC</v>
          </cell>
          <cell r="E47" t="str">
            <v xml:space="preserve">MoF </v>
          </cell>
          <cell r="F47">
            <v>21</v>
          </cell>
          <cell r="G47" t="str">
            <v>General</v>
          </cell>
          <cell r="H47">
            <v>0</v>
          </cell>
        </row>
        <row r="48">
          <cell r="A48" t="str">
            <v>Augmented Alchemy</v>
          </cell>
          <cell r="C48" t="str">
            <v>Can make stronger Alchemical items; See ref.</v>
          </cell>
          <cell r="D48" t="str">
            <v>WotC</v>
          </cell>
          <cell r="E48" t="str">
            <v xml:space="preserve">ELH </v>
          </cell>
          <cell r="F48">
            <v>50</v>
          </cell>
          <cell r="G48" t="str">
            <v>Epic</v>
          </cell>
          <cell r="H48">
            <v>2</v>
          </cell>
          <cell r="I48" t="str">
            <v>Int 21, 24 Alchemy Ranks</v>
          </cell>
        </row>
        <row r="49">
          <cell r="A49" t="str">
            <v>Automatic Quicken Spell</v>
          </cell>
          <cell r="C49" t="str">
            <v>Quicken 0-3rd, or lowest 3 spell levels</v>
          </cell>
          <cell r="D49" t="str">
            <v>WotC</v>
          </cell>
          <cell r="E49" t="str">
            <v xml:space="preserve">ELH </v>
          </cell>
          <cell r="F49">
            <v>50</v>
          </cell>
          <cell r="G49" t="str">
            <v>Epic</v>
          </cell>
          <cell r="H49">
            <v>3</v>
          </cell>
          <cell r="I49" t="str">
            <v>Quicken Spell, Spellcraft 30 ranks, 9th level spells</v>
          </cell>
        </row>
        <row r="50">
          <cell r="A50" t="str">
            <v>Automatic Silent Spell</v>
          </cell>
          <cell r="C50" t="str">
            <v>Silence 0-3rd, or lowest 3 spell levels</v>
          </cell>
          <cell r="D50" t="str">
            <v>WotC</v>
          </cell>
          <cell r="E50" t="str">
            <v xml:space="preserve">ELH </v>
          </cell>
          <cell r="F50">
            <v>51</v>
          </cell>
          <cell r="G50" t="str">
            <v>Epic</v>
          </cell>
          <cell r="H50">
            <v>3</v>
          </cell>
          <cell r="I50" t="str">
            <v>Silent Spell, Spellcraft 24 ranks, 9th level spells</v>
          </cell>
        </row>
        <row r="51">
          <cell r="A51" t="str">
            <v>Automatic Still Spell</v>
          </cell>
          <cell r="C51" t="str">
            <v>Stilled 0-3rd, or lowest 3 spell levels</v>
          </cell>
          <cell r="D51" t="str">
            <v>WotC</v>
          </cell>
          <cell r="E51" t="str">
            <v xml:space="preserve">ELH </v>
          </cell>
          <cell r="F51">
            <v>51</v>
          </cell>
          <cell r="G51" t="str">
            <v>Epic</v>
          </cell>
          <cell r="H51">
            <v>3</v>
          </cell>
          <cell r="I51" t="str">
            <v>Still Spell, Spellcraft 27 ranks, 9th level spells</v>
          </cell>
        </row>
        <row r="52">
          <cell r="A52" t="str">
            <v>Back Alley Brawler</v>
          </cell>
          <cell r="C52" t="str">
            <v>Enhanced unarmed attacks.</v>
          </cell>
          <cell r="D52" t="str">
            <v>MGP</v>
          </cell>
          <cell r="E52" t="str">
            <v xml:space="preserve">TQR </v>
          </cell>
          <cell r="F52">
            <v>46</v>
          </cell>
          <cell r="G52" t="str">
            <v>Rogue</v>
          </cell>
          <cell r="H52">
            <v>1</v>
          </cell>
          <cell r="I52" t="str">
            <v>BAB 2+</v>
          </cell>
        </row>
        <row r="53">
          <cell r="A53" t="str">
            <v>Back-to-Back</v>
          </cell>
          <cell r="C53" t="str">
            <v>When adjacent to an ally with this feat, you cannot be flanked.</v>
          </cell>
          <cell r="D53" t="str">
            <v>Green Ronin</v>
          </cell>
          <cell r="E53" t="str">
            <v xml:space="preserve">HnH </v>
          </cell>
          <cell r="F53">
            <v>14</v>
          </cell>
          <cell r="G53" t="str">
            <v>General</v>
          </cell>
          <cell r="H53">
            <v>1</v>
          </cell>
          <cell r="I53" t="str">
            <v>BAB 1+</v>
          </cell>
        </row>
        <row r="54">
          <cell r="A54" t="str">
            <v>Bane of Enemies</v>
          </cell>
          <cell r="C54" t="str">
            <v>Any weapon wielded against favored enemy is treated as Bane, does not stack</v>
          </cell>
          <cell r="D54" t="str">
            <v>WotC</v>
          </cell>
          <cell r="E54" t="str">
            <v xml:space="preserve">ELH </v>
          </cell>
          <cell r="F54">
            <v>51</v>
          </cell>
          <cell r="G54" t="str">
            <v>Epic</v>
          </cell>
          <cell r="H54">
            <v>2</v>
          </cell>
          <cell r="I54" t="str">
            <v>Survival 24 ranks, 5 favored enemies</v>
          </cell>
        </row>
        <row r="55">
          <cell r="A55" t="str">
            <v>Battle Cry</v>
          </cell>
          <cell r="C55" t="str">
            <v>-1/day grants allies within 50' +1 bonus to hit &amp; save vs. fear for 1d5 rounds.</v>
          </cell>
          <cell r="D55" t="str">
            <v>AEG</v>
          </cell>
          <cell r="E55" t="str">
            <v xml:space="preserve">Merc </v>
          </cell>
          <cell r="F55">
            <v>58</v>
          </cell>
          <cell r="G55" t="str">
            <v>General</v>
          </cell>
          <cell r="H55">
            <v>2</v>
          </cell>
          <cell r="I55" t="str">
            <v>BAB 4+, Cha 13+</v>
          </cell>
        </row>
        <row r="56">
          <cell r="A56" t="str">
            <v>Beast Companion (W)</v>
          </cell>
          <cell r="C56" t="str">
            <v>As druid animal companion, but applies to Beasts</v>
          </cell>
          <cell r="D56" t="str">
            <v>WotC</v>
          </cell>
          <cell r="E56" t="str">
            <v xml:space="preserve">ELH </v>
          </cell>
          <cell r="F56">
            <v>51</v>
          </cell>
          <cell r="G56" t="str">
            <v>Epic</v>
          </cell>
          <cell r="H56">
            <v>3</v>
          </cell>
          <cell r="I56" t="str">
            <v>Beast Wild Shape, Knowledge (Nature) 24 ranks, Wild Shape 6+/day</v>
          </cell>
        </row>
        <row r="57">
          <cell r="A57" t="str">
            <v>Beast Wild Shape (W)</v>
          </cell>
          <cell r="C57" t="str">
            <v>Can Wild Shape into a Beast, gaining (Ex) abilities</v>
          </cell>
          <cell r="D57" t="str">
            <v>WotC</v>
          </cell>
          <cell r="E57" t="str">
            <v xml:space="preserve">ELH </v>
          </cell>
          <cell r="F57">
            <v>51</v>
          </cell>
          <cell r="G57" t="str">
            <v>Epic</v>
          </cell>
          <cell r="H57">
            <v>2</v>
          </cell>
          <cell r="I57" t="str">
            <v>Knowledge (Nature) 24 ranks, Wild Shape 6+/day</v>
          </cell>
        </row>
        <row r="58">
          <cell r="A58" t="str">
            <v>Blast Infidel</v>
          </cell>
          <cell r="C58" t="str">
            <v>Spell inflicting/channeling negative energy are Maximized.</v>
          </cell>
          <cell r="D58" t="str">
            <v>WotC</v>
          </cell>
          <cell r="E58" t="str">
            <v xml:space="preserve">FRCS </v>
          </cell>
          <cell r="F58">
            <v>48</v>
          </cell>
          <cell r="G58" t="str">
            <v>Special Ability</v>
          </cell>
          <cell r="H58">
            <v>2</v>
          </cell>
          <cell r="I58" t="str">
            <v>Hierophant</v>
          </cell>
        </row>
        <row r="59">
          <cell r="A59" t="str">
            <v>Blind Casting</v>
          </cell>
          <cell r="C59" t="str">
            <v>Reroll miss chance; Melee att: no +2 AC, loss of DEX; half move penalty</v>
          </cell>
          <cell r="D59" t="str">
            <v>AEG</v>
          </cell>
          <cell r="E59" t="str">
            <v xml:space="preserve">Dun </v>
          </cell>
          <cell r="F59">
            <v>81</v>
          </cell>
          <cell r="G59" t="str">
            <v>General</v>
          </cell>
          <cell r="H59">
            <v>0</v>
          </cell>
        </row>
        <row r="60">
          <cell r="A60" t="str">
            <v>Blind Casting</v>
          </cell>
          <cell r="C60" t="str">
            <v>Reroll miss chance for spell from concealment.</v>
          </cell>
          <cell r="D60" t="str">
            <v>AEG</v>
          </cell>
          <cell r="E60" t="str">
            <v xml:space="preserve">Merc </v>
          </cell>
          <cell r="F60">
            <v>58</v>
          </cell>
          <cell r="G60" t="str">
            <v>General</v>
          </cell>
          <cell r="H60">
            <v>1</v>
          </cell>
          <cell r="I60" t="str">
            <v>Blind-Fight</v>
          </cell>
        </row>
        <row r="61">
          <cell r="A61" t="str">
            <v>Blind-Fight</v>
          </cell>
          <cell r="C61" t="str">
            <v>Reroll miss chance; Melee att: no +2 AC, loss of DEX; half move penalty</v>
          </cell>
          <cell r="D61" t="str">
            <v>WotC</v>
          </cell>
          <cell r="E61" t="str">
            <v xml:space="preserve">PHB </v>
          </cell>
          <cell r="F61">
            <v>80</v>
          </cell>
          <cell r="G61" t="str">
            <v>General</v>
          </cell>
          <cell r="H61">
            <v>0</v>
          </cell>
        </row>
        <row r="62">
          <cell r="A62" t="str">
            <v>Blinding Speed</v>
          </cell>
          <cell r="C62" t="str">
            <v>Haste for up to 5 rnds/day, use as free action, can be stacked</v>
          </cell>
          <cell r="D62" t="str">
            <v>WotC</v>
          </cell>
          <cell r="E62" t="str">
            <v xml:space="preserve">ELH </v>
          </cell>
          <cell r="F62">
            <v>51</v>
          </cell>
          <cell r="G62" t="str">
            <v>Epic</v>
          </cell>
          <cell r="H62">
            <v>1</v>
          </cell>
          <cell r="I62" t="str">
            <v>Dex 25+</v>
          </cell>
        </row>
        <row r="63">
          <cell r="A63" t="str">
            <v>Blinding Strike</v>
          </cell>
          <cell r="C63" t="str">
            <v>Blind foe as full attack.</v>
          </cell>
          <cell r="D63" t="str">
            <v>MGP</v>
          </cell>
          <cell r="E63" t="str">
            <v xml:space="preserve">TQR </v>
          </cell>
          <cell r="F63">
            <v>47</v>
          </cell>
          <cell r="G63" t="str">
            <v>Rogue</v>
          </cell>
          <cell r="H63">
            <v>2</v>
          </cell>
          <cell r="I63" t="str">
            <v>Back Alley Brawler, BAB 2+</v>
          </cell>
        </row>
        <row r="64">
          <cell r="A64" t="str">
            <v>Blindsight, 5-foot Radius</v>
          </cell>
          <cell r="C64" t="str">
            <v>Blindsight within 5'</v>
          </cell>
          <cell r="D64" t="str">
            <v>WotC</v>
          </cell>
          <cell r="E64" t="str">
            <v xml:space="preserve">SnF </v>
          </cell>
          <cell r="F64">
            <v>5</v>
          </cell>
          <cell r="G64" t="str">
            <v>General</v>
          </cell>
          <cell r="H64">
            <v>0</v>
          </cell>
        </row>
        <row r="65">
          <cell r="A65" t="str">
            <v>Blood Frenzy</v>
          </cell>
          <cell r="C65" t="str">
            <v>4/day gain +2 natural AC &amp; DR 2/--.</v>
          </cell>
          <cell r="D65" t="str">
            <v>AEG</v>
          </cell>
          <cell r="E65" t="str">
            <v xml:space="preserve">Merc </v>
          </cell>
          <cell r="F65">
            <v>58</v>
          </cell>
          <cell r="G65" t="str">
            <v>General</v>
          </cell>
          <cell r="H65">
            <v>2</v>
          </cell>
          <cell r="I65" t="str">
            <v>BAB 8+, Blood Lust</v>
          </cell>
        </row>
        <row r="66">
          <cell r="A66" t="str">
            <v>Blood Lust</v>
          </cell>
          <cell r="C66" t="str">
            <v>-1/day +2 Str &amp; Con, +1 bonus to Will saves; -1 AC, loose Dex bonus.</v>
          </cell>
          <cell r="D66" t="str">
            <v>AEG</v>
          </cell>
          <cell r="E66" t="str">
            <v xml:space="preserve">Merc </v>
          </cell>
          <cell r="F66">
            <v>58</v>
          </cell>
          <cell r="G66" t="str">
            <v>General</v>
          </cell>
          <cell r="H66">
            <v>3</v>
          </cell>
          <cell r="I66" t="str">
            <v>BAB 4+, Iron Will, Toughness</v>
          </cell>
        </row>
        <row r="67">
          <cell r="A67" t="str">
            <v>Blood of Magic</v>
          </cell>
          <cell r="C67" t="str">
            <v>-2/day can cast spells affected by Metamagic Feats as a standard action.</v>
          </cell>
          <cell r="D67" t="str">
            <v>Green Ronin</v>
          </cell>
          <cell r="E67" t="str">
            <v xml:space="preserve">HnH </v>
          </cell>
          <cell r="F67">
            <v>14</v>
          </cell>
          <cell r="G67" t="str">
            <v>Bloodgift, Metamagic</v>
          </cell>
          <cell r="H67">
            <v>2</v>
          </cell>
          <cell r="I67" t="str">
            <v>Drakeblood, any 2 Metamagic Feats, ability to cast Cha based arcane spells</v>
          </cell>
        </row>
        <row r="68">
          <cell r="A68" t="str">
            <v>Blooded</v>
          </cell>
          <cell r="C68" t="str">
            <v>+2 to Initiative; +2 to Spot checks</v>
          </cell>
          <cell r="D68" t="str">
            <v>WotC</v>
          </cell>
          <cell r="E68" t="str">
            <v xml:space="preserve">FRCS </v>
          </cell>
          <cell r="F68">
            <v>33</v>
          </cell>
          <cell r="G68" t="str">
            <v>General</v>
          </cell>
          <cell r="H68">
            <v>0</v>
          </cell>
        </row>
        <row r="69">
          <cell r="A69" t="str">
            <v>Bloodline of Fire</v>
          </cell>
          <cell r="C69" t="str">
            <v>+4 save vs. Fire effects; +2 DC for any Sorc spells w/ the "Fire" descriptor (1st lvl)</v>
          </cell>
          <cell r="D69" t="str">
            <v>WotC</v>
          </cell>
          <cell r="E69" t="str">
            <v xml:space="preserve">FRCS </v>
          </cell>
          <cell r="F69">
            <v>34</v>
          </cell>
          <cell r="G69" t="str">
            <v>General</v>
          </cell>
          <cell r="H69">
            <v>0</v>
          </cell>
        </row>
        <row r="70">
          <cell r="A70" t="str">
            <v>Boar's Charge</v>
          </cell>
          <cell r="C70" t="str">
            <v>Don't need to move before making an overrun attempt.</v>
          </cell>
          <cell r="D70" t="str">
            <v>Green Ronin</v>
          </cell>
          <cell r="E70" t="str">
            <v xml:space="preserve">HnH </v>
          </cell>
          <cell r="F70">
            <v>15</v>
          </cell>
          <cell r="G70" t="str">
            <v>General</v>
          </cell>
          <cell r="H70">
            <v>1</v>
          </cell>
          <cell r="I70" t="str">
            <v>Str 13+</v>
          </cell>
        </row>
        <row r="71">
          <cell r="A71" t="str">
            <v>Body Fuel</v>
          </cell>
          <cell r="C71" t="str">
            <v>Temporarily "burn" ability points to boost power points.</v>
          </cell>
          <cell r="D71" t="str">
            <v>WotC</v>
          </cell>
          <cell r="E71" t="str">
            <v xml:space="preserve">PsiHB </v>
          </cell>
          <cell r="F71">
            <v>24</v>
          </cell>
          <cell r="G71" t="str">
            <v>Psionic</v>
          </cell>
          <cell r="H71">
            <v>2</v>
          </cell>
          <cell r="I71" t="str">
            <v>Inner Strength, Talented</v>
          </cell>
        </row>
        <row r="72">
          <cell r="A72" t="str">
            <v>Body Tackle</v>
          </cell>
          <cell r="C72" t="str">
            <v>+4 bonus to hit &amp; opposed Str for trip attacks.  Foe cannot trip you back.</v>
          </cell>
          <cell r="D72" t="str">
            <v>AEG</v>
          </cell>
          <cell r="E72" t="str">
            <v xml:space="preserve">Merc </v>
          </cell>
          <cell r="F72">
            <v>59</v>
          </cell>
          <cell r="G72" t="str">
            <v>General</v>
          </cell>
          <cell r="H72">
            <v>2</v>
          </cell>
          <cell r="I72" t="str">
            <v>Dex 13+, Power Attack</v>
          </cell>
        </row>
        <row r="73">
          <cell r="A73" t="str">
            <v>Bonus Domain</v>
          </cell>
          <cell r="C73" t="str">
            <v>Choose one additional Domain to choose spells from; Can be stacked</v>
          </cell>
          <cell r="D73" t="str">
            <v>WotC</v>
          </cell>
          <cell r="E73" t="str">
            <v xml:space="preserve">ELH </v>
          </cell>
          <cell r="F73">
            <v>51</v>
          </cell>
          <cell r="G73" t="str">
            <v>Epic</v>
          </cell>
          <cell r="H73">
            <v>2</v>
          </cell>
          <cell r="I73" t="str">
            <v>Wis 21, 9th level Divine spells</v>
          </cell>
        </row>
        <row r="74">
          <cell r="A74" t="str">
            <v>Bootlicker</v>
          </cell>
          <cell r="C74" t="str">
            <v>+3 to Bluff &amp; Diplomacy while groveling/begging/pleading</v>
          </cell>
          <cell r="D74" t="str">
            <v>AEG</v>
          </cell>
          <cell r="E74" t="str">
            <v xml:space="preserve">Evil </v>
          </cell>
          <cell r="F74">
            <v>58</v>
          </cell>
          <cell r="G74" t="str">
            <v>General</v>
          </cell>
          <cell r="H74">
            <v>0</v>
          </cell>
        </row>
        <row r="75">
          <cell r="A75" t="str">
            <v>Break Charge</v>
          </cell>
          <cell r="C75" t="str">
            <v>+1 bonus to hit &amp; to your AC against chargers.  Can use 1/round.</v>
          </cell>
          <cell r="D75" t="str">
            <v>AEG</v>
          </cell>
          <cell r="E75" t="str">
            <v xml:space="preserve">Merc </v>
          </cell>
          <cell r="F75">
            <v>59</v>
          </cell>
          <cell r="G75" t="str">
            <v>General</v>
          </cell>
          <cell r="H75">
            <v>1</v>
          </cell>
          <cell r="I75" t="str">
            <v>BAB 4+</v>
          </cell>
        </row>
        <row r="76">
          <cell r="A76" t="str">
            <v>Brew Potion</v>
          </cell>
          <cell r="C76" t="str">
            <v>You can brew potions (spells up to 3rd level).</v>
          </cell>
          <cell r="D76" t="str">
            <v>WotC</v>
          </cell>
          <cell r="E76" t="str">
            <v xml:space="preserve">PHB </v>
          </cell>
          <cell r="F76">
            <v>80</v>
          </cell>
          <cell r="G76" t="str">
            <v>Item Creation</v>
          </cell>
          <cell r="H76">
            <v>1</v>
          </cell>
          <cell r="I76" t="str">
            <v>Spellcaster Level 3+</v>
          </cell>
        </row>
        <row r="77">
          <cell r="A77" t="str">
            <v>Bribery</v>
          </cell>
          <cell r="C77" t="str">
            <v>+3 on Diplomacy to get someone to help an illegal activity.</v>
          </cell>
          <cell r="D77" t="str">
            <v>AEG</v>
          </cell>
          <cell r="E77" t="str">
            <v xml:space="preserve">Evil </v>
          </cell>
          <cell r="F77">
            <v>58</v>
          </cell>
          <cell r="G77" t="str">
            <v>General</v>
          </cell>
          <cell r="H77">
            <v>0</v>
          </cell>
        </row>
        <row r="78">
          <cell r="A78" t="str">
            <v>Bullheaded</v>
          </cell>
          <cell r="C78" t="str">
            <v>+1 to Will saves; +2 to Intimidate</v>
          </cell>
          <cell r="D78" t="str">
            <v>WotC</v>
          </cell>
          <cell r="E78" t="str">
            <v xml:space="preserve">FRCS </v>
          </cell>
          <cell r="F78">
            <v>34</v>
          </cell>
          <cell r="G78" t="str">
            <v>General</v>
          </cell>
          <cell r="H78">
            <v>0</v>
          </cell>
        </row>
        <row r="79">
          <cell r="A79" t="str">
            <v>Bulwark of Defense</v>
          </cell>
          <cell r="C79" t="str">
            <v>Defensive Stance bonuses rise to +4 Str, +6 Con, +4 saves, +6 AC</v>
          </cell>
          <cell r="D79" t="str">
            <v>WotC</v>
          </cell>
          <cell r="E79" t="str">
            <v xml:space="preserve">ELH </v>
          </cell>
          <cell r="F79">
            <v>51</v>
          </cell>
          <cell r="G79" t="str">
            <v>Epic</v>
          </cell>
          <cell r="H79">
            <v>2</v>
          </cell>
          <cell r="I79" t="str">
            <v>Con 25, Defensive Stance 3/day</v>
          </cell>
        </row>
        <row r="80">
          <cell r="A80" t="str">
            <v>Casing Sense</v>
          </cell>
          <cell r="C80" t="str">
            <v>Free Action to identify pricey items when entering a room.</v>
          </cell>
          <cell r="D80" t="str">
            <v>FFG</v>
          </cell>
          <cell r="E80" t="str">
            <v xml:space="preserve">TnT </v>
          </cell>
          <cell r="F80">
            <v>34</v>
          </cell>
          <cell r="G80" t="str">
            <v>General</v>
          </cell>
          <cell r="H80">
            <v>0</v>
          </cell>
        </row>
        <row r="81">
          <cell r="A81" t="str">
            <v>Chain Link</v>
          </cell>
          <cell r="C81" t="str">
            <v>upgrade all recognized power chains in primary discipline.</v>
          </cell>
          <cell r="D81" t="str">
            <v>WotC</v>
          </cell>
          <cell r="E81" t="str">
            <v>Mind's Eye</v>
          </cell>
          <cell r="F81">
            <v>36</v>
          </cell>
          <cell r="G81" t="str">
            <v>Psionic</v>
          </cell>
          <cell r="H81">
            <v>1</v>
          </cell>
          <cell r="I81" t="str">
            <v>Spellcaster Level 3+</v>
          </cell>
        </row>
        <row r="82">
          <cell r="A82" t="str">
            <v>Chain Power</v>
          </cell>
          <cell r="C82" t="str">
            <v>Affects target, then arcs to secondary; +6 power points.</v>
          </cell>
          <cell r="D82" t="str">
            <v>Piazo</v>
          </cell>
          <cell r="E82" t="str">
            <v>Dragon #287</v>
          </cell>
          <cell r="F82">
            <v>54</v>
          </cell>
          <cell r="G82" t="str">
            <v>Metapsionic</v>
          </cell>
          <cell r="H82">
            <v>2</v>
          </cell>
          <cell r="I82" t="str">
            <v>Any other metapsionic feat</v>
          </cell>
        </row>
        <row r="83">
          <cell r="A83" t="str">
            <v>Chain Spell</v>
          </cell>
          <cell r="C83" t="str">
            <v>Affects target, then arcs to secondary; +3 spell levels.</v>
          </cell>
          <cell r="D83" t="str">
            <v>WotC</v>
          </cell>
          <cell r="E83" t="str">
            <v xml:space="preserve">TnB </v>
          </cell>
          <cell r="F83">
            <v>39</v>
          </cell>
          <cell r="G83" t="str">
            <v>Metamagic</v>
          </cell>
          <cell r="H83">
            <v>0</v>
          </cell>
        </row>
        <row r="84">
          <cell r="A84" t="str">
            <v>Chaotic Rage</v>
          </cell>
          <cell r="C84" t="str">
            <v>All weapons wielded in rage are treated as Chaotic, does not stack</v>
          </cell>
          <cell r="D84" t="str">
            <v>WotC</v>
          </cell>
          <cell r="E84" t="str">
            <v xml:space="preserve">ELH </v>
          </cell>
          <cell r="F84">
            <v>51</v>
          </cell>
          <cell r="G84" t="str">
            <v>Epic</v>
          </cell>
          <cell r="H84">
            <v>2</v>
          </cell>
          <cell r="I84" t="str">
            <v>Rage 5+/day, Chaotic Alignment</v>
          </cell>
        </row>
        <row r="85">
          <cell r="A85" t="str">
            <v>Chariot Archery</v>
          </cell>
          <cell r="C85" t="str">
            <v>Ranged weapon penalties are halved from a moving chariot.</v>
          </cell>
          <cell r="D85" t="str">
            <v>WotC</v>
          </cell>
          <cell r="E85" t="str">
            <v xml:space="preserve">SnF </v>
          </cell>
          <cell r="F85">
            <v>78</v>
          </cell>
          <cell r="G85" t="str">
            <v>General</v>
          </cell>
          <cell r="H85">
            <v>0</v>
          </cell>
        </row>
        <row r="86">
          <cell r="A86" t="str">
            <v>Chariot Charge</v>
          </cell>
          <cell r="C86" t="str">
            <v>When charging, deal double dmg with melee weapon (triple- lance/Lspear)</v>
          </cell>
          <cell r="D86" t="str">
            <v>WotC</v>
          </cell>
          <cell r="E86" t="str">
            <v xml:space="preserve">SnF </v>
          </cell>
          <cell r="F86">
            <v>79</v>
          </cell>
          <cell r="G86" t="str">
            <v>General</v>
          </cell>
          <cell r="H86">
            <v>0</v>
          </cell>
        </row>
        <row r="87">
          <cell r="A87" t="str">
            <v>Chariot Combat</v>
          </cell>
          <cell r="C87" t="str">
            <v>Use Handle Animal check (if better) for steed's AC.</v>
          </cell>
          <cell r="D87" t="str">
            <v>WotC</v>
          </cell>
          <cell r="E87" t="str">
            <v xml:space="preserve">SnF </v>
          </cell>
          <cell r="F87">
            <v>78</v>
          </cell>
          <cell r="G87" t="str">
            <v>General</v>
          </cell>
          <cell r="H87">
            <v>0</v>
          </cell>
        </row>
        <row r="88">
          <cell r="A88" t="str">
            <v>Chariot Sideswipe</v>
          </cell>
          <cell r="C88" t="str">
            <v>Charge action; hit enemy with weapon &amp; sideswipe, move away again, no AoO</v>
          </cell>
          <cell r="D88" t="str">
            <v>WotC</v>
          </cell>
          <cell r="E88" t="str">
            <v xml:space="preserve">SnF </v>
          </cell>
          <cell r="F88">
            <v>79</v>
          </cell>
          <cell r="G88" t="str">
            <v>General</v>
          </cell>
          <cell r="H88">
            <v>0</v>
          </cell>
        </row>
        <row r="89">
          <cell r="A89" t="str">
            <v>Chariot Trample</v>
          </cell>
          <cell r="C89" t="str">
            <v>Opponent may not choose to avoid you.</v>
          </cell>
          <cell r="D89" t="str">
            <v>WotC</v>
          </cell>
          <cell r="E89" t="str">
            <v xml:space="preserve">SnF </v>
          </cell>
          <cell r="F89">
            <v>78</v>
          </cell>
          <cell r="G89" t="str">
            <v>General</v>
          </cell>
          <cell r="H89">
            <v>0</v>
          </cell>
        </row>
        <row r="90">
          <cell r="A90" t="str">
            <v>Cheat Death</v>
          </cell>
          <cell r="C90" t="str">
            <v>Can restore life to a target creature if it has more than -30 hps.</v>
          </cell>
          <cell r="D90" t="str">
            <v>Green Ronin</v>
          </cell>
          <cell r="E90" t="str">
            <v xml:space="preserve">SCoN </v>
          </cell>
          <cell r="F90">
            <v>16</v>
          </cell>
          <cell r="G90" t="str">
            <v>General</v>
          </cell>
          <cell r="H90">
            <v>2</v>
          </cell>
          <cell r="I90" t="str">
            <v>Divine Spellcaster Level 5+, Heal 6+  ranks, Knowledge (Anatomy) 4+  ranks</v>
          </cell>
        </row>
        <row r="91">
          <cell r="A91" t="str">
            <v>Chill hand</v>
          </cell>
          <cell r="C91" t="e">
            <v>#REF!</v>
          </cell>
          <cell r="D91" t="str">
            <v>Green Ronin</v>
          </cell>
          <cell r="E91" t="str">
            <v xml:space="preserve">SCoN </v>
          </cell>
          <cell r="F91">
            <v>16</v>
          </cell>
          <cell r="G91" t="str">
            <v>General</v>
          </cell>
          <cell r="H91">
            <v>2</v>
          </cell>
          <cell r="I91" t="str">
            <v>BAB 2+, Able to cast blood pact</v>
          </cell>
        </row>
        <row r="92">
          <cell r="A92" t="str">
            <v>Choke Hold</v>
          </cell>
          <cell r="C92" t="str">
            <v>+2 bonus to grapple check, deal 2x dmg of your choice.</v>
          </cell>
          <cell r="D92" t="str">
            <v>AEG</v>
          </cell>
          <cell r="E92" t="str">
            <v xml:space="preserve">Merc </v>
          </cell>
          <cell r="F92">
            <v>59</v>
          </cell>
          <cell r="G92" t="str">
            <v>General</v>
          </cell>
          <cell r="H92">
            <v>0</v>
          </cell>
          <cell r="I92" t="str">
            <v>BAB 4+, Improved Unarmed Strike</v>
          </cell>
        </row>
        <row r="93">
          <cell r="A93" t="str">
            <v>Circle Kick</v>
          </cell>
          <cell r="C93" t="str">
            <v>Full Attack; successful allows a 2nd 'to hit' on a diff. enemy.</v>
          </cell>
          <cell r="D93" t="str">
            <v>WotC</v>
          </cell>
          <cell r="E93" t="str">
            <v xml:space="preserve">SnF </v>
          </cell>
          <cell r="F93">
            <v>5</v>
          </cell>
          <cell r="G93" t="str">
            <v>General</v>
          </cell>
          <cell r="H93">
            <v>0</v>
          </cell>
        </row>
        <row r="94">
          <cell r="A94" t="str">
            <v>Clanheart Magic</v>
          </cell>
          <cell r="C94" t="str">
            <v>Ability to cast Clanheart spells.</v>
          </cell>
          <cell r="D94" t="str">
            <v>Green Ronin</v>
          </cell>
          <cell r="E94" t="str">
            <v xml:space="preserve">HnH </v>
          </cell>
          <cell r="F94">
            <v>15</v>
          </cell>
          <cell r="G94" t="str">
            <v>General</v>
          </cell>
          <cell r="H94">
            <v>2</v>
          </cell>
          <cell r="I94" t="str">
            <v>Dwarf, Spellcaster Level 1+</v>
          </cell>
        </row>
        <row r="95">
          <cell r="A95" t="str">
            <v>Cleave</v>
          </cell>
          <cell r="C95" t="str">
            <v>1/round dropping a creature allows you another melee attack.</v>
          </cell>
          <cell r="D95" t="str">
            <v>WotC</v>
          </cell>
          <cell r="E95" t="str">
            <v xml:space="preserve">PHB </v>
          </cell>
          <cell r="F95">
            <v>80</v>
          </cell>
          <cell r="G95" t="str">
            <v>General</v>
          </cell>
          <cell r="H95">
            <v>1</v>
          </cell>
          <cell r="I95" t="str">
            <v>Power Attack</v>
          </cell>
        </row>
        <row r="96">
          <cell r="A96" t="str">
            <v>Clever Designer</v>
          </cell>
          <cell r="C96" t="str">
            <v>+2 to either Search or Disable DC of crafted traps</v>
          </cell>
          <cell r="D96" t="str">
            <v>MGP</v>
          </cell>
          <cell r="E96" t="str">
            <v xml:space="preserve">TQR </v>
          </cell>
          <cell r="F96">
            <v>48</v>
          </cell>
          <cell r="G96" t="str">
            <v>Rogue</v>
          </cell>
          <cell r="H96">
            <v>3</v>
          </cell>
          <cell r="I96" t="str">
            <v>Rogue, Trapmaster, Dex 15+</v>
          </cell>
        </row>
        <row r="97">
          <cell r="A97" t="str">
            <v>Close-Quarters Fighting</v>
          </cell>
          <cell r="C97" t="str">
            <v>Add dmg inflicted to grapple; grapplers suffer AoO from you.</v>
          </cell>
          <cell r="D97" t="str">
            <v>WotC</v>
          </cell>
          <cell r="E97" t="str">
            <v xml:space="preserve">SnF </v>
          </cell>
          <cell r="F97">
            <v>5</v>
          </cell>
          <cell r="G97" t="str">
            <v>General</v>
          </cell>
          <cell r="H97">
            <v>0</v>
          </cell>
        </row>
        <row r="98">
          <cell r="A98" t="str">
            <v>Colossal Wild Shape (W)</v>
          </cell>
          <cell r="C98" t="str">
            <v>You can Wild Shape into a Colossal creature</v>
          </cell>
          <cell r="D98" t="str">
            <v>WotC</v>
          </cell>
          <cell r="E98" t="str">
            <v xml:space="preserve">ELH </v>
          </cell>
          <cell r="F98">
            <v>52</v>
          </cell>
          <cell r="G98" t="str">
            <v>Epic</v>
          </cell>
          <cell r="H98">
            <v>1</v>
          </cell>
          <cell r="I98" t="str">
            <v>Able to Wild Shape into a Huge creature</v>
          </cell>
        </row>
        <row r="99">
          <cell r="A99" t="str">
            <v>Combat Agility</v>
          </cell>
          <cell r="C99" t="str">
            <v>Foe within 5', +4 competence to Reflex sv/+4 AC bonus vs. ranged touch</v>
          </cell>
          <cell r="D99" t="str">
            <v>Piazo</v>
          </cell>
          <cell r="E99" t="str">
            <v>Dragon #284</v>
          </cell>
          <cell r="F99">
            <v>123</v>
          </cell>
          <cell r="G99" t="str">
            <v>General</v>
          </cell>
          <cell r="H99">
            <v>0</v>
          </cell>
        </row>
        <row r="100">
          <cell r="A100" t="str">
            <v>Combat Archery</v>
          </cell>
          <cell r="C100" t="str">
            <v>No AoO for firing a bow while threatened</v>
          </cell>
          <cell r="D100" t="str">
            <v>WotC</v>
          </cell>
          <cell r="E100" t="str">
            <v xml:space="preserve">ELH </v>
          </cell>
          <cell r="F100">
            <v>52</v>
          </cell>
          <cell r="G100" t="str">
            <v>Epic</v>
          </cell>
          <cell r="H100">
            <v>3</v>
          </cell>
          <cell r="I100" t="str">
            <v>Dodge, Mobility, Point Blank Shot</v>
          </cell>
        </row>
        <row r="101">
          <cell r="A101" t="str">
            <v>Combat Casting</v>
          </cell>
          <cell r="C101" t="str">
            <v>+4 bonus to Concentration checks while casting on the defensive.</v>
          </cell>
          <cell r="D101" t="str">
            <v>WotC</v>
          </cell>
          <cell r="E101" t="str">
            <v xml:space="preserve">PHB </v>
          </cell>
          <cell r="F101">
            <v>80</v>
          </cell>
          <cell r="G101" t="str">
            <v>General</v>
          </cell>
          <cell r="H101">
            <v>0</v>
          </cell>
        </row>
        <row r="102">
          <cell r="A102" t="str">
            <v>Combat Reflexes</v>
          </cell>
          <cell r="C102" t="str">
            <v>You can make additional AoOs equal to your DEX mod; may make AoO while flat-footed.</v>
          </cell>
          <cell r="D102" t="str">
            <v>WotC</v>
          </cell>
          <cell r="E102" t="str">
            <v xml:space="preserve">PHB </v>
          </cell>
          <cell r="F102">
            <v>80</v>
          </cell>
          <cell r="G102" t="str">
            <v>General</v>
          </cell>
          <cell r="H102">
            <v>0</v>
          </cell>
        </row>
        <row r="103">
          <cell r="A103" t="str">
            <v>Comprehend Writing</v>
          </cell>
          <cell r="C103" t="str">
            <v>+4 bonus to understand manuals, additional +1 bonus gained from reading magical books.</v>
          </cell>
          <cell r="D103" t="str">
            <v>BP</v>
          </cell>
          <cell r="E103" t="str">
            <v xml:space="preserve">InQ </v>
          </cell>
          <cell r="F103">
            <v>10</v>
          </cell>
          <cell r="G103" t="str">
            <v>General</v>
          </cell>
          <cell r="H103">
            <v>1</v>
          </cell>
          <cell r="I103" t="str">
            <v>Int 15+</v>
          </cell>
        </row>
        <row r="104">
          <cell r="A104" t="str">
            <v>Conceal Weapon</v>
          </cell>
          <cell r="C104" t="str">
            <v>+2 bonus to Bluff when try convince someone you aren't hiding a weapon.</v>
          </cell>
          <cell r="D104" t="str">
            <v>AEG</v>
          </cell>
          <cell r="E104" t="str">
            <v xml:space="preserve">Dra </v>
          </cell>
          <cell r="F104">
            <v>29</v>
          </cell>
          <cell r="G104" t="str">
            <v>General</v>
          </cell>
          <cell r="H104">
            <v>1</v>
          </cell>
          <cell r="I104" t="str">
            <v>Int 13+</v>
          </cell>
        </row>
        <row r="105">
          <cell r="A105" t="str">
            <v>Conjunctive Mind</v>
          </cell>
          <cell r="C105" t="str">
            <v>Bonus +1 to all saving throws and power resistance checks for Metacreativity, Clairsentience, and Telepathy powers for -2 ability score. -1 manifester level for Psychometabolism, Psychoportation, and Psychokinesis powers</v>
          </cell>
          <cell r="D105" t="str">
            <v>WotC</v>
          </cell>
          <cell r="E105" t="str">
            <v>Mind's Eye</v>
          </cell>
          <cell r="F105">
            <v>50</v>
          </cell>
          <cell r="G105" t="str">
            <v>Psionic</v>
          </cell>
          <cell r="H105">
            <v>2</v>
          </cell>
          <cell r="I105" t="str">
            <v>Primary discipline ability score 15+ (Psychic Warriors, Strength 15+)</v>
          </cell>
        </row>
        <row r="106">
          <cell r="A106" t="str">
            <v>Conjure Mastery</v>
          </cell>
          <cell r="C106" t="str">
            <v>Conjured creatures get +2 Str, +2 Con, +2 Dex.</v>
          </cell>
          <cell r="D106" t="str">
            <v>Mal</v>
          </cell>
          <cell r="E106" t="str">
            <v xml:space="preserve">BoEM </v>
          </cell>
          <cell r="F106">
            <v>3</v>
          </cell>
          <cell r="G106" t="str">
            <v>Eldritch</v>
          </cell>
          <cell r="H106">
            <v>0</v>
          </cell>
        </row>
        <row r="107">
          <cell r="A107" t="str">
            <v>Construct Familiar</v>
          </cell>
          <cell r="C107" t="str">
            <v>Your familiar is a construct rather than a living being</v>
          </cell>
          <cell r="D107" t="str">
            <v>Piazo</v>
          </cell>
          <cell r="E107" t="str">
            <v>Dragon #280</v>
          </cell>
          <cell r="F107">
            <v>62</v>
          </cell>
          <cell r="G107" t="str">
            <v>General</v>
          </cell>
          <cell r="H107">
            <v>0</v>
          </cell>
        </row>
        <row r="108">
          <cell r="A108" t="str">
            <v>Contacts</v>
          </cell>
          <cell r="C108" t="str">
            <v>Know people who will assist in one of Fence, Law Enforcement, Temple, or Wizard issues</v>
          </cell>
          <cell r="D108" t="str">
            <v>MGP</v>
          </cell>
          <cell r="E108" t="str">
            <v xml:space="preserve">TQR </v>
          </cell>
          <cell r="F108">
            <v>48</v>
          </cell>
          <cell r="G108" t="str">
            <v>Rogue</v>
          </cell>
          <cell r="H108">
            <v>1</v>
          </cell>
          <cell r="I108" t="str">
            <v>Rogue</v>
          </cell>
        </row>
        <row r="109">
          <cell r="A109" t="str">
            <v>Contemptible Target</v>
          </cell>
          <cell r="C109" t="str">
            <v>Foes attack you last</v>
          </cell>
          <cell r="D109" t="str">
            <v>MGP</v>
          </cell>
          <cell r="E109" t="str">
            <v xml:space="preserve">TQR </v>
          </cell>
          <cell r="F109">
            <v>49</v>
          </cell>
          <cell r="G109" t="str">
            <v>General</v>
          </cell>
          <cell r="H109">
            <v>2</v>
          </cell>
          <cell r="I109" t="str">
            <v>Low Key, Str 13-</v>
          </cell>
        </row>
        <row r="110">
          <cell r="A110" t="str">
            <v>Continue the Fight</v>
          </cell>
          <cell r="C110" t="str">
            <v>Spend 1hp to gain an additional, separate partial action on your initiative.</v>
          </cell>
          <cell r="D110" t="str">
            <v>AEG</v>
          </cell>
          <cell r="E110" t="str">
            <v xml:space="preserve">Merc </v>
          </cell>
          <cell r="F110">
            <v>59</v>
          </cell>
          <cell r="G110" t="str">
            <v>General</v>
          </cell>
          <cell r="H110">
            <v>1</v>
          </cell>
          <cell r="I110" t="str">
            <v>Iron Will</v>
          </cell>
        </row>
        <row r="111">
          <cell r="A111" t="str">
            <v>Contortionist</v>
          </cell>
          <cell r="C111" t="str">
            <v>+4 bonus to Escape Artist checks to avoid grapples or being swallowed.</v>
          </cell>
          <cell r="D111" t="str">
            <v>AEG</v>
          </cell>
          <cell r="E111" t="str">
            <v xml:space="preserve">Dra </v>
          </cell>
          <cell r="F111">
            <v>29</v>
          </cell>
          <cell r="G111" t="str">
            <v>General</v>
          </cell>
          <cell r="H111">
            <v>1</v>
          </cell>
          <cell r="I111" t="str">
            <v>Dex 13+</v>
          </cell>
        </row>
        <row r="112">
          <cell r="A112" t="str">
            <v>Contortionist</v>
          </cell>
          <cell r="C112" t="str">
            <v>Move normally in spaces built for smaller creatures.</v>
          </cell>
          <cell r="D112" t="str">
            <v>AEG</v>
          </cell>
          <cell r="E112" t="str">
            <v xml:space="preserve">Merc </v>
          </cell>
          <cell r="F112">
            <v>59</v>
          </cell>
          <cell r="G112" t="str">
            <v>General</v>
          </cell>
          <cell r="H112">
            <v>1</v>
          </cell>
          <cell r="I112" t="str">
            <v>Dex 13+</v>
          </cell>
        </row>
        <row r="113">
          <cell r="A113" t="str">
            <v>Controlled Breathing</v>
          </cell>
          <cell r="C113" t="str">
            <v>+4 bonus on Con checks vs. suffocation/drowning.  +2 bonus on Fort saves vs. gas.</v>
          </cell>
          <cell r="D113" t="str">
            <v>AEG</v>
          </cell>
          <cell r="E113" t="str">
            <v xml:space="preserve">Dun </v>
          </cell>
          <cell r="F113">
            <v>81</v>
          </cell>
          <cell r="G113" t="str">
            <v>General</v>
          </cell>
          <cell r="H113">
            <v>0</v>
          </cell>
        </row>
        <row r="114">
          <cell r="A114" t="str">
            <v>Controlled Breathing</v>
          </cell>
          <cell r="C114" t="str">
            <v>+4 bonus on Con checks vs. suffocation/drowning.  +2 bonus on Fort saves vs. gas.</v>
          </cell>
          <cell r="D114" t="str">
            <v>AEG</v>
          </cell>
          <cell r="E114" t="str">
            <v xml:space="preserve">Merc </v>
          </cell>
          <cell r="F114">
            <v>60</v>
          </cell>
          <cell r="G114" t="str">
            <v>General</v>
          </cell>
          <cell r="H114">
            <v>0</v>
          </cell>
        </row>
        <row r="115">
          <cell r="A115" t="str">
            <v>Cooperative Spell</v>
          </cell>
          <cell r="C115" t="str">
            <v>Increase DC / Saves if simultaneously cast.</v>
          </cell>
          <cell r="D115" t="str">
            <v>WotC</v>
          </cell>
          <cell r="E115" t="str">
            <v xml:space="preserve">TnB </v>
          </cell>
          <cell r="F115">
            <v>39</v>
          </cell>
          <cell r="G115" t="str">
            <v>Metamagic</v>
          </cell>
          <cell r="H115">
            <v>0</v>
          </cell>
        </row>
        <row r="116">
          <cell r="A116" t="str">
            <v>Cosmopolitan</v>
          </cell>
          <cell r="C116" t="str">
            <v>+2 to one cross-class skill; that skill is now considered a "class" skill</v>
          </cell>
          <cell r="D116" t="str">
            <v>WotC</v>
          </cell>
          <cell r="E116" t="str">
            <v xml:space="preserve">FRCS </v>
          </cell>
          <cell r="F116">
            <v>34</v>
          </cell>
          <cell r="G116" t="str">
            <v>General</v>
          </cell>
          <cell r="H116">
            <v>0</v>
          </cell>
        </row>
        <row r="117">
          <cell r="A117" t="str">
            <v>Counter Charge</v>
          </cell>
          <cell r="C117" t="str">
            <v>Ready action for 5' step to avoid charge, then attack for 2x damage.</v>
          </cell>
          <cell r="D117" t="str">
            <v>AEG</v>
          </cell>
          <cell r="E117" t="str">
            <v xml:space="preserve">War </v>
          </cell>
          <cell r="F117">
            <v>44</v>
          </cell>
          <cell r="G117" t="str">
            <v>General</v>
          </cell>
          <cell r="H117">
            <v>2</v>
          </cell>
          <cell r="I117" t="str">
            <v>Combat Reflexes, Evasive Fighting</v>
          </cell>
        </row>
        <row r="118">
          <cell r="A118" t="str">
            <v>Coup de Grace (GR)</v>
          </cell>
          <cell r="C118" t="str">
            <v>Free action to coup de grace as many immobile targets as you have attacks.</v>
          </cell>
          <cell r="D118" t="str">
            <v>Green Ronin</v>
          </cell>
          <cell r="E118" t="str">
            <v xml:space="preserve">SCoN </v>
          </cell>
          <cell r="F118">
            <v>16</v>
          </cell>
          <cell r="G118" t="str">
            <v>General</v>
          </cell>
          <cell r="H118">
            <v>3</v>
          </cell>
          <cell r="I118" t="str">
            <v>BAB 3+, Knowledge (Anatomy) 5+  ranks, Combat Reflexes, Power Attack</v>
          </cell>
        </row>
        <row r="119">
          <cell r="A119" t="str">
            <v>Courteous Magocracy</v>
          </cell>
          <cell r="C119" t="str">
            <v>+2 to Diplomacy and Spellcraft skills</v>
          </cell>
          <cell r="D119" t="str">
            <v>WotC</v>
          </cell>
          <cell r="E119" t="str">
            <v xml:space="preserve">FRCS </v>
          </cell>
          <cell r="F119">
            <v>34</v>
          </cell>
          <cell r="G119" t="str">
            <v>General</v>
          </cell>
          <cell r="H119">
            <v>0</v>
          </cell>
        </row>
        <row r="120">
          <cell r="A120" t="str">
            <v>Craft Crystal Capacitor</v>
          </cell>
          <cell r="C120" t="str">
            <v>Create psionic crystal capacitors that store power points.</v>
          </cell>
          <cell r="D120" t="str">
            <v>WotC</v>
          </cell>
          <cell r="E120" t="str">
            <v xml:space="preserve">PsiHB </v>
          </cell>
          <cell r="F120">
            <v>24</v>
          </cell>
          <cell r="G120" t="str">
            <v>Item Creation</v>
          </cell>
          <cell r="H120">
            <v>1</v>
          </cell>
          <cell r="I120" t="str">
            <v>Spellcaster Level 9+</v>
          </cell>
        </row>
        <row r="121">
          <cell r="A121" t="str">
            <v>Craft Dorje</v>
          </cell>
          <cell r="C121" t="str">
            <v>Create crystal wands that use charges to manifest powers.</v>
          </cell>
          <cell r="D121" t="str">
            <v>WotC</v>
          </cell>
          <cell r="E121" t="str">
            <v xml:space="preserve">PsiHB </v>
          </cell>
          <cell r="F121">
            <v>24</v>
          </cell>
          <cell r="G121" t="str">
            <v>Item Creation</v>
          </cell>
          <cell r="H121">
            <v>1</v>
          </cell>
          <cell r="I121" t="str">
            <v>Spellcaster Level 5+</v>
          </cell>
        </row>
        <row r="122">
          <cell r="A122" t="str">
            <v>Craft Drilbu</v>
          </cell>
          <cell r="C122" t="str">
            <v>Create crystal drilbu (staff) that uses charges to manifest powers.</v>
          </cell>
          <cell r="D122" t="str">
            <v>WotC</v>
          </cell>
          <cell r="E122" t="str">
            <v xml:space="preserve">Mind's Eye </v>
          </cell>
          <cell r="F122">
            <v>36</v>
          </cell>
          <cell r="G122" t="str">
            <v>Item Creation</v>
          </cell>
          <cell r="H122">
            <v>1</v>
          </cell>
          <cell r="I122" t="str">
            <v>Spellcaster Level 5+</v>
          </cell>
        </row>
        <row r="123">
          <cell r="A123" t="str">
            <v>Craft Epic Magic Arms and Armor (I)</v>
          </cell>
          <cell r="C123" t="str">
            <v>Can craft Epic Magic Arms &amp; Armor (Chapter 4, ELH)</v>
          </cell>
          <cell r="D123" t="str">
            <v>WotC</v>
          </cell>
          <cell r="E123" t="str">
            <v xml:space="preserve">ELH </v>
          </cell>
          <cell r="F123">
            <v>52</v>
          </cell>
          <cell r="G123" t="str">
            <v>Epic</v>
          </cell>
          <cell r="H123">
            <v>3</v>
          </cell>
          <cell r="I123" t="str">
            <v>Craft Magic Arms &amp; Armor, Knowledge (Arcana) 28 ranks, Spellcraft 28 ranks</v>
          </cell>
        </row>
        <row r="124">
          <cell r="A124" t="str">
            <v>Craft Epic Rod (I)</v>
          </cell>
          <cell r="C124" t="str">
            <v>Can craft Epic Rods (Chapter 4, ELH)</v>
          </cell>
          <cell r="D124" t="str">
            <v>WotC</v>
          </cell>
          <cell r="E124" t="str">
            <v xml:space="preserve">ELH </v>
          </cell>
          <cell r="F124">
            <v>52</v>
          </cell>
          <cell r="G124" t="str">
            <v>Epic</v>
          </cell>
          <cell r="H124">
            <v>3</v>
          </cell>
          <cell r="I124" t="str">
            <v>Craft Rod, Knowledge (Arcana) 32 ranks, Spellcraft 32 ranks</v>
          </cell>
        </row>
        <row r="125">
          <cell r="A125" t="str">
            <v>Craft Epic Staff (I)</v>
          </cell>
          <cell r="C125" t="str">
            <v>Can craft Epic Staves (Chapter 4, ELH)</v>
          </cell>
          <cell r="D125" t="str">
            <v>WotC</v>
          </cell>
          <cell r="E125" t="str">
            <v xml:space="preserve">ELH </v>
          </cell>
          <cell r="F125">
            <v>52</v>
          </cell>
          <cell r="G125" t="str">
            <v>Epic</v>
          </cell>
          <cell r="H125">
            <v>3</v>
          </cell>
          <cell r="I125" t="str">
            <v>Craft Staff, Knowledge (Arcana) 35 ranks, Spellcraft 35 ranks</v>
          </cell>
        </row>
        <row r="126">
          <cell r="A126" t="str">
            <v>Craft Epic Wondrous Item (I)</v>
          </cell>
          <cell r="C126" t="str">
            <v>Can craft Epic Wondrous Items (Chapter 4, ELH)</v>
          </cell>
          <cell r="D126" t="str">
            <v>WotC</v>
          </cell>
          <cell r="E126" t="str">
            <v xml:space="preserve">ELH </v>
          </cell>
          <cell r="F126">
            <v>52</v>
          </cell>
          <cell r="G126" t="str">
            <v>Epic</v>
          </cell>
          <cell r="H126">
            <v>3</v>
          </cell>
          <cell r="I126" t="str">
            <v>Craft Wondrous Item, Knowledge (Arcana) 26 ranks, Spellcraft 26 ranks</v>
          </cell>
        </row>
        <row r="127">
          <cell r="A127" t="str">
            <v>Craft Magic Arms and Armor</v>
          </cell>
          <cell r="C127" t="str">
            <v>You can create any magic weapon, armor, or shield.</v>
          </cell>
          <cell r="D127" t="str">
            <v>WotC</v>
          </cell>
          <cell r="E127" t="str">
            <v xml:space="preserve">PHB </v>
          </cell>
          <cell r="F127">
            <v>81</v>
          </cell>
          <cell r="G127" t="str">
            <v>Item Creation</v>
          </cell>
          <cell r="H127">
            <v>1</v>
          </cell>
          <cell r="I127" t="str">
            <v>Spellcaster Level 5+</v>
          </cell>
        </row>
        <row r="128">
          <cell r="A128" t="str">
            <v>Craft Magic Trap</v>
          </cell>
          <cell r="C128" t="str">
            <v>Create a magical trap with any spell you have access to.</v>
          </cell>
          <cell r="D128" t="str">
            <v>FFG</v>
          </cell>
          <cell r="E128" t="str">
            <v xml:space="preserve">TnT </v>
          </cell>
          <cell r="F128">
            <v>34</v>
          </cell>
          <cell r="G128" t="str">
            <v>Item Creation</v>
          </cell>
          <cell r="H128">
            <v>1</v>
          </cell>
          <cell r="I128" t="str">
            <v>Spellcaster Level 10+, Craft (Trapmaking) 1+ ranks</v>
          </cell>
        </row>
        <row r="129">
          <cell r="A129" t="str">
            <v>Craft Matrix</v>
          </cell>
          <cell r="C129" t="str">
            <v>Incorporate spells into mechanical traps using matricies without Craft Wonderous Item.</v>
          </cell>
          <cell r="D129" t="str">
            <v>MGP</v>
          </cell>
          <cell r="E129" t="str">
            <v xml:space="preserve">TQR </v>
          </cell>
          <cell r="F129">
            <v>49</v>
          </cell>
          <cell r="G129" t="str">
            <v>Rogue</v>
          </cell>
          <cell r="H129">
            <v>2</v>
          </cell>
          <cell r="I129" t="str">
            <v>Rogue, Use Magic Device</v>
          </cell>
        </row>
        <row r="130">
          <cell r="A130" t="str">
            <v>Craft Psionic Arms and Armor</v>
          </cell>
          <cell r="C130" t="str">
            <v>Create psionic arms, armor, and shields.</v>
          </cell>
          <cell r="D130" t="str">
            <v>WotC</v>
          </cell>
          <cell r="E130" t="str">
            <v xml:space="preserve">PsiHB </v>
          </cell>
          <cell r="F130">
            <v>24</v>
          </cell>
          <cell r="G130" t="str">
            <v>Item Creation</v>
          </cell>
          <cell r="H130">
            <v>1</v>
          </cell>
          <cell r="I130" t="str">
            <v>Spellcaster Level 5+</v>
          </cell>
        </row>
        <row r="131">
          <cell r="A131" t="str">
            <v>Craft Rod</v>
          </cell>
          <cell r="C131" t="str">
            <v>You can create rods.</v>
          </cell>
          <cell r="D131" t="str">
            <v>WotC</v>
          </cell>
          <cell r="E131" t="str">
            <v xml:space="preserve">PHB </v>
          </cell>
          <cell r="F131">
            <v>81</v>
          </cell>
          <cell r="G131" t="str">
            <v>Item Creation</v>
          </cell>
          <cell r="H131">
            <v>1</v>
          </cell>
          <cell r="I131" t="str">
            <v>Spellcaster Level 9+</v>
          </cell>
        </row>
        <row r="132">
          <cell r="A132" t="str">
            <v>Craft Staff</v>
          </cell>
          <cell r="C132" t="str">
            <v>You can create staffs.</v>
          </cell>
          <cell r="D132" t="str">
            <v>WotC</v>
          </cell>
          <cell r="E132" t="str">
            <v xml:space="preserve">PHB </v>
          </cell>
          <cell r="F132">
            <v>81</v>
          </cell>
          <cell r="G132" t="str">
            <v>Item Creation</v>
          </cell>
          <cell r="H132">
            <v>1</v>
          </cell>
          <cell r="I132" t="str">
            <v>Spellcaster Level 12+</v>
          </cell>
        </row>
        <row r="133">
          <cell r="A133" t="str">
            <v>Craft Universal Item</v>
          </cell>
          <cell r="C133" t="str">
            <v>Create miscellaneous psionic items, such as Third Eyes.</v>
          </cell>
          <cell r="D133" t="str">
            <v>WotC</v>
          </cell>
          <cell r="E133" t="str">
            <v xml:space="preserve">PsiHB </v>
          </cell>
          <cell r="F133">
            <v>24</v>
          </cell>
          <cell r="G133" t="str">
            <v>Item Creation</v>
          </cell>
          <cell r="H133">
            <v>1</v>
          </cell>
          <cell r="I133" t="str">
            <v>Spellcaster Level 3+</v>
          </cell>
        </row>
        <row r="134">
          <cell r="A134" t="str">
            <v>Craft Wand</v>
          </cell>
          <cell r="C134" t="str">
            <v>You can create wands (spells up to 4th level).</v>
          </cell>
          <cell r="D134" t="str">
            <v>WotC</v>
          </cell>
          <cell r="E134" t="str">
            <v xml:space="preserve">PHB </v>
          </cell>
          <cell r="F134">
            <v>81</v>
          </cell>
          <cell r="G134" t="str">
            <v>Item Creation</v>
          </cell>
          <cell r="H134">
            <v>1</v>
          </cell>
          <cell r="I134" t="str">
            <v>Spellcaster Level 5+</v>
          </cell>
        </row>
        <row r="135">
          <cell r="A135" t="str">
            <v>Craft Wondrous Item</v>
          </cell>
          <cell r="C135" t="str">
            <v>You can create miscellaneous magic items.</v>
          </cell>
          <cell r="D135" t="str">
            <v>WotC</v>
          </cell>
          <cell r="E135" t="str">
            <v xml:space="preserve">PHB </v>
          </cell>
          <cell r="F135">
            <v>81</v>
          </cell>
          <cell r="G135" t="str">
            <v>Item Creation</v>
          </cell>
          <cell r="H135">
            <v>1</v>
          </cell>
          <cell r="I135" t="str">
            <v>Spellcaster Level 3+</v>
          </cell>
        </row>
        <row r="136">
          <cell r="A136" t="str">
            <v>Create Portal</v>
          </cell>
          <cell r="C136" t="str">
            <v>Create a magical portal</v>
          </cell>
          <cell r="D136" t="str">
            <v>WotC</v>
          </cell>
          <cell r="E136" t="str">
            <v xml:space="preserve">FRCS </v>
          </cell>
          <cell r="F136">
            <v>34</v>
          </cell>
          <cell r="G136" t="str">
            <v>Item Creation</v>
          </cell>
          <cell r="H136">
            <v>1</v>
          </cell>
          <cell r="I136" t="str">
            <v>Craft Wondrous Item</v>
          </cell>
        </row>
        <row r="137">
          <cell r="A137" t="str">
            <v>Cripple</v>
          </cell>
          <cell r="C137" t="e">
            <v>#REF!</v>
          </cell>
          <cell r="D137" t="str">
            <v>Green Ronin</v>
          </cell>
          <cell r="E137" t="str">
            <v xml:space="preserve">SCoN </v>
          </cell>
          <cell r="F137">
            <v>16</v>
          </cell>
          <cell r="G137" t="str">
            <v>General</v>
          </cell>
          <cell r="H137">
            <v>3</v>
          </cell>
          <cell r="I137" t="str">
            <v>BAB 6+, Knowledge (Anatomy) 4+  ranks, Chill Hand, Improved Unarmed Strike</v>
          </cell>
        </row>
        <row r="138">
          <cell r="A138" t="str">
            <v>Cultured</v>
          </cell>
          <cell r="C138" t="str">
            <v>+2 bonus to any profession that involves extensive writing, 2x income.</v>
          </cell>
          <cell r="D138" t="str">
            <v>BP</v>
          </cell>
          <cell r="E138" t="str">
            <v xml:space="preserve">InQ </v>
          </cell>
          <cell r="F138">
            <v>10</v>
          </cell>
          <cell r="G138" t="str">
            <v>General</v>
          </cell>
          <cell r="H138">
            <v>1</v>
          </cell>
          <cell r="I138" t="str">
            <v>Cha 15+, Draft any written work</v>
          </cell>
        </row>
        <row r="139">
          <cell r="A139" t="str">
            <v>Damage Reduction</v>
          </cell>
          <cell r="C139" t="str">
            <v>Damage Reduction 3/-, can be stacked;  See ref.</v>
          </cell>
          <cell r="D139" t="str">
            <v>WotC</v>
          </cell>
          <cell r="E139" t="str">
            <v xml:space="preserve">ELH </v>
          </cell>
          <cell r="F139">
            <v>52</v>
          </cell>
          <cell r="G139" t="str">
            <v>Epic</v>
          </cell>
          <cell r="H139">
            <v>1</v>
          </cell>
          <cell r="I139" t="str">
            <v>Con 21+</v>
          </cell>
        </row>
        <row r="140">
          <cell r="A140" t="str">
            <v>Dark Lady's Kiss, The</v>
          </cell>
          <cell r="C140" t="str">
            <v>Energy drain attacks do 1 less damage per 5 char levels.</v>
          </cell>
          <cell r="D140" t="str">
            <v>Green Ronin</v>
          </cell>
          <cell r="E140" t="str">
            <v xml:space="preserve">SCoN </v>
          </cell>
          <cell r="F140">
            <v>16</v>
          </cell>
          <cell r="G140" t="str">
            <v>General</v>
          </cell>
          <cell r="H140">
            <v>3</v>
          </cell>
          <cell r="I140" t="str">
            <v>Necromancer Level 5+, Able to cast blood pact, Worship Goddess of Death, Love, &amp; Magic</v>
          </cell>
        </row>
        <row r="141">
          <cell r="A141" t="str">
            <v>Daylight Adaptation</v>
          </cell>
          <cell r="C141" t="str">
            <v>No longer suffer light penalties in bright-light situations (natural or magical)</v>
          </cell>
          <cell r="D141" t="str">
            <v>WotC</v>
          </cell>
          <cell r="E141" t="str">
            <v xml:space="preserve">FRCS </v>
          </cell>
          <cell r="F141">
            <v>34</v>
          </cell>
          <cell r="G141" t="str">
            <v>General</v>
          </cell>
          <cell r="H141">
            <v>0</v>
          </cell>
        </row>
        <row r="142">
          <cell r="A142" t="str">
            <v>Dead Eye</v>
          </cell>
          <cell r="C142" t="str">
            <v>Full Round Action, 1 attack at highest BAB.  Auto crit if you hit.</v>
          </cell>
          <cell r="D142" t="str">
            <v>AEG</v>
          </cell>
          <cell r="E142" t="str">
            <v xml:space="preserve">Merc </v>
          </cell>
          <cell r="F142">
            <v>60</v>
          </cell>
          <cell r="G142" t="str">
            <v>General</v>
          </cell>
          <cell r="H142">
            <v>2</v>
          </cell>
          <cell r="I142" t="str">
            <v>BAB 6+, Weapon Focus (any ranged weapon)</v>
          </cell>
        </row>
        <row r="143">
          <cell r="A143" t="str">
            <v>Deafening Song</v>
          </cell>
          <cell r="C143" t="str">
            <v>Bardic music deafens anyone within 30', Fort save (DC 10 + 1/2 class level + Cha Mod) negates;  See ref.</v>
          </cell>
          <cell r="D143" t="str">
            <v>WotC</v>
          </cell>
          <cell r="E143" t="str">
            <v xml:space="preserve">ELH </v>
          </cell>
          <cell r="F143">
            <v>52</v>
          </cell>
          <cell r="G143" t="str">
            <v>Epic</v>
          </cell>
          <cell r="H143">
            <v>2</v>
          </cell>
          <cell r="I143" t="str">
            <v>Bardic Music class feature, Perform 24 ranks</v>
          </cell>
        </row>
        <row r="144">
          <cell r="A144" t="str">
            <v>Death Angle</v>
          </cell>
          <cell r="C144" t="str">
            <v>Can inflict critical hits on Undead.</v>
          </cell>
          <cell r="D144" t="str">
            <v>AEG</v>
          </cell>
          <cell r="E144" t="str">
            <v xml:space="preserve">Undead </v>
          </cell>
          <cell r="F144">
            <v>28</v>
          </cell>
          <cell r="G144" t="str">
            <v>General</v>
          </cell>
          <cell r="H144">
            <v>2</v>
          </cell>
          <cell r="I144" t="str">
            <v>Cha 13+, Stout Hearted</v>
          </cell>
        </row>
        <row r="145">
          <cell r="A145" t="str">
            <v>Death Blow</v>
          </cell>
          <cell r="C145" t="str">
            <v>Coup de grace as a standard action (instead of full-round).</v>
          </cell>
          <cell r="D145" t="str">
            <v>WotC</v>
          </cell>
          <cell r="E145" t="str">
            <v xml:space="preserve">SnF </v>
          </cell>
          <cell r="F145">
            <v>6</v>
          </cell>
          <cell r="G145" t="str">
            <v>General</v>
          </cell>
          <cell r="H145">
            <v>0</v>
          </cell>
        </row>
        <row r="146">
          <cell r="A146" t="str">
            <v>Death from Above</v>
          </cell>
          <cell r="C146" t="str">
            <v>Jumping as part of a charge, gets you +2 to attack &amp; damage.</v>
          </cell>
          <cell r="D146" t="str">
            <v>Green Ronin</v>
          </cell>
          <cell r="E146" t="str">
            <v xml:space="preserve">AH </v>
          </cell>
          <cell r="F146">
            <v>18</v>
          </cell>
          <cell r="G146" t="str">
            <v>General</v>
          </cell>
          <cell r="H146">
            <v>2</v>
          </cell>
          <cell r="I146" t="str">
            <v>BAB 4+, Jump 6+  ranks</v>
          </cell>
        </row>
        <row r="147">
          <cell r="A147" t="str">
            <v>Death of Enemies</v>
          </cell>
          <cell r="C147" t="str">
            <v>A favored enemy critically hit must make a Fort save (DC 10 + 1/2 class level + Wisdom Mod) or die instantly;  See ref.</v>
          </cell>
          <cell r="D147" t="str">
            <v>WotC</v>
          </cell>
          <cell r="E147" t="str">
            <v xml:space="preserve">ELH </v>
          </cell>
          <cell r="F147">
            <v>52</v>
          </cell>
          <cell r="G147" t="str">
            <v>Epic</v>
          </cell>
          <cell r="H147">
            <v>3</v>
          </cell>
          <cell r="I147" t="str">
            <v>Bane of Enemies, Survival 30 ranks, 5 favored enemies</v>
          </cell>
        </row>
        <row r="148">
          <cell r="A148" t="str">
            <v>Deep Cover</v>
          </cell>
          <cell r="C148" t="str">
            <v>+10 competence bonus when preparing a disguise for a specific person for 1 day</v>
          </cell>
          <cell r="D148" t="str">
            <v>Green Ronin</v>
          </cell>
          <cell r="E148" t="str">
            <v xml:space="preserve">AH </v>
          </cell>
          <cell r="F148">
            <v>19</v>
          </cell>
          <cell r="G148" t="str">
            <v>General</v>
          </cell>
          <cell r="H148">
            <v>0</v>
          </cell>
          <cell r="I148" t="str">
            <v>Disguise 6+  ranks</v>
          </cell>
        </row>
        <row r="149">
          <cell r="A149" t="str">
            <v>Deep Impact</v>
          </cell>
          <cell r="C149" t="str">
            <v>Deliver touch attacks through melee weapon strikes. 5 power points.</v>
          </cell>
          <cell r="D149" t="str">
            <v>WotC</v>
          </cell>
          <cell r="E149" t="str">
            <v xml:space="preserve">PsiHB </v>
          </cell>
          <cell r="F149">
            <v>25</v>
          </cell>
          <cell r="G149" t="str">
            <v>Psionic</v>
          </cell>
          <cell r="H149">
            <v>4</v>
          </cell>
          <cell r="I149" t="str">
            <v>Str 13+, Power Attack, Psionic Weapon, base attack bonus +3</v>
          </cell>
        </row>
        <row r="150">
          <cell r="A150" t="str">
            <v>Deepblood</v>
          </cell>
          <cell r="C150" t="str">
            <v>+4 bonus to spot while using darkvision.  No bonus in normal light.  (1st level only.)</v>
          </cell>
          <cell r="D150" t="str">
            <v>Green Ronin</v>
          </cell>
          <cell r="E150" t="str">
            <v xml:space="preserve">HnH </v>
          </cell>
          <cell r="F150">
            <v>15</v>
          </cell>
          <cell r="G150" t="str">
            <v>Prime Bloodgift</v>
          </cell>
          <cell r="H150">
            <v>2</v>
          </cell>
          <cell r="I150" t="str">
            <v>Dwarf, Wis 11+</v>
          </cell>
        </row>
        <row r="151">
          <cell r="A151" t="str">
            <v>Deepsight</v>
          </cell>
          <cell r="C151" t="str">
            <v>Darkvision range +10'.</v>
          </cell>
          <cell r="D151" t="str">
            <v>Green Ronin</v>
          </cell>
          <cell r="E151" t="str">
            <v xml:space="preserve">HnH </v>
          </cell>
          <cell r="F151">
            <v>15</v>
          </cell>
          <cell r="G151" t="str">
            <v>Bloodgift</v>
          </cell>
          <cell r="H151">
            <v>1</v>
          </cell>
          <cell r="I151" t="str">
            <v>Deepblood</v>
          </cell>
        </row>
        <row r="152">
          <cell r="A152" t="str">
            <v>Defensive Stance</v>
          </cell>
          <cell r="C152" t="str">
            <v>Cannot move, +2 Str, Con, Dodge AC, Saves.  Lasts 4 rounds.</v>
          </cell>
          <cell r="D152" t="str">
            <v>AEG</v>
          </cell>
          <cell r="E152" t="str">
            <v xml:space="preserve">Merc </v>
          </cell>
          <cell r="F152">
            <v>60</v>
          </cell>
          <cell r="G152" t="str">
            <v>General</v>
          </cell>
          <cell r="H152">
            <v>3</v>
          </cell>
          <cell r="I152" t="str">
            <v>BAB 6+, Endurance, Iron Will</v>
          </cell>
        </row>
        <row r="153">
          <cell r="A153" t="str">
            <v>Deflect Arrows</v>
          </cell>
          <cell r="C153" t="str">
            <v>Reflex save against DC 20 avoids ranged attacks.</v>
          </cell>
          <cell r="D153" t="str">
            <v>WotC</v>
          </cell>
          <cell r="E153" t="str">
            <v xml:space="preserve">PHB </v>
          </cell>
          <cell r="F153">
            <v>81</v>
          </cell>
          <cell r="G153" t="str">
            <v>General</v>
          </cell>
          <cell r="H153">
            <v>0</v>
          </cell>
        </row>
        <row r="154">
          <cell r="A154" t="str">
            <v>Deflect Ranged Attack</v>
          </cell>
          <cell r="C154" t="str">
            <v>Deflect incoming ranged attacks with bow shot; AC 23 (daggers), 25 (arrows), 28 (bolts)</v>
          </cell>
          <cell r="D154" t="str">
            <v>Piazo</v>
          </cell>
          <cell r="E154" t="str">
            <v>Dragon #274</v>
          </cell>
          <cell r="F154">
            <v>60</v>
          </cell>
          <cell r="G154" t="str">
            <v>General</v>
          </cell>
          <cell r="H154">
            <v>0</v>
          </cell>
        </row>
        <row r="155">
          <cell r="A155" t="str">
            <v>Delay Power</v>
          </cell>
          <cell r="C155" t="str">
            <v>Delays a manifested power from 1 to 5 rounds; +6 power points.</v>
          </cell>
          <cell r="D155" t="str">
            <v>WotC</v>
          </cell>
          <cell r="E155" t="str">
            <v xml:space="preserve">PsiHB </v>
          </cell>
          <cell r="F155">
            <v>25</v>
          </cell>
          <cell r="G155" t="str">
            <v>Metapsionic</v>
          </cell>
          <cell r="H155">
            <v>0</v>
          </cell>
        </row>
        <row r="156">
          <cell r="A156" t="str">
            <v>Delay Spell</v>
          </cell>
          <cell r="C156" t="str">
            <v>Delays a spell from 1 to 5 rounds; +3 spell levels.</v>
          </cell>
          <cell r="D156" t="str">
            <v>WotC</v>
          </cell>
          <cell r="E156" t="str">
            <v xml:space="preserve">TnB </v>
          </cell>
          <cell r="F156">
            <v>39</v>
          </cell>
          <cell r="G156" t="str">
            <v>Metamagic</v>
          </cell>
          <cell r="H156">
            <v>1</v>
          </cell>
          <cell r="I156" t="str">
            <v>Any other Metamagic feat</v>
          </cell>
        </row>
        <row r="157">
          <cell r="A157" t="str">
            <v>Denier's Eye</v>
          </cell>
          <cell r="C157" t="str">
            <v>+2 holy bonus vs. glyphs, runes, symbols</v>
          </cell>
          <cell r="D157" t="str">
            <v>WotC</v>
          </cell>
          <cell r="E157" t="str">
            <v xml:space="preserve">MoF </v>
          </cell>
          <cell r="F157">
            <v>30</v>
          </cell>
          <cell r="G157" t="str">
            <v>Harper Priest</v>
          </cell>
          <cell r="H157">
            <v>2</v>
          </cell>
          <cell r="I157" t="str">
            <v>Harper Priest level + Wis Bonus: 3+</v>
          </cell>
        </row>
        <row r="158">
          <cell r="A158" t="str">
            <v>Devastating Critical</v>
          </cell>
          <cell r="C158" t="str">
            <v>A critical hit slays the target unless they pass a Fort save (DC 10 + 1/2 class level + Str Mod);  See ref.</v>
          </cell>
          <cell r="D158" t="str">
            <v>WotC</v>
          </cell>
          <cell r="E158" t="str">
            <v xml:space="preserve">ELH </v>
          </cell>
          <cell r="F158">
            <v>53</v>
          </cell>
          <cell r="G158" t="str">
            <v>Epic</v>
          </cell>
          <cell r="H158">
            <v>7</v>
          </cell>
          <cell r="I158" t="str">
            <v>Str 25, Power Attack, Cleave, Great Cleave, Weapon Focus, Improved Critical, Overwhelming Critical (all three in same weapon)</v>
          </cell>
        </row>
        <row r="159">
          <cell r="A159" t="str">
            <v>Devious Alchemy</v>
          </cell>
          <cell r="C159" t="str">
            <v>Deduct 10% from cost when crafting poison.</v>
          </cell>
          <cell r="D159" t="str">
            <v>MGP</v>
          </cell>
          <cell r="E159" t="str">
            <v xml:space="preserve">TQR </v>
          </cell>
          <cell r="F159">
            <v>49</v>
          </cell>
          <cell r="G159" t="str">
            <v>Rogue</v>
          </cell>
          <cell r="H159">
            <v>3</v>
          </cell>
          <cell r="I159" t="str">
            <v>Rogue, Poison Craftsman, Craft (poisons)</v>
          </cell>
        </row>
        <row r="160">
          <cell r="A160" t="str">
            <v>Devoted Defense</v>
          </cell>
          <cell r="C160" t="str">
            <v>Total defense action gives +8 bonus to AC.</v>
          </cell>
          <cell r="D160" t="str">
            <v>AEG</v>
          </cell>
          <cell r="E160" t="str">
            <v xml:space="preserve">Merc </v>
          </cell>
          <cell r="F160">
            <v>60</v>
          </cell>
          <cell r="G160" t="str">
            <v>General</v>
          </cell>
          <cell r="H160">
            <v>1</v>
          </cell>
          <cell r="I160" t="str">
            <v>Dodge</v>
          </cell>
        </row>
        <row r="161">
          <cell r="A161" t="str">
            <v>Dextrous Fortitude</v>
          </cell>
          <cell r="C161" t="str">
            <v>Can make a Ref save instead of a Fort save, 1/rnd;  No evasion;</v>
          </cell>
          <cell r="D161" t="str">
            <v>WotC</v>
          </cell>
          <cell r="E161" t="str">
            <v xml:space="preserve">ELH </v>
          </cell>
          <cell r="F161">
            <v>53</v>
          </cell>
          <cell r="G161" t="str">
            <v>Epic</v>
          </cell>
          <cell r="H161">
            <v>2</v>
          </cell>
          <cell r="I161" t="str">
            <v>Dex 25, Slippery Mind class feature</v>
          </cell>
        </row>
        <row r="162">
          <cell r="A162" t="str">
            <v>Dextrous Will</v>
          </cell>
          <cell r="C162" t="str">
            <v>Can make a Ref save instead of a Will save, 1/rnd;  No evasion;</v>
          </cell>
          <cell r="D162" t="str">
            <v>WotC</v>
          </cell>
          <cell r="E162" t="str">
            <v xml:space="preserve">ELH </v>
          </cell>
          <cell r="F162">
            <v>53</v>
          </cell>
          <cell r="G162" t="str">
            <v>Epic</v>
          </cell>
          <cell r="H162">
            <v>2</v>
          </cell>
          <cell r="I162" t="str">
            <v>Dex 25, Slippery Mind class feature</v>
          </cell>
        </row>
        <row r="163">
          <cell r="A163" t="str">
            <v>Diminutive Wild Shape (W)</v>
          </cell>
          <cell r="C163" t="str">
            <v>Can Wild Shape into a Diminutive creature</v>
          </cell>
          <cell r="D163" t="str">
            <v>WotC</v>
          </cell>
          <cell r="E163" t="str">
            <v xml:space="preserve">ELH </v>
          </cell>
          <cell r="F163">
            <v>53</v>
          </cell>
          <cell r="G163" t="str">
            <v>Epic</v>
          </cell>
          <cell r="H163">
            <v>1</v>
          </cell>
          <cell r="I163" t="str">
            <v>Able to Wild Shape into a Huge creature</v>
          </cell>
        </row>
        <row r="164">
          <cell r="A164" t="str">
            <v>Dire Charge</v>
          </cell>
          <cell r="C164" t="str">
            <v>During the first combat round (or surprise round), can make a full attack at the end of a charge</v>
          </cell>
          <cell r="D164" t="str">
            <v>WotC</v>
          </cell>
          <cell r="E164" t="str">
            <v xml:space="preserve">ELH </v>
          </cell>
          <cell r="F164">
            <v>53</v>
          </cell>
          <cell r="G164" t="str">
            <v>Epic</v>
          </cell>
          <cell r="H164">
            <v>1</v>
          </cell>
          <cell r="I164" t="str">
            <v>Improved Initiative</v>
          </cell>
        </row>
        <row r="165">
          <cell r="A165" t="str">
            <v>Dirty Fighting</v>
          </cell>
          <cell r="C165" t="str">
            <v>Full Attack; add +1d4 to damage.</v>
          </cell>
          <cell r="D165" t="str">
            <v>WotC</v>
          </cell>
          <cell r="E165" t="str">
            <v xml:space="preserve">SnF </v>
          </cell>
          <cell r="F165">
            <v>6</v>
          </cell>
          <cell r="G165" t="str">
            <v>General</v>
          </cell>
          <cell r="H165">
            <v>0</v>
          </cell>
        </row>
        <row r="166">
          <cell r="A166" t="str">
            <v>Disarm Mind</v>
          </cell>
          <cell r="C166" t="str">
            <v>Deplete foe's power points when you deal ability damage, +3 power points.</v>
          </cell>
          <cell r="D166" t="str">
            <v>WotC</v>
          </cell>
          <cell r="E166" t="str">
            <v xml:space="preserve">PsiHB </v>
          </cell>
          <cell r="F166">
            <v>25</v>
          </cell>
          <cell r="G166" t="str">
            <v>Psionic</v>
          </cell>
          <cell r="H166">
            <v>2</v>
          </cell>
          <cell r="I166" t="str">
            <v>Cha 13+, Mental Adversary</v>
          </cell>
        </row>
        <row r="167">
          <cell r="A167" t="str">
            <v>Disassemble</v>
          </cell>
          <cell r="C167" t="str">
            <v>Remove a limb to let it fight on it's own.  Reattach at will.  Immune to vorpal attacks.</v>
          </cell>
          <cell r="D167" t="str">
            <v>Green Ronin</v>
          </cell>
          <cell r="E167" t="str">
            <v xml:space="preserve">SCoN </v>
          </cell>
          <cell r="F167">
            <v>53</v>
          </cell>
          <cell r="G167" t="str">
            <v>Undead</v>
          </cell>
          <cell r="H167">
            <v>1</v>
          </cell>
          <cell r="I167" t="str">
            <v>Con --</v>
          </cell>
        </row>
        <row r="168">
          <cell r="A168" t="str">
            <v>Discipline</v>
          </cell>
          <cell r="C168" t="str">
            <v>+1 to Will saves; +2 to Concentration</v>
          </cell>
          <cell r="D168" t="str">
            <v>WotC</v>
          </cell>
          <cell r="E168" t="str">
            <v xml:space="preserve">FRCS </v>
          </cell>
          <cell r="F168">
            <v>34</v>
          </cell>
          <cell r="G168" t="str">
            <v>General</v>
          </cell>
          <cell r="H168">
            <v>0</v>
          </cell>
        </row>
        <row r="169">
          <cell r="A169" t="str">
            <v>Discorporate</v>
          </cell>
          <cell r="C169" t="str">
            <v>Become incorporeal 1 round per level or HD each day.</v>
          </cell>
          <cell r="D169" t="str">
            <v>Green Ronin</v>
          </cell>
          <cell r="E169" t="str">
            <v xml:space="preserve">SCoN </v>
          </cell>
          <cell r="F169">
            <v>53</v>
          </cell>
          <cell r="G169" t="str">
            <v>Undead</v>
          </cell>
          <cell r="H169">
            <v>1</v>
          </cell>
          <cell r="I169" t="str">
            <v>Con --</v>
          </cell>
        </row>
        <row r="170">
          <cell r="A170" t="str">
            <v>Dislocation</v>
          </cell>
          <cell r="C170" t="e">
            <v>#REF!</v>
          </cell>
          <cell r="D170" t="str">
            <v>AEG</v>
          </cell>
          <cell r="E170" t="str">
            <v xml:space="preserve">Merc </v>
          </cell>
          <cell r="F170">
            <v>60</v>
          </cell>
          <cell r="G170" t="str">
            <v>General</v>
          </cell>
          <cell r="H170">
            <v>3</v>
          </cell>
          <cell r="I170" t="str">
            <v>Dex 13+, Expertise, Improved Unarmed Strike</v>
          </cell>
        </row>
        <row r="171">
          <cell r="A171" t="str">
            <v>Distant Shot</v>
          </cell>
          <cell r="C171" t="str">
            <v>Ranged attacks are Line of Sight, no distance penalties</v>
          </cell>
          <cell r="D171" t="str">
            <v>WotC</v>
          </cell>
          <cell r="E171" t="str">
            <v xml:space="preserve">ELH </v>
          </cell>
          <cell r="F171">
            <v>53</v>
          </cell>
          <cell r="G171" t="str">
            <v>Epic</v>
          </cell>
          <cell r="H171">
            <v>4</v>
          </cell>
          <cell r="I171" t="str">
            <v>Dex 25, Far Shot, Point Blank Shot, Spot 20 ranks</v>
          </cell>
        </row>
        <row r="172">
          <cell r="A172" t="str">
            <v>Distract</v>
          </cell>
          <cell r="C172" t="str">
            <v>+4 dodge bonus to AC against AoO for non-movement actions.</v>
          </cell>
          <cell r="D172" t="str">
            <v>AEG</v>
          </cell>
          <cell r="E172" t="str">
            <v xml:space="preserve">War </v>
          </cell>
          <cell r="F172">
            <v>44</v>
          </cell>
          <cell r="G172" t="str">
            <v>General</v>
          </cell>
          <cell r="H172">
            <v>1</v>
          </cell>
          <cell r="I172" t="str">
            <v>Dodge</v>
          </cell>
        </row>
        <row r="173">
          <cell r="A173" t="str">
            <v>Diva</v>
          </cell>
          <cell r="C173" t="str">
            <v>Sonic spells +1 dmg per level (+5 max), +2 to DCs.</v>
          </cell>
          <cell r="D173" t="str">
            <v>BP</v>
          </cell>
          <cell r="E173" t="str">
            <v xml:space="preserve">InQ </v>
          </cell>
          <cell r="F173">
            <v>10</v>
          </cell>
          <cell r="G173" t="str">
            <v>Metamagic</v>
          </cell>
          <cell r="H173">
            <v>0</v>
          </cell>
          <cell r="I173" t="str">
            <v>Any Metamagic feat, Perform (any sound oriented) 2+ ranks</v>
          </cell>
        </row>
        <row r="174">
          <cell r="A174" t="str">
            <v>Divine Cleansing</v>
          </cell>
          <cell r="C174" t="str">
            <v>Turn Attempt: +2 sacred to Fort sv, 60' burst, Cha Mod rnds</v>
          </cell>
          <cell r="D174" t="str">
            <v>WotC</v>
          </cell>
          <cell r="E174" t="str">
            <v xml:space="preserve">DotF </v>
          </cell>
          <cell r="F174">
            <v>19</v>
          </cell>
          <cell r="G174" t="str">
            <v>Divine</v>
          </cell>
          <cell r="H174">
            <v>0</v>
          </cell>
        </row>
        <row r="175">
          <cell r="A175" t="str">
            <v>Divine Flame</v>
          </cell>
          <cell r="C175" t="str">
            <v>Expend turning attempt to embue melee weapon with flames - 1d6 dmg for -2 rounds.</v>
          </cell>
          <cell r="D175" t="str">
            <v>Green Ronin</v>
          </cell>
          <cell r="E175" t="str">
            <v xml:space="preserve">HnH </v>
          </cell>
          <cell r="F175">
            <v>15</v>
          </cell>
          <cell r="G175" t="str">
            <v>Bloodgift</v>
          </cell>
          <cell r="H175">
            <v>2</v>
          </cell>
          <cell r="I175" t="str">
            <v>Cha 12+, Forgeblood, ability to turn or rebuke undead</v>
          </cell>
        </row>
        <row r="176">
          <cell r="A176" t="str">
            <v>Divine Might</v>
          </cell>
          <cell r="C176" t="str">
            <v>Turn Attempt: +CHA mod to weapon damage for CHA mod rounds</v>
          </cell>
          <cell r="D176" t="str">
            <v>WotC</v>
          </cell>
          <cell r="E176" t="str">
            <v xml:space="preserve">DotF </v>
          </cell>
          <cell r="F176">
            <v>19</v>
          </cell>
          <cell r="G176" t="str">
            <v>Divine</v>
          </cell>
          <cell r="H176">
            <v>0</v>
          </cell>
        </row>
        <row r="177">
          <cell r="A177" t="str">
            <v>Divine Reach</v>
          </cell>
          <cell r="C177" t="str">
            <v>Touch spells now 30' ranged touch.</v>
          </cell>
          <cell r="D177" t="str">
            <v>WotC</v>
          </cell>
          <cell r="E177" t="str">
            <v xml:space="preserve">FRCS </v>
          </cell>
          <cell r="F177">
            <v>48</v>
          </cell>
          <cell r="G177" t="str">
            <v>Special Ability</v>
          </cell>
          <cell r="H177">
            <v>2</v>
          </cell>
          <cell r="I177" t="str">
            <v>Hierophant</v>
          </cell>
        </row>
        <row r="178">
          <cell r="A178" t="str">
            <v>Divine Resistance</v>
          </cell>
          <cell r="C178" t="str">
            <v>Turn Attempt: Resistance 5: fire, cold, elec, 60' burst</v>
          </cell>
          <cell r="D178" t="str">
            <v>WotC</v>
          </cell>
          <cell r="E178" t="str">
            <v xml:space="preserve">DotF </v>
          </cell>
          <cell r="F178">
            <v>19</v>
          </cell>
          <cell r="G178" t="str">
            <v>Divine</v>
          </cell>
          <cell r="H178">
            <v>0</v>
          </cell>
        </row>
        <row r="179">
          <cell r="A179" t="str">
            <v>Divine Shield</v>
          </cell>
          <cell r="C179" t="str">
            <v>Turn Attempt: +CHA mod enh. bonus to shield for att, def</v>
          </cell>
          <cell r="D179" t="str">
            <v>WotC</v>
          </cell>
          <cell r="E179" t="str">
            <v xml:space="preserve">DotF </v>
          </cell>
          <cell r="F179">
            <v>19</v>
          </cell>
          <cell r="G179" t="str">
            <v>Divine</v>
          </cell>
          <cell r="H179">
            <v>0</v>
          </cell>
        </row>
        <row r="180">
          <cell r="A180" t="str">
            <v>Divine Vengeance</v>
          </cell>
          <cell r="C180" t="str">
            <v>Turn Attempt: +2d6 sacred energy dmg to undead on melee hit</v>
          </cell>
          <cell r="D180" t="str">
            <v>WotC</v>
          </cell>
          <cell r="E180" t="str">
            <v xml:space="preserve">DotF </v>
          </cell>
          <cell r="F180">
            <v>20</v>
          </cell>
          <cell r="G180" t="str">
            <v>Divine</v>
          </cell>
          <cell r="H180">
            <v>0</v>
          </cell>
        </row>
        <row r="181">
          <cell r="A181" t="str">
            <v>Divine Vigor</v>
          </cell>
          <cell r="C181" t="str">
            <v>Turn Attempt: +2 CON, +10' movement for CHA mod minutes</v>
          </cell>
          <cell r="D181" t="str">
            <v>WotC</v>
          </cell>
          <cell r="E181" t="str">
            <v xml:space="preserve">DotF </v>
          </cell>
          <cell r="F181">
            <v>20</v>
          </cell>
          <cell r="G181" t="str">
            <v>Divine</v>
          </cell>
          <cell r="H181">
            <v>0</v>
          </cell>
        </row>
        <row r="182">
          <cell r="A182" t="str">
            <v>Dodge</v>
          </cell>
          <cell r="C182" t="str">
            <v>+1 dodge bonus to named defender.</v>
          </cell>
          <cell r="D182" t="str">
            <v>WotC</v>
          </cell>
          <cell r="E182" t="str">
            <v xml:space="preserve">PHB </v>
          </cell>
          <cell r="F182">
            <v>81</v>
          </cell>
          <cell r="G182" t="str">
            <v>General</v>
          </cell>
          <cell r="H182">
            <v>1</v>
          </cell>
          <cell r="I182" t="str">
            <v>Dex 13+</v>
          </cell>
        </row>
        <row r="183">
          <cell r="A183" t="str">
            <v>Dragon Friend</v>
          </cell>
          <cell r="C183" t="str">
            <v>+2 bonus to Diplomacy checks &amp; frightful presence.  Allied dragon will offer advice.</v>
          </cell>
          <cell r="D183" t="str">
            <v>AEG</v>
          </cell>
          <cell r="E183" t="str">
            <v xml:space="preserve">Dra </v>
          </cell>
          <cell r="F183">
            <v>29</v>
          </cell>
          <cell r="G183" t="str">
            <v>General</v>
          </cell>
          <cell r="H183">
            <v>3</v>
          </cell>
          <cell r="I183" t="str">
            <v>Int 13+, Cha 13+, Can speak Draconic</v>
          </cell>
        </row>
        <row r="184">
          <cell r="A184" t="str">
            <v>Dragon Wild Shape (W)</v>
          </cell>
          <cell r="C184" t="str">
            <v>Can Wild Shape into a chromatic or metallic dragon;  Size limits apply;  Gain all (Ex) and (Su) abilities</v>
          </cell>
          <cell r="D184" t="str">
            <v>WotC</v>
          </cell>
          <cell r="E184" t="str">
            <v xml:space="preserve">ELH </v>
          </cell>
          <cell r="F184">
            <v>53</v>
          </cell>
          <cell r="G184" t="str">
            <v>Epic</v>
          </cell>
          <cell r="H184">
            <v>4</v>
          </cell>
          <cell r="I184" t="str">
            <v>Wis 30, Beast Wild Shape, Knowledge (Nature) 30 ranks, Wild Shape 6+/day</v>
          </cell>
        </row>
        <row r="185">
          <cell r="A185" t="str">
            <v>Dragonsmith</v>
          </cell>
          <cell r="C185" t="str">
            <v>+2 bonus to craft items made from dragons &amp; 25% off the gp cost.</v>
          </cell>
          <cell r="D185" t="str">
            <v>AEG</v>
          </cell>
          <cell r="E185" t="str">
            <v xml:space="preserve">Dra </v>
          </cell>
          <cell r="F185">
            <v>29</v>
          </cell>
          <cell r="G185" t="str">
            <v>Item Creation</v>
          </cell>
          <cell r="H185">
            <v>2</v>
          </cell>
          <cell r="I185" t="str">
            <v>Spellcaster Level 3+, any Item Creation feat</v>
          </cell>
        </row>
        <row r="186">
          <cell r="A186" t="str">
            <v>Drakeblood</v>
          </cell>
          <cell r="C186" t="str">
            <v>+3 bonus to Intimidate checks.  (1st level only.)</v>
          </cell>
          <cell r="D186" t="str">
            <v>Green Ronin</v>
          </cell>
          <cell r="E186" t="str">
            <v xml:space="preserve">HnH </v>
          </cell>
          <cell r="F186">
            <v>15</v>
          </cell>
          <cell r="G186" t="str">
            <v>Prime Bloodgift</v>
          </cell>
          <cell r="H186">
            <v>2</v>
          </cell>
          <cell r="I186" t="str">
            <v>Dwarf, Cha 12+</v>
          </cell>
        </row>
        <row r="187">
          <cell r="A187" t="str">
            <v>Dreamchild</v>
          </cell>
          <cell r="C187" t="str">
            <v>Immune to magical compulsions.</v>
          </cell>
          <cell r="D187" t="str">
            <v>Green Ronin</v>
          </cell>
          <cell r="E187" t="str">
            <v xml:space="preserve">HnH </v>
          </cell>
          <cell r="F187">
            <v>15</v>
          </cell>
          <cell r="G187" t="str">
            <v>Bonding</v>
          </cell>
          <cell r="H187">
            <v>1</v>
          </cell>
          <cell r="I187" t="str">
            <v>Oath of Dreams, Bonding Ritual</v>
          </cell>
        </row>
        <row r="188">
          <cell r="A188" t="str">
            <v>Dreamspeaking</v>
          </cell>
          <cell r="C188" t="str">
            <v>Dream interpretation</v>
          </cell>
          <cell r="D188" t="str">
            <v>Malhavoc</v>
          </cell>
          <cell r="E188" t="str">
            <v>www.montecook.com</v>
          </cell>
          <cell r="G188" t="str">
            <v>General</v>
          </cell>
          <cell r="H188">
            <v>0</v>
          </cell>
        </row>
        <row r="189">
          <cell r="A189" t="str">
            <v>Dual Strike</v>
          </cell>
          <cell r="C189" t="str">
            <v>If you and another w/ this feat flank, you get +4 to hit (instead of +2).</v>
          </cell>
          <cell r="D189" t="str">
            <v>WotC</v>
          </cell>
          <cell r="E189" t="str">
            <v xml:space="preserve">SnF </v>
          </cell>
          <cell r="F189">
            <v>6</v>
          </cell>
          <cell r="G189" t="str">
            <v>General</v>
          </cell>
          <cell r="H189">
            <v>0</v>
          </cell>
        </row>
        <row r="190">
          <cell r="A190" t="str">
            <v>Dying Blow</v>
          </cell>
          <cell r="C190" t="str">
            <v>May make standard attacks or AoO while reduced to 0 hps or below.</v>
          </cell>
          <cell r="D190" t="str">
            <v>Green Ronin</v>
          </cell>
          <cell r="E190" t="str">
            <v xml:space="preserve">SCoN </v>
          </cell>
          <cell r="F190">
            <v>16</v>
          </cell>
          <cell r="G190" t="str">
            <v>General</v>
          </cell>
          <cell r="H190">
            <v>2</v>
          </cell>
          <cell r="I190" t="str">
            <v>Con 12+, Toughness  (Death knights don't need toughness)</v>
          </cell>
        </row>
        <row r="191">
          <cell r="A191" t="str">
            <v>Eagle Claw Attack</v>
          </cell>
          <cell r="C191" t="str">
            <v>Strike weapon/shield with an unarmed strike.</v>
          </cell>
          <cell r="D191" t="str">
            <v>WotC</v>
          </cell>
          <cell r="E191" t="str">
            <v xml:space="preserve">SnF </v>
          </cell>
          <cell r="F191">
            <v>6</v>
          </cell>
          <cell r="G191" t="str">
            <v>General</v>
          </cell>
          <cell r="H191">
            <v>0</v>
          </cell>
        </row>
        <row r="192">
          <cell r="A192" t="str">
            <v>Eagle Claw Strike</v>
          </cell>
          <cell r="C192" t="e">
            <v>#REF!</v>
          </cell>
          <cell r="D192" t="str">
            <v>AEG</v>
          </cell>
          <cell r="E192" t="str">
            <v xml:space="preserve">Merc </v>
          </cell>
          <cell r="F192">
            <v>60</v>
          </cell>
          <cell r="G192" t="str">
            <v>General</v>
          </cell>
          <cell r="H192">
            <v>3</v>
          </cell>
          <cell r="I192" t="str">
            <v>BAB 3+, Dex 13+, Improved Unarmed Strike</v>
          </cell>
        </row>
        <row r="193">
          <cell r="A193" t="str">
            <v>Earth Harmonics</v>
          </cell>
          <cell r="C193" t="str">
            <v>+2 to music's DC, can affect all earth subtype creatures with music.</v>
          </cell>
          <cell r="D193" t="str">
            <v>Green Ronin</v>
          </cell>
          <cell r="E193" t="str">
            <v xml:space="preserve">HnH </v>
          </cell>
          <cell r="F193">
            <v>15</v>
          </cell>
          <cell r="G193" t="str">
            <v>General</v>
          </cell>
          <cell r="H193">
            <v>0</v>
          </cell>
          <cell r="I193" t="str">
            <v>Stonecunning, Bardic (or equivalent) music ability, Perform 5+ ranks</v>
          </cell>
        </row>
        <row r="194">
          <cell r="A194" t="str">
            <v>Earth's Armor</v>
          </cell>
          <cell r="C194" t="str">
            <v>DR 1/+5  (See desc.)</v>
          </cell>
          <cell r="D194" t="str">
            <v>Green Ronin</v>
          </cell>
          <cell r="E194" t="str">
            <v xml:space="preserve">HnH </v>
          </cell>
          <cell r="F194">
            <v>15</v>
          </cell>
          <cell r="G194" t="str">
            <v>Bloodgift</v>
          </cell>
          <cell r="H194">
            <v>2</v>
          </cell>
          <cell r="I194" t="str">
            <v>Stoneblood, Rocklike, Fort save 6+</v>
          </cell>
        </row>
        <row r="195">
          <cell r="A195" t="str">
            <v>Eavesdrop</v>
          </cell>
          <cell r="C195" t="str">
            <v>Can use Wis instead of Cha on Gather Info checks.</v>
          </cell>
          <cell r="D195" t="str">
            <v>Green Ronin</v>
          </cell>
          <cell r="E195" t="str">
            <v xml:space="preserve">AH </v>
          </cell>
          <cell r="F195">
            <v>19</v>
          </cell>
          <cell r="G195" t="str">
            <v>General</v>
          </cell>
          <cell r="H195">
            <v>0</v>
          </cell>
          <cell r="I195" t="str">
            <v>Listen 4+  ranks</v>
          </cell>
        </row>
        <row r="196">
          <cell r="A196" t="str">
            <v>Ecto Manipulation</v>
          </cell>
          <cell r="C196" t="str">
            <v>Astral constructs can trade in two abilities from the same menu for an ability from the next highest menu.</v>
          </cell>
          <cell r="D196" t="str">
            <v>WotC</v>
          </cell>
          <cell r="E196" t="str">
            <v>Mind's Eye</v>
          </cell>
          <cell r="F196">
            <v>37</v>
          </cell>
          <cell r="G196" t="str">
            <v>Psionic</v>
          </cell>
          <cell r="H196">
            <v>2</v>
          </cell>
          <cell r="I196" t="str">
            <v>Spellcaster Level 3+, Augment Construction</v>
          </cell>
        </row>
        <row r="197">
          <cell r="A197" t="str">
            <v>Education</v>
          </cell>
          <cell r="C197" t="str">
            <v>All Knowledge skills are class skills; +1 bonus to two Knowledge skills (1st)</v>
          </cell>
          <cell r="D197" t="str">
            <v>WotC</v>
          </cell>
          <cell r="E197" t="str">
            <v xml:space="preserve">FRCS </v>
          </cell>
          <cell r="F197">
            <v>34</v>
          </cell>
          <cell r="G197" t="str">
            <v>General</v>
          </cell>
          <cell r="H197">
            <v>0</v>
          </cell>
        </row>
        <row r="198">
          <cell r="A198" t="str">
            <v>Efficient Item Creation</v>
          </cell>
          <cell r="C198" t="str">
            <v>Can make selected items 10x faster;  See ref.</v>
          </cell>
          <cell r="D198" t="str">
            <v>WotC</v>
          </cell>
          <cell r="E198" t="str">
            <v xml:space="preserve">ELH </v>
          </cell>
          <cell r="F198">
            <v>53</v>
          </cell>
          <cell r="G198" t="str">
            <v>Epic</v>
          </cell>
          <cell r="H198">
            <v>3</v>
          </cell>
          <cell r="I198" t="str">
            <v>Item Creation feat, Knowledge (Arcana) 24 ranks, Spellcraft 24 ranks</v>
          </cell>
        </row>
        <row r="199">
          <cell r="A199" t="str">
            <v>Eidetic Memory</v>
          </cell>
          <cell r="C199" t="str">
            <v>+2 INT to recall information; cannot be used to prepare spells</v>
          </cell>
          <cell r="D199" t="str">
            <v>AEG</v>
          </cell>
          <cell r="E199" t="str">
            <v xml:space="preserve">Dun </v>
          </cell>
          <cell r="F199">
            <v>81</v>
          </cell>
          <cell r="G199" t="str">
            <v>General</v>
          </cell>
          <cell r="H199">
            <v>0</v>
          </cell>
        </row>
        <row r="200">
          <cell r="A200" t="str">
            <v>Eldath's Pool</v>
          </cell>
          <cell r="C200" t="str">
            <v>Create water 1/day as a cleric</v>
          </cell>
          <cell r="D200" t="str">
            <v>WotC</v>
          </cell>
          <cell r="E200" t="str">
            <v xml:space="preserve">MoF </v>
          </cell>
          <cell r="F200">
            <v>30</v>
          </cell>
          <cell r="G200" t="str">
            <v>Harper Priest</v>
          </cell>
          <cell r="H200">
            <v>2</v>
          </cell>
          <cell r="I200" t="str">
            <v>Harper Priest level + Wis Bonus: 1+</v>
          </cell>
        </row>
        <row r="201">
          <cell r="A201" t="str">
            <v>Emissary</v>
          </cell>
          <cell r="C201" t="str">
            <v>+2 bonus to Diplomacy &amp; Charisma checks with non-humanoids.</v>
          </cell>
          <cell r="D201" t="str">
            <v>AEG</v>
          </cell>
          <cell r="E201" t="str">
            <v xml:space="preserve">Dra </v>
          </cell>
          <cell r="F201">
            <v>29</v>
          </cell>
          <cell r="G201" t="str">
            <v>General</v>
          </cell>
          <cell r="H201">
            <v>1</v>
          </cell>
          <cell r="I201" t="str">
            <v>Cha 13+</v>
          </cell>
        </row>
        <row r="202">
          <cell r="A202" t="str">
            <v>Empathy</v>
          </cell>
          <cell r="C202" t="str">
            <v>+2 to Innuendo &amp; sense Motive checks</v>
          </cell>
          <cell r="D202" t="str">
            <v>FFG</v>
          </cell>
          <cell r="E202" t="str">
            <v xml:space="preserve">TnT </v>
          </cell>
          <cell r="F202">
            <v>35</v>
          </cell>
          <cell r="G202" t="str">
            <v>General</v>
          </cell>
          <cell r="H202">
            <v>0</v>
          </cell>
        </row>
        <row r="203">
          <cell r="A203" t="str">
            <v>Empire Rests on its Edge, The</v>
          </cell>
          <cell r="C203" t="str">
            <v>Choose Int, Wis, or Cha based skill when learned.  Gain 1/4 skill's bonus to hit &amp; skill's bonus 1/2 for 120 minutes.</v>
          </cell>
          <cell r="D203" t="str">
            <v>AEG WotSamurai p. 12</v>
          </cell>
          <cell r="E203" t="str">
            <v xml:space="preserve">WotSamurai </v>
          </cell>
          <cell r="F203">
            <v>12</v>
          </cell>
          <cell r="G203" t="str">
            <v>Kata</v>
          </cell>
          <cell r="H203">
            <v>1</v>
          </cell>
          <cell r="I203" t="str">
            <v>Void Use</v>
          </cell>
        </row>
        <row r="204">
          <cell r="A204" t="str">
            <v>Empower Construction</v>
          </cell>
          <cell r="C204" t="str">
            <v>Astral constructs gain one additional special ability.</v>
          </cell>
          <cell r="D204" t="str">
            <v>WotC</v>
          </cell>
          <cell r="E204" t="str">
            <v>Mind's Eye</v>
          </cell>
          <cell r="F204">
            <v>37</v>
          </cell>
          <cell r="G204" t="str">
            <v>Psionic</v>
          </cell>
          <cell r="H204">
            <v>1</v>
          </cell>
          <cell r="I204" t="str">
            <v>Augment Construction</v>
          </cell>
        </row>
        <row r="205">
          <cell r="A205" t="str">
            <v>Empower Poison</v>
          </cell>
          <cell r="C205" t="str">
            <v>All variable affects of a poison are increased by 50%.</v>
          </cell>
          <cell r="D205" t="str">
            <v>Green Ronin</v>
          </cell>
          <cell r="E205" t="str">
            <v xml:space="preserve">AH </v>
          </cell>
          <cell r="F205">
            <v>19</v>
          </cell>
          <cell r="G205" t="str">
            <v>General</v>
          </cell>
          <cell r="H205">
            <v>1</v>
          </cell>
          <cell r="I205" t="str">
            <v>BAB 4+, Poison Use</v>
          </cell>
        </row>
        <row r="206">
          <cell r="A206" t="str">
            <v>Empower Spell</v>
          </cell>
          <cell r="C206" t="str">
            <v>Increases all variable, numeric spell effects by one-half; +2 spell levels.</v>
          </cell>
          <cell r="D206" t="str">
            <v>WotC</v>
          </cell>
          <cell r="E206" t="str">
            <v xml:space="preserve">PHB </v>
          </cell>
          <cell r="F206">
            <v>82</v>
          </cell>
          <cell r="G206" t="str">
            <v>Metamagic</v>
          </cell>
          <cell r="H206">
            <v>0</v>
          </cell>
        </row>
        <row r="207">
          <cell r="A207" t="str">
            <v>Empower Turning</v>
          </cell>
          <cell r="C207" t="str">
            <v>-2 to Turn attempt, +2d6 Turning Damage</v>
          </cell>
          <cell r="D207" t="str">
            <v>WotC</v>
          </cell>
          <cell r="E207" t="str">
            <v xml:space="preserve">DotF </v>
          </cell>
          <cell r="F207">
            <v>20</v>
          </cell>
          <cell r="G207" t="str">
            <v>Special</v>
          </cell>
          <cell r="H207">
            <v>0</v>
          </cell>
        </row>
        <row r="208">
          <cell r="A208" t="str">
            <v>Empowered Psicrystal</v>
          </cell>
          <cell r="C208" t="str">
            <v>instill three additional abilities in your psicrystal.</v>
          </cell>
          <cell r="D208" t="str">
            <v>WotC</v>
          </cell>
          <cell r="E208" t="str">
            <v>Mind's Eye</v>
          </cell>
          <cell r="F208">
            <v>37</v>
          </cell>
          <cell r="G208" t="str">
            <v>Psionic</v>
          </cell>
          <cell r="H208">
            <v>0</v>
          </cell>
        </row>
        <row r="209">
          <cell r="A209" t="str">
            <v>Encode Stone</v>
          </cell>
          <cell r="C209" t="str">
            <v>Create Power Stones that can manifest powers stored therein.</v>
          </cell>
          <cell r="D209" t="str">
            <v>WotC</v>
          </cell>
          <cell r="E209" t="str">
            <v xml:space="preserve">PsiHB </v>
          </cell>
          <cell r="F209">
            <v>25</v>
          </cell>
          <cell r="G209" t="str">
            <v>Item Creation</v>
          </cell>
          <cell r="H209">
            <v>1</v>
          </cell>
          <cell r="I209" t="str">
            <v>Spellcaster Level 1+</v>
          </cell>
        </row>
        <row r="210">
          <cell r="A210" t="str">
            <v>Endurance</v>
          </cell>
          <cell r="C210" t="str">
            <v>+4 bonus to running, swimming, holding your breath, etc.</v>
          </cell>
          <cell r="D210" t="str">
            <v>WotC</v>
          </cell>
          <cell r="E210" t="str">
            <v xml:space="preserve">PHB </v>
          </cell>
          <cell r="F210">
            <v>82</v>
          </cell>
          <cell r="G210" t="str">
            <v>General</v>
          </cell>
          <cell r="H210">
            <v>0</v>
          </cell>
        </row>
        <row r="211">
          <cell r="A211" t="str">
            <v>Energy Admixture</v>
          </cell>
          <cell r="C211" t="str">
            <v>Add bonus damage in different energy; +4 spell levels.</v>
          </cell>
          <cell r="D211" t="str">
            <v>WotC</v>
          </cell>
          <cell r="E211" t="str">
            <v xml:space="preserve">TnB </v>
          </cell>
          <cell r="F211">
            <v>39</v>
          </cell>
          <cell r="G211" t="str">
            <v>Metamagic</v>
          </cell>
          <cell r="H211">
            <v>0</v>
          </cell>
        </row>
        <row r="212">
          <cell r="A212" t="str">
            <v>Energy Resistance</v>
          </cell>
          <cell r="C212" t="str">
            <v>Resistance 10 vs; chosen energy type; Can be stacked;  See ref.</v>
          </cell>
          <cell r="D212" t="str">
            <v>WotC</v>
          </cell>
          <cell r="E212" t="str">
            <v xml:space="preserve">ELH </v>
          </cell>
          <cell r="F212">
            <v>53</v>
          </cell>
          <cell r="G212" t="str">
            <v>Epic</v>
          </cell>
          <cell r="H212">
            <v>0</v>
          </cell>
          <cell r="I212" t="str">
            <v>(no requirements)</v>
          </cell>
        </row>
        <row r="213">
          <cell r="A213" t="str">
            <v>Energy Substitution</v>
          </cell>
          <cell r="C213" t="str">
            <v>Switch energy type; +0 spell levels.</v>
          </cell>
          <cell r="D213" t="str">
            <v>WotC</v>
          </cell>
          <cell r="E213" t="str">
            <v xml:space="preserve">MoF </v>
          </cell>
          <cell r="F213">
            <v>21</v>
          </cell>
          <cell r="G213" t="str">
            <v>Metamagic</v>
          </cell>
          <cell r="H213">
            <v>0</v>
          </cell>
        </row>
        <row r="214">
          <cell r="A214" t="str">
            <v>Enhance Spell (M)</v>
          </cell>
          <cell r="C214" t="str">
            <v>Increase damage cap on dice/level spells by 10, dice/2 levels by 5; +4 spell levels; Can be stacked</v>
          </cell>
          <cell r="D214" t="str">
            <v>WotC</v>
          </cell>
          <cell r="E214" t="str">
            <v xml:space="preserve">ELH </v>
          </cell>
          <cell r="F214">
            <v>53</v>
          </cell>
          <cell r="G214" t="str">
            <v>Epic</v>
          </cell>
          <cell r="H214">
            <v>1</v>
          </cell>
          <cell r="I214" t="str">
            <v>Maximize Spell</v>
          </cell>
        </row>
        <row r="215">
          <cell r="A215" t="str">
            <v>Enhanced Construction</v>
          </cell>
          <cell r="C215" t="str">
            <v>When you manifest constructs, you create additional constructs.</v>
          </cell>
          <cell r="D215" t="str">
            <v>WotC</v>
          </cell>
          <cell r="E215" t="str">
            <v>Mind's Eye</v>
          </cell>
          <cell r="F215">
            <v>38</v>
          </cell>
          <cell r="G215" t="str">
            <v>Psionic</v>
          </cell>
          <cell r="H215">
            <v>1</v>
          </cell>
          <cell r="I215" t="str">
            <v>Spellcaster Level 6+</v>
          </cell>
        </row>
        <row r="216">
          <cell r="A216" t="str">
            <v>Enlarge Power</v>
          </cell>
          <cell r="C216" t="str">
            <v>Double range of a manifested power.  +2 power points.</v>
          </cell>
          <cell r="D216" t="str">
            <v>WotC</v>
          </cell>
          <cell r="E216" t="str">
            <v xml:space="preserve">PsiHB </v>
          </cell>
          <cell r="F216">
            <v>25</v>
          </cell>
          <cell r="G216" t="str">
            <v>Metapsionic</v>
          </cell>
          <cell r="H216">
            <v>0</v>
          </cell>
        </row>
        <row r="217">
          <cell r="A217" t="str">
            <v>Enlarge Spell</v>
          </cell>
          <cell r="C217" t="str">
            <v>Spell cast at up to double its range; +1 spell levels.</v>
          </cell>
          <cell r="D217" t="str">
            <v>WotC</v>
          </cell>
          <cell r="E217" t="str">
            <v xml:space="preserve">PHB </v>
          </cell>
          <cell r="F217">
            <v>82</v>
          </cell>
          <cell r="G217" t="str">
            <v>Metamagic</v>
          </cell>
          <cell r="H217">
            <v>0</v>
          </cell>
        </row>
        <row r="218">
          <cell r="A218" t="str">
            <v>Enspell Familiar</v>
          </cell>
          <cell r="C218" t="str">
            <v>You can cast spells on your familiar if within a mile</v>
          </cell>
          <cell r="D218" t="str">
            <v>Piazo</v>
          </cell>
          <cell r="E218" t="str">
            <v>Dragon #280</v>
          </cell>
          <cell r="F218">
            <v>62</v>
          </cell>
          <cell r="G218" t="str">
            <v>General</v>
          </cell>
          <cell r="H218">
            <v>0</v>
          </cell>
        </row>
        <row r="219">
          <cell r="A219" t="str">
            <v>Epic Dodge</v>
          </cell>
          <cell r="C219" t="str">
            <v>Take no damage from dodged enemy's attack, 1/rnd</v>
          </cell>
          <cell r="D219" t="str">
            <v>WotC</v>
          </cell>
          <cell r="E219" t="str">
            <v xml:space="preserve">ELH </v>
          </cell>
          <cell r="F219">
            <v>54</v>
          </cell>
          <cell r="G219" t="str">
            <v>Epic</v>
          </cell>
          <cell r="H219">
            <v>5</v>
          </cell>
          <cell r="I219" t="str">
            <v>Dex 25, Dodge, Tumble 30 ranks, Improved Evasion, Defensive Roll class feature</v>
          </cell>
        </row>
        <row r="220">
          <cell r="A220" t="str">
            <v>Epic Endurance</v>
          </cell>
          <cell r="C220" t="str">
            <v>+10 bonus on checks for extended actions (swimming, etc;)</v>
          </cell>
          <cell r="D220" t="str">
            <v>WotC</v>
          </cell>
          <cell r="E220" t="str">
            <v xml:space="preserve">ELH </v>
          </cell>
          <cell r="F220">
            <v>54</v>
          </cell>
          <cell r="G220" t="str">
            <v>Epic</v>
          </cell>
          <cell r="H220">
            <v>2</v>
          </cell>
          <cell r="I220" t="str">
            <v>Con 25, Endurance</v>
          </cell>
        </row>
        <row r="221">
          <cell r="A221" t="str">
            <v>Epic Fortitude</v>
          </cell>
          <cell r="C221" t="str">
            <v>+4 to Fort saves</v>
          </cell>
          <cell r="D221" t="str">
            <v>WotC</v>
          </cell>
          <cell r="E221" t="str">
            <v xml:space="preserve">ELH </v>
          </cell>
          <cell r="F221">
            <v>54</v>
          </cell>
          <cell r="G221" t="str">
            <v>Epic</v>
          </cell>
          <cell r="H221">
            <v>0</v>
          </cell>
          <cell r="I221" t="str">
            <v>(no requirements)</v>
          </cell>
        </row>
        <row r="222">
          <cell r="A222" t="str">
            <v>Epic Inspiration</v>
          </cell>
          <cell r="C222" t="str">
            <v>All bonuses from Bardic music inspiration are doubled;  Can be stacked;  See ref.</v>
          </cell>
          <cell r="D222" t="str">
            <v>WotC</v>
          </cell>
          <cell r="E222" t="str">
            <v xml:space="preserve">ELH </v>
          </cell>
          <cell r="F222">
            <v>54</v>
          </cell>
          <cell r="G222" t="str">
            <v>Epic</v>
          </cell>
          <cell r="H222">
            <v>3</v>
          </cell>
          <cell r="I222" t="str">
            <v>Cha 25, Perform 30 ranks, bardic music class feature</v>
          </cell>
        </row>
        <row r="223">
          <cell r="A223" t="str">
            <v>Epic Leadership</v>
          </cell>
          <cell r="C223" t="str">
            <v>Attract cohorts and followers as per table 1-33, pg; 37, ELH</v>
          </cell>
          <cell r="D223" t="str">
            <v>WotC</v>
          </cell>
          <cell r="E223" t="str">
            <v xml:space="preserve">ELH </v>
          </cell>
          <cell r="F223">
            <v>54</v>
          </cell>
          <cell r="G223" t="str">
            <v>Epic</v>
          </cell>
          <cell r="H223">
            <v>3</v>
          </cell>
          <cell r="I223" t="str">
            <v>Cha 25, Leadership, Leadership score 25+</v>
          </cell>
        </row>
        <row r="224">
          <cell r="A224" t="str">
            <v>Epic Prowess</v>
          </cell>
          <cell r="C224" t="str">
            <v>+1 to all attacks; Can be stacked</v>
          </cell>
          <cell r="D224" t="str">
            <v>WotC</v>
          </cell>
          <cell r="E224" t="str">
            <v xml:space="preserve">ELH </v>
          </cell>
          <cell r="F224">
            <v>54</v>
          </cell>
          <cell r="G224" t="str">
            <v>Epic</v>
          </cell>
          <cell r="H224">
            <v>0</v>
          </cell>
          <cell r="I224" t="str">
            <v>(no requirements)</v>
          </cell>
        </row>
        <row r="225">
          <cell r="A225" t="str">
            <v>Epic Reflexes</v>
          </cell>
          <cell r="C225" t="str">
            <v>+4 to Ref saves</v>
          </cell>
          <cell r="D225" t="str">
            <v>WotC</v>
          </cell>
          <cell r="E225" t="str">
            <v xml:space="preserve">ELH </v>
          </cell>
          <cell r="F225">
            <v>54</v>
          </cell>
          <cell r="G225" t="str">
            <v>Epic</v>
          </cell>
          <cell r="H225">
            <v>0</v>
          </cell>
          <cell r="I225" t="str">
            <v>(no requirements)</v>
          </cell>
        </row>
        <row r="226">
          <cell r="A226" t="str">
            <v>Epic Reputation</v>
          </cell>
          <cell r="C226" t="str">
            <v>+4 to Bluff, Diplomacy, Gather Information, Intimidate, and Perform checks</v>
          </cell>
          <cell r="D226" t="str">
            <v>WotC</v>
          </cell>
          <cell r="E226" t="str">
            <v xml:space="preserve">ELH </v>
          </cell>
          <cell r="F226">
            <v>54</v>
          </cell>
          <cell r="G226" t="str">
            <v>Epic</v>
          </cell>
          <cell r="H226">
            <v>0</v>
          </cell>
          <cell r="I226" t="str">
            <v>(no requirements)</v>
          </cell>
        </row>
        <row r="227">
          <cell r="A227" t="str">
            <v>Epic Skill Focus</v>
          </cell>
          <cell r="C227" t="str">
            <v>+10 to checks with chosen skill;  Does not stack;</v>
          </cell>
          <cell r="D227" t="str">
            <v>WotC</v>
          </cell>
          <cell r="E227" t="str">
            <v xml:space="preserve">ELH </v>
          </cell>
          <cell r="F227">
            <v>54</v>
          </cell>
          <cell r="G227" t="str">
            <v>Epic</v>
          </cell>
          <cell r="H227">
            <v>1</v>
          </cell>
          <cell r="I227" t="str">
            <v>20 ranks in chosen skill</v>
          </cell>
        </row>
        <row r="228">
          <cell r="A228" t="str">
            <v>Epic Speed</v>
          </cell>
          <cell r="C228" t="str">
            <v>When wearing medium armor or lighter, +30' move;  See ref.</v>
          </cell>
          <cell r="D228" t="str">
            <v>WotC</v>
          </cell>
          <cell r="E228" t="str">
            <v xml:space="preserve">ELH </v>
          </cell>
          <cell r="F228">
            <v>54</v>
          </cell>
          <cell r="G228" t="str">
            <v>Epic</v>
          </cell>
          <cell r="H228">
            <v>2</v>
          </cell>
          <cell r="I228" t="str">
            <v>Dex 21, Run</v>
          </cell>
        </row>
        <row r="229">
          <cell r="A229" t="str">
            <v>Epic Spell Focus</v>
          </cell>
          <cell r="C229" t="str">
            <v>+6 to save DC's of your spells of chosen school;  Overlaps lesser Spell Focus feats;</v>
          </cell>
          <cell r="D229" t="str">
            <v>WotC</v>
          </cell>
          <cell r="E229" t="str">
            <v xml:space="preserve">ELH </v>
          </cell>
          <cell r="F229">
            <v>54</v>
          </cell>
          <cell r="G229" t="str">
            <v>Epic</v>
          </cell>
          <cell r="H229">
            <v>3</v>
          </cell>
          <cell r="I229" t="str">
            <v>Spell Focus (chosen school), Greater Spell Focus (chosen school), able to cas a 9th level spell from chosen school</v>
          </cell>
        </row>
        <row r="230">
          <cell r="A230" t="str">
            <v>Epic Spell Penetration</v>
          </cell>
          <cell r="C230" t="str">
            <v>+6 on checks to beat SR;  Overlaps lesser Spell Penetration feats;</v>
          </cell>
          <cell r="D230" t="str">
            <v>WotC</v>
          </cell>
          <cell r="E230" t="str">
            <v xml:space="preserve">ELH </v>
          </cell>
          <cell r="F230">
            <v>54</v>
          </cell>
          <cell r="G230" t="str">
            <v>Epic</v>
          </cell>
          <cell r="H230">
            <v>2</v>
          </cell>
          <cell r="I230" t="str">
            <v>Spell Penetration, Greater Spell Penetration</v>
          </cell>
        </row>
        <row r="231">
          <cell r="A231" t="str">
            <v>Epic Spellcasting</v>
          </cell>
          <cell r="C231" t="str">
            <v>Can develop and cast Epic Spells, see Chapter 2, ELH;</v>
          </cell>
          <cell r="D231" t="str">
            <v>WotC</v>
          </cell>
          <cell r="E231" t="str">
            <v xml:space="preserve">ELH </v>
          </cell>
          <cell r="F231">
            <v>55</v>
          </cell>
          <cell r="G231" t="str">
            <v>Epic</v>
          </cell>
          <cell r="H231">
            <v>3</v>
          </cell>
          <cell r="I231" t="str">
            <v>Spellcraft 24 ranks, Knowledge (Arcana, Religion, or Nature) 24 ranks, able to cast 9th level spells;</v>
          </cell>
        </row>
        <row r="232">
          <cell r="A232" t="str">
            <v>Epic Toughness</v>
          </cell>
          <cell r="C232" t="str">
            <v>+20 hit points;  Can be stacked;</v>
          </cell>
          <cell r="D232" t="str">
            <v>WotC</v>
          </cell>
          <cell r="E232" t="str">
            <v xml:space="preserve">ELH </v>
          </cell>
          <cell r="F232">
            <v>55</v>
          </cell>
          <cell r="G232" t="str">
            <v>Epic</v>
          </cell>
          <cell r="H232">
            <v>0</v>
          </cell>
          <cell r="I232" t="str">
            <v>(no requirements)</v>
          </cell>
        </row>
        <row r="233">
          <cell r="A233" t="str">
            <v>Epic Weapon Focus</v>
          </cell>
          <cell r="C233" t="str">
            <v>+2 to attacks with chosen weapon;  Stacks with Weapon Focus, not with self;</v>
          </cell>
          <cell r="D233" t="str">
            <v>WotC</v>
          </cell>
          <cell r="E233" t="str">
            <v xml:space="preserve">ELH </v>
          </cell>
          <cell r="F233">
            <v>55</v>
          </cell>
          <cell r="G233" t="str">
            <v>Epic</v>
          </cell>
          <cell r="H233">
            <v>1</v>
          </cell>
          <cell r="I233" t="str">
            <v>Weapon Focus (chosen weapon)</v>
          </cell>
        </row>
        <row r="234">
          <cell r="A234" t="str">
            <v>Epic Weapon Specialization</v>
          </cell>
          <cell r="C234" t="str">
            <v>+4 to damage with chosen weapon;  Stacks with Weapon Specialization, not with self;</v>
          </cell>
          <cell r="D234" t="str">
            <v>WotC</v>
          </cell>
          <cell r="E234" t="str">
            <v xml:space="preserve">ELH </v>
          </cell>
          <cell r="F234">
            <v>55</v>
          </cell>
          <cell r="G234" t="str">
            <v>Epic</v>
          </cell>
          <cell r="H234">
            <v>3</v>
          </cell>
          <cell r="I234" t="str">
            <v>Weapon Focus, Epic Weapon Focus, Weapon Specialization (All in chosen weapon)</v>
          </cell>
        </row>
        <row r="235">
          <cell r="A235" t="str">
            <v>Epic Will</v>
          </cell>
          <cell r="C235" t="str">
            <v>+4 to Will saves</v>
          </cell>
          <cell r="D235" t="str">
            <v>WotC</v>
          </cell>
          <cell r="E235" t="str">
            <v xml:space="preserve">ELH </v>
          </cell>
          <cell r="F235">
            <v>55</v>
          </cell>
          <cell r="G235" t="str">
            <v>Epic</v>
          </cell>
          <cell r="H235">
            <v>0</v>
          </cell>
          <cell r="I235" t="str">
            <v>(no requirements)</v>
          </cell>
        </row>
        <row r="236">
          <cell r="A236" t="str">
            <v>Eschew Materials</v>
          </cell>
          <cell r="C236" t="str">
            <v>Common material component of less than 1 GP is waived; +0 spell levels.</v>
          </cell>
          <cell r="D236" t="str">
            <v>WotC</v>
          </cell>
          <cell r="E236" t="str">
            <v xml:space="preserve">MoF </v>
          </cell>
          <cell r="F236">
            <v>22</v>
          </cell>
          <cell r="G236" t="str">
            <v>Metamagic</v>
          </cell>
          <cell r="H236">
            <v>0</v>
          </cell>
        </row>
        <row r="237">
          <cell r="A237" t="str">
            <v>Etch Object Rune</v>
          </cell>
          <cell r="C237" t="str">
            <v>Etch a spell onto alternate materials.  Can be used like a scroll.</v>
          </cell>
          <cell r="D237" t="str">
            <v>Mal</v>
          </cell>
          <cell r="E237" t="str">
            <v xml:space="preserve">BoEM </v>
          </cell>
          <cell r="F237">
            <v>3</v>
          </cell>
          <cell r="G237" t="str">
            <v>Item Creation</v>
          </cell>
          <cell r="H237">
            <v>0</v>
          </cell>
        </row>
        <row r="238">
          <cell r="A238" t="str">
            <v>Ethran</v>
          </cell>
          <cell r="C238" t="str">
            <v>+2 bonus to Animal Empathy and Intuit Direction; +2 CHA skill checks w/ Rashemi</v>
          </cell>
          <cell r="D238" t="str">
            <v>WotC</v>
          </cell>
          <cell r="E238" t="str">
            <v xml:space="preserve">FRCS </v>
          </cell>
          <cell r="F238">
            <v>34</v>
          </cell>
          <cell r="G238" t="str">
            <v>General</v>
          </cell>
          <cell r="H238">
            <v>4</v>
          </cell>
          <cell r="I238" t="str">
            <v>Female, Spellcaster 1+, Char 11+, Society Approval</v>
          </cell>
        </row>
        <row r="239">
          <cell r="A239" t="str">
            <v>Evasive Fighting</v>
          </cell>
          <cell r="C239" t="str">
            <v>Ready action for 5' step to avoid charge, ruins attackers +2 AB for the charge.</v>
          </cell>
          <cell r="D239" t="str">
            <v>AEG</v>
          </cell>
          <cell r="E239" t="str">
            <v xml:space="preserve">War </v>
          </cell>
          <cell r="F239">
            <v>44</v>
          </cell>
          <cell r="G239" t="str">
            <v>General</v>
          </cell>
          <cell r="H239">
            <v>1</v>
          </cell>
          <cell r="I239" t="str">
            <v>Dodge</v>
          </cell>
        </row>
        <row r="240">
          <cell r="A240" t="str">
            <v>Exaggerate Spell</v>
          </cell>
          <cell r="C240" t="str">
            <v>+2 spell levels for +3 dmg, +2 healing, or +3 targets.</v>
          </cell>
          <cell r="D240" t="str">
            <v>AEG</v>
          </cell>
          <cell r="E240" t="str">
            <v xml:space="preserve">Merc </v>
          </cell>
          <cell r="F240">
            <v>61</v>
          </cell>
          <cell r="G240" t="str">
            <v>Metamagic</v>
          </cell>
          <cell r="H240">
            <v>0</v>
          </cell>
        </row>
        <row r="241">
          <cell r="A241" t="str">
            <v>Exceptional Deflection</v>
          </cell>
          <cell r="C241" t="str">
            <v>Can deflect any ranged attack (incl; Ranged touch spells); See ref.</v>
          </cell>
          <cell r="D241" t="str">
            <v>WotC</v>
          </cell>
          <cell r="E241" t="str">
            <v xml:space="preserve">ELH </v>
          </cell>
          <cell r="F241">
            <v>55</v>
          </cell>
          <cell r="G241" t="str">
            <v>Epic</v>
          </cell>
          <cell r="H241">
            <v>4</v>
          </cell>
          <cell r="I241" t="str">
            <v>Dex 21, Wis 19, Deflect Arrows, Improved Unarmed Strike</v>
          </cell>
        </row>
        <row r="242">
          <cell r="A242" t="str">
            <v>Exotic Armor Proficiency</v>
          </cell>
          <cell r="C242" t="str">
            <v>Suffer standard penalties for wearing exotic armor.</v>
          </cell>
          <cell r="D242" t="str">
            <v>Green Ronin</v>
          </cell>
          <cell r="E242" t="str">
            <v xml:space="preserve">HnH </v>
          </cell>
          <cell r="F242">
            <v>16</v>
          </cell>
          <cell r="G242" t="str">
            <v>General</v>
          </cell>
          <cell r="H242">
            <v>1</v>
          </cell>
          <cell r="I242" t="str">
            <v>BAB 1+, Armor Proficiency (proper category)</v>
          </cell>
        </row>
        <row r="243">
          <cell r="A243" t="str">
            <v>Exotic Weapon Proficiency</v>
          </cell>
          <cell r="C243" t="str">
            <v>Weapon proficiency with an exotic weapon.</v>
          </cell>
          <cell r="D243" t="str">
            <v>Piazo</v>
          </cell>
          <cell r="E243" t="str">
            <v>Dragon #274</v>
          </cell>
          <cell r="F243">
            <v>61</v>
          </cell>
          <cell r="G243" t="str">
            <v>General</v>
          </cell>
          <cell r="H243">
            <v>0</v>
          </cell>
        </row>
        <row r="244">
          <cell r="A244" t="str">
            <v>Expert Aim</v>
          </cell>
          <cell r="C244" t="str">
            <v>Single shot with Full Attack within 30' give Dex bonus to damage.</v>
          </cell>
          <cell r="D244" t="str">
            <v>AEG</v>
          </cell>
          <cell r="E244" t="str">
            <v xml:space="preserve">Merc </v>
          </cell>
          <cell r="F244">
            <v>61</v>
          </cell>
          <cell r="G244" t="str">
            <v>Fighter</v>
          </cell>
          <cell r="H244">
            <v>2</v>
          </cell>
          <cell r="I244" t="str">
            <v>BAB 4+, Precise Shot</v>
          </cell>
        </row>
        <row r="245">
          <cell r="A245" t="str">
            <v>Expert Climber</v>
          </cell>
          <cell r="C245" t="str">
            <v>+2 to Balance, Climb, and Rope Use checks.</v>
          </cell>
          <cell r="D245" t="str">
            <v>MGP</v>
          </cell>
          <cell r="E245" t="str">
            <v xml:space="preserve">TQR </v>
          </cell>
          <cell r="F245">
            <v>49</v>
          </cell>
          <cell r="G245" t="str">
            <v>General</v>
          </cell>
          <cell r="H245">
            <v>1</v>
          </cell>
          <cell r="I245" t="str">
            <v>Dex 15+</v>
          </cell>
        </row>
        <row r="246">
          <cell r="A246" t="str">
            <v>Expert Tactician</v>
          </cell>
          <cell r="C246" t="str">
            <v>One extra melee attack when enemy denied Dex bonus.</v>
          </cell>
          <cell r="D246" t="str">
            <v>WotC</v>
          </cell>
          <cell r="E246" t="str">
            <v xml:space="preserve">SnF </v>
          </cell>
          <cell r="F246">
            <v>6</v>
          </cell>
          <cell r="G246" t="str">
            <v>General</v>
          </cell>
          <cell r="H246">
            <v>0</v>
          </cell>
        </row>
        <row r="247">
          <cell r="A247" t="str">
            <v>Expertise</v>
          </cell>
          <cell r="C247" t="str">
            <v>Melee weapon: Up to -5 to hit, same number added to AC</v>
          </cell>
          <cell r="D247" t="str">
            <v>WotC</v>
          </cell>
          <cell r="E247" t="str">
            <v xml:space="preserve">PHB </v>
          </cell>
          <cell r="F247">
            <v>82</v>
          </cell>
          <cell r="G247" t="str">
            <v>General</v>
          </cell>
          <cell r="H247">
            <v>1</v>
          </cell>
          <cell r="I247" t="str">
            <v>Int 13+</v>
          </cell>
        </row>
        <row r="248">
          <cell r="A248" t="str">
            <v>Extend Poison</v>
          </cell>
          <cell r="C248" t="str">
            <v>Can delay initial poison onset for up to 1 hour.</v>
          </cell>
          <cell r="D248" t="str">
            <v>Green Ronin</v>
          </cell>
          <cell r="E248" t="str">
            <v xml:space="preserve">AH </v>
          </cell>
          <cell r="F248">
            <v>19</v>
          </cell>
          <cell r="G248" t="str">
            <v>General</v>
          </cell>
          <cell r="H248">
            <v>2</v>
          </cell>
          <cell r="I248" t="str">
            <v>BAB 2+, Poison Use</v>
          </cell>
        </row>
        <row r="249">
          <cell r="A249" t="str">
            <v>Extend Power</v>
          </cell>
          <cell r="C249" t="str">
            <v>Double duration of a manifested power.  +2 power points.</v>
          </cell>
          <cell r="D249" t="str">
            <v>WotC</v>
          </cell>
          <cell r="E249" t="str">
            <v xml:space="preserve">PsiHB </v>
          </cell>
          <cell r="F249">
            <v>25</v>
          </cell>
          <cell r="G249" t="str">
            <v>Metapsionic</v>
          </cell>
          <cell r="H249">
            <v>0</v>
          </cell>
        </row>
        <row r="250">
          <cell r="A250" t="str">
            <v>Extend Spell</v>
          </cell>
          <cell r="C250" t="str">
            <v>Spell lasts twice as long as normal; +1 spell levels.</v>
          </cell>
          <cell r="D250" t="str">
            <v>WotC</v>
          </cell>
          <cell r="E250" t="str">
            <v xml:space="preserve">PHB </v>
          </cell>
          <cell r="F250">
            <v>82</v>
          </cell>
          <cell r="G250" t="str">
            <v>Metamagic</v>
          </cell>
          <cell r="H250">
            <v>0</v>
          </cell>
        </row>
        <row r="251">
          <cell r="A251" t="str">
            <v>Extended Construction</v>
          </cell>
          <cell r="C251" t="str">
            <v>When you manifest constructs, you create additional constructs.</v>
          </cell>
          <cell r="D251" t="str">
            <v>WotC</v>
          </cell>
          <cell r="E251" t="str">
            <v>Mind's Eye</v>
          </cell>
          <cell r="F251">
            <v>39</v>
          </cell>
          <cell r="G251" t="str">
            <v>Psionic</v>
          </cell>
          <cell r="H251">
            <v>3</v>
          </cell>
          <cell r="I251" t="str">
            <v>Spellcaster Level 3+, Augment Construction, Ecto Manipulation</v>
          </cell>
        </row>
        <row r="252">
          <cell r="A252" t="str">
            <v>Extended Life Span</v>
          </cell>
          <cell r="C252" t="str">
            <v>Add 1/2 max age modifier to each age category;  Can be stacked</v>
          </cell>
          <cell r="D252" t="str">
            <v>WotC</v>
          </cell>
          <cell r="E252" t="str">
            <v xml:space="preserve">ELH </v>
          </cell>
          <cell r="F252">
            <v>56</v>
          </cell>
          <cell r="G252" t="str">
            <v>Epic</v>
          </cell>
          <cell r="H252">
            <v>0</v>
          </cell>
          <cell r="I252" t="str">
            <v>(no requirements)</v>
          </cell>
        </row>
        <row r="253">
          <cell r="A253" t="str">
            <v>Extra Familiar</v>
          </cell>
          <cell r="C253" t="str">
            <v>You have an additional familiar</v>
          </cell>
          <cell r="D253" t="str">
            <v>Piazo</v>
          </cell>
          <cell r="E253" t="str">
            <v>Dragon #280</v>
          </cell>
          <cell r="F253">
            <v>62</v>
          </cell>
          <cell r="G253" t="str">
            <v>General</v>
          </cell>
          <cell r="H253">
            <v>0</v>
          </cell>
        </row>
        <row r="254">
          <cell r="A254" t="str">
            <v>Extra Power</v>
          </cell>
          <cell r="C254" t="str">
            <v>Gain knowledge of one extra power (of level lower than max.)</v>
          </cell>
          <cell r="D254" t="str">
            <v>Piazo</v>
          </cell>
          <cell r="E254" t="str">
            <v>Dragon #287</v>
          </cell>
          <cell r="F254">
            <v>55</v>
          </cell>
          <cell r="G254" t="str">
            <v>Psionic</v>
          </cell>
          <cell r="H254">
            <v>1</v>
          </cell>
          <cell r="I254" t="str">
            <v>Spellcaster Level 3+</v>
          </cell>
        </row>
        <row r="255">
          <cell r="A255" t="str">
            <v>Extra Slot</v>
          </cell>
          <cell r="C255" t="str">
            <v>Gain one extra spell slot (of level lower than maximum).</v>
          </cell>
          <cell r="D255" t="str">
            <v>WotC</v>
          </cell>
          <cell r="E255" t="str">
            <v xml:space="preserve">TnB </v>
          </cell>
          <cell r="F255">
            <v>40</v>
          </cell>
          <cell r="G255" t="str">
            <v>General</v>
          </cell>
          <cell r="H255">
            <v>0</v>
          </cell>
        </row>
        <row r="256">
          <cell r="A256" t="str">
            <v>Extra Smiting</v>
          </cell>
          <cell r="C256" t="str">
            <v>One additional Smite attempt per day</v>
          </cell>
          <cell r="D256" t="str">
            <v>WotC</v>
          </cell>
          <cell r="E256" t="str">
            <v xml:space="preserve">DotF </v>
          </cell>
          <cell r="F256">
            <v>20</v>
          </cell>
          <cell r="G256" t="str">
            <v>Special</v>
          </cell>
          <cell r="H256">
            <v>0</v>
          </cell>
        </row>
        <row r="257">
          <cell r="A257" t="str">
            <v>Extra Spell</v>
          </cell>
          <cell r="C257" t="str">
            <v>Prepare 1 extra spell/day.  Can take more than once, but not for the same spell level.</v>
          </cell>
          <cell r="D257" t="str">
            <v>AEG</v>
          </cell>
          <cell r="E257" t="str">
            <v xml:space="preserve">Merc </v>
          </cell>
          <cell r="F257">
            <v>61</v>
          </cell>
          <cell r="G257" t="str">
            <v>General</v>
          </cell>
          <cell r="H257">
            <v>4</v>
          </cell>
          <cell r="I257" t="str">
            <v>Int 13+, Wis 13+, Wizard lvl 3+</v>
          </cell>
        </row>
        <row r="258">
          <cell r="A258" t="str">
            <v>Extra Spell</v>
          </cell>
          <cell r="C258" t="str">
            <v>Gain knowledge of one extra spell (of level lower than max.)</v>
          </cell>
          <cell r="D258" t="str">
            <v>WotC</v>
          </cell>
          <cell r="E258" t="str">
            <v xml:space="preserve">TnB </v>
          </cell>
          <cell r="F258">
            <v>40</v>
          </cell>
          <cell r="G258" t="str">
            <v>General</v>
          </cell>
          <cell r="H258">
            <v>0</v>
          </cell>
        </row>
        <row r="259">
          <cell r="A259" t="str">
            <v>Extra Stunning Attacks</v>
          </cell>
          <cell r="C259" t="str">
            <v>Three extra stunning attacks per day.</v>
          </cell>
          <cell r="D259" t="str">
            <v>WotC</v>
          </cell>
          <cell r="E259" t="str">
            <v xml:space="preserve">SnF </v>
          </cell>
          <cell r="F259">
            <v>6</v>
          </cell>
          <cell r="G259" t="str">
            <v>General</v>
          </cell>
          <cell r="H259">
            <v>0</v>
          </cell>
        </row>
        <row r="260">
          <cell r="A260" t="str">
            <v>Extra Turning</v>
          </cell>
          <cell r="C260" t="str">
            <v>You can turn an additional four times a day.</v>
          </cell>
          <cell r="D260" t="str">
            <v>WotC</v>
          </cell>
          <cell r="E260" t="str">
            <v xml:space="preserve">PHB </v>
          </cell>
          <cell r="F260" t="str">
            <v>82, 32, 42</v>
          </cell>
          <cell r="G260" t="str">
            <v>Special</v>
          </cell>
          <cell r="H260">
            <v>0</v>
          </cell>
        </row>
        <row r="261">
          <cell r="A261" t="str">
            <v>Eye for Detail</v>
          </cell>
          <cell r="C261" t="str">
            <v>+2 to Appraise &amp; Search checks</v>
          </cell>
          <cell r="D261" t="str">
            <v>FFG</v>
          </cell>
          <cell r="E261" t="str">
            <v xml:space="preserve">TnT </v>
          </cell>
          <cell r="F261">
            <v>35</v>
          </cell>
          <cell r="G261" t="str">
            <v>General</v>
          </cell>
          <cell r="H261">
            <v>0</v>
          </cell>
        </row>
        <row r="262">
          <cell r="A262" t="str">
            <v>Eye for Quality</v>
          </cell>
          <cell r="C262" t="str">
            <v>+2 to Appraise and Forgery checks.</v>
          </cell>
          <cell r="D262" t="str">
            <v>MGP</v>
          </cell>
          <cell r="E262" t="str">
            <v xml:space="preserve">TQR </v>
          </cell>
          <cell r="F262">
            <v>49</v>
          </cell>
          <cell r="G262" t="str">
            <v>General</v>
          </cell>
          <cell r="H262">
            <v>1</v>
          </cell>
          <cell r="I262" t="str">
            <v>Wis 15+</v>
          </cell>
        </row>
        <row r="263">
          <cell r="A263" t="str">
            <v>Eyes in the Back of Your Head</v>
          </cell>
          <cell r="C263" t="str">
            <v>Attackers don't get +2 to hit you when you are flanked.</v>
          </cell>
          <cell r="D263" t="str">
            <v>WotC</v>
          </cell>
          <cell r="E263" t="str">
            <v xml:space="preserve">SnF </v>
          </cell>
          <cell r="F263">
            <v>6</v>
          </cell>
          <cell r="G263" t="str">
            <v>General</v>
          </cell>
          <cell r="H263">
            <v>0</v>
          </cell>
        </row>
        <row r="264">
          <cell r="A264" t="str">
            <v>Faith Healing</v>
          </cell>
          <cell r="C264" t="str">
            <v>Healing spells Maximized on those of same faith.</v>
          </cell>
          <cell r="D264" t="str">
            <v>WotC</v>
          </cell>
          <cell r="E264" t="str">
            <v xml:space="preserve">FRCS </v>
          </cell>
          <cell r="F264">
            <v>48</v>
          </cell>
          <cell r="G264" t="str">
            <v>Special Ability</v>
          </cell>
          <cell r="H264">
            <v>2</v>
          </cell>
          <cell r="I264" t="str">
            <v>Hierophant</v>
          </cell>
        </row>
        <row r="265">
          <cell r="A265" t="str">
            <v>False Demise</v>
          </cell>
          <cell r="C265" t="str">
            <v>As long as you have hps, you can fake death by falling apart, dissolving, etc.</v>
          </cell>
          <cell r="D265" t="str">
            <v>Green Ronin</v>
          </cell>
          <cell r="E265" t="str">
            <v xml:space="preserve">SCoN </v>
          </cell>
          <cell r="F265">
            <v>54</v>
          </cell>
          <cell r="G265" t="str">
            <v>Undead</v>
          </cell>
          <cell r="H265">
            <v>2</v>
          </cell>
          <cell r="I265" t="str">
            <v>Con --, Disassemble</v>
          </cell>
        </row>
        <row r="266">
          <cell r="A266" t="str">
            <v>Familiar Spell</v>
          </cell>
          <cell r="C266" t="str">
            <v>Familiar gains spell like ability (1/day) of a spell you know of 8th level or less;  See ref.</v>
          </cell>
          <cell r="D266" t="str">
            <v>WotC</v>
          </cell>
          <cell r="E266" t="str">
            <v xml:space="preserve">ELH </v>
          </cell>
          <cell r="F266">
            <v>56</v>
          </cell>
          <cell r="G266" t="str">
            <v>Epic</v>
          </cell>
          <cell r="H266">
            <v>1</v>
          </cell>
          <cell r="I266" t="str">
            <v>Int 25 or Cha 25+</v>
          </cell>
        </row>
        <row r="267">
          <cell r="A267" t="str">
            <v>Far Shot</v>
          </cell>
          <cell r="C267" t="str">
            <v>Projectile weapons range increment increase by one and a half.</v>
          </cell>
          <cell r="D267" t="str">
            <v>WotC</v>
          </cell>
          <cell r="E267" t="str">
            <v xml:space="preserve">PHB </v>
          </cell>
          <cell r="F267">
            <v>82</v>
          </cell>
          <cell r="G267" t="str">
            <v>General</v>
          </cell>
          <cell r="H267">
            <v>0</v>
          </cell>
        </row>
        <row r="268">
          <cell r="A268" t="str">
            <v>Fast Armor</v>
          </cell>
          <cell r="C268" t="str">
            <v>Don or remove any armor in 5 rounds; no benefit if assisted.</v>
          </cell>
          <cell r="D268" t="str">
            <v>Piazo</v>
          </cell>
          <cell r="E268" t="str">
            <v>Dragon #284</v>
          </cell>
          <cell r="F268">
            <v>123</v>
          </cell>
          <cell r="G268" t="str">
            <v>General</v>
          </cell>
          <cell r="H268">
            <v>0</v>
          </cell>
        </row>
        <row r="269">
          <cell r="A269" t="str">
            <v>Fast Healing</v>
          </cell>
          <cell r="C269" t="str">
            <v>Fast Healing 3; Can be stacked;  See ref.</v>
          </cell>
          <cell r="D269" t="str">
            <v>WotC</v>
          </cell>
          <cell r="E269" t="str">
            <v xml:space="preserve">ELH </v>
          </cell>
          <cell r="F269">
            <v>56</v>
          </cell>
          <cell r="G269" t="str">
            <v>Epic</v>
          </cell>
          <cell r="H269">
            <v>1</v>
          </cell>
          <cell r="I269" t="str">
            <v>Con 25+</v>
          </cell>
        </row>
        <row r="270">
          <cell r="A270" t="str">
            <v>Fast Talker</v>
          </cell>
          <cell r="C270" t="str">
            <v>+2 to Bluff &amp; Diplomacy checks</v>
          </cell>
          <cell r="D270" t="str">
            <v>FFG</v>
          </cell>
          <cell r="E270" t="str">
            <v xml:space="preserve">TnT </v>
          </cell>
          <cell r="F270">
            <v>35</v>
          </cell>
          <cell r="G270" t="str">
            <v>General</v>
          </cell>
          <cell r="H270">
            <v>1</v>
          </cell>
          <cell r="I270" t="str">
            <v>Cha 15+</v>
          </cell>
        </row>
        <row r="271">
          <cell r="A271" t="str">
            <v>Fearful Gaze</v>
          </cell>
          <cell r="C271" t="str">
            <v>Saves against fear spells you cast get a +3 bonus to their DC.</v>
          </cell>
          <cell r="D271" t="str">
            <v>Green Ronin</v>
          </cell>
          <cell r="E271" t="str">
            <v xml:space="preserve">SCoN </v>
          </cell>
          <cell r="F271">
            <v>17</v>
          </cell>
          <cell r="G271" t="str">
            <v>Metamagic</v>
          </cell>
          <cell r="H271">
            <v>3</v>
          </cell>
          <cell r="I271" t="str">
            <v>Necromancer Level 2+, Cha 14+</v>
          </cell>
        </row>
        <row r="272">
          <cell r="A272" t="str">
            <v>Fearful Moan</v>
          </cell>
          <cell r="C272" t="str">
            <v>Moan causes all living things within 30' to save (Will DC "&amp;10+BonusLevel&amp;") or become panicked for 2d4 rounds.</v>
          </cell>
          <cell r="D272" t="str">
            <v>Green Ronin</v>
          </cell>
          <cell r="E272" t="str">
            <v xml:space="preserve">SCoN </v>
          </cell>
          <cell r="F272">
            <v>54</v>
          </cell>
          <cell r="G272" t="str">
            <v>Undead</v>
          </cell>
          <cell r="H272">
            <v>2</v>
          </cell>
          <cell r="I272" t="str">
            <v>Con --, Spook Animals</v>
          </cell>
        </row>
        <row r="273">
          <cell r="A273" t="str">
            <v>Fearless</v>
          </cell>
          <cell r="C273" t="str">
            <v>+3 bonus to save vs. fear.</v>
          </cell>
          <cell r="D273" t="str">
            <v>AEG</v>
          </cell>
          <cell r="E273" t="str">
            <v xml:space="preserve">Dra </v>
          </cell>
          <cell r="F273">
            <v>29</v>
          </cell>
          <cell r="G273" t="str">
            <v>General</v>
          </cell>
          <cell r="H273">
            <v>1</v>
          </cell>
          <cell r="I273" t="str">
            <v>Iron Will</v>
          </cell>
        </row>
        <row r="274">
          <cell r="A274" t="str">
            <v>Feign Weakness</v>
          </cell>
          <cell r="C274" t="str">
            <v>Bluff that you are unarmed; enemy flatfooted for your AoO.</v>
          </cell>
          <cell r="D274" t="str">
            <v>WotC</v>
          </cell>
          <cell r="E274" t="str">
            <v xml:space="preserve">SnF </v>
          </cell>
          <cell r="F274">
            <v>6</v>
          </cell>
          <cell r="G274" t="str">
            <v>General</v>
          </cell>
          <cell r="H274">
            <v>0</v>
          </cell>
        </row>
        <row r="275">
          <cell r="A275" t="str">
            <v>Fell Shot</v>
          </cell>
          <cell r="C275" t="str">
            <v>Deliver touch attacks through ranged weapon strikes.  5 power points.</v>
          </cell>
          <cell r="D275" t="str">
            <v>WotC</v>
          </cell>
          <cell r="E275" t="str">
            <v xml:space="preserve">PsiHB </v>
          </cell>
          <cell r="F275">
            <v>25</v>
          </cell>
          <cell r="G275" t="str">
            <v>Psionic</v>
          </cell>
          <cell r="H275">
            <v>4</v>
          </cell>
          <cell r="I275" t="str">
            <v xml:space="preserve">Dex 13+, Point Blank Shot, Psionic Shot, base attack bonus +3 </v>
          </cell>
        </row>
        <row r="276">
          <cell r="A276" t="str">
            <v>Fervent</v>
          </cell>
          <cell r="C276" t="e">
            <v>#REF!</v>
          </cell>
          <cell r="D276" t="str">
            <v>AEG</v>
          </cell>
          <cell r="E276" t="str">
            <v xml:space="preserve">Merc </v>
          </cell>
          <cell r="F276">
            <v>61</v>
          </cell>
          <cell r="G276" t="str">
            <v>General</v>
          </cell>
          <cell r="H276">
            <v>2</v>
          </cell>
          <cell r="I276" t="str">
            <v>Con 13+, Toughness</v>
          </cell>
        </row>
        <row r="277">
          <cell r="A277" t="str">
            <v>Field Medic</v>
          </cell>
          <cell r="C277" t="str">
            <v>Heal check brings patient to 0hps for round equal to your heal skill.</v>
          </cell>
          <cell r="D277" t="str">
            <v>AEG</v>
          </cell>
          <cell r="E277" t="str">
            <v xml:space="preserve">Merc </v>
          </cell>
          <cell r="F277">
            <v>61</v>
          </cell>
          <cell r="G277" t="str">
            <v>General</v>
          </cell>
          <cell r="H277">
            <v>1</v>
          </cell>
          <cell r="I277" t="str">
            <v>Wis 13+ Heal 5+ ranks</v>
          </cell>
        </row>
        <row r="278">
          <cell r="A278" t="str">
            <v>Fiendish Designer</v>
          </cell>
          <cell r="C278" t="str">
            <v>Traps get +2 damage per die.</v>
          </cell>
          <cell r="D278" t="str">
            <v>MGP</v>
          </cell>
          <cell r="E278" t="str">
            <v xml:space="preserve">TQR </v>
          </cell>
          <cell r="F278">
            <v>50</v>
          </cell>
          <cell r="G278" t="str">
            <v>Rogue</v>
          </cell>
          <cell r="H278">
            <v>4</v>
          </cell>
          <cell r="I278" t="str">
            <v>Rogue, Clever Designer, Trapmaster, Dex 15+</v>
          </cell>
        </row>
        <row r="279">
          <cell r="A279" t="str">
            <v>Fierce</v>
          </cell>
          <cell r="C279" t="str">
            <v>When you would normally be slain, a Fort save (DC 10+spell lvl or hps lost) stabilizes you at -9hps.</v>
          </cell>
          <cell r="D279" t="str">
            <v>AEG</v>
          </cell>
          <cell r="E279" t="str">
            <v xml:space="preserve">Merc </v>
          </cell>
          <cell r="F279">
            <v>61</v>
          </cell>
          <cell r="G279" t="str">
            <v>General</v>
          </cell>
          <cell r="H279">
            <v>2</v>
          </cell>
          <cell r="I279" t="str">
            <v>Con 15+, Fervent</v>
          </cell>
        </row>
        <row r="280">
          <cell r="A280" t="str">
            <v>Fine Wild Shape (W)</v>
          </cell>
          <cell r="C280" t="str">
            <v>Can Wild Shape into a Fine creature</v>
          </cell>
          <cell r="D280" t="str">
            <v>WotC</v>
          </cell>
          <cell r="E280" t="str">
            <v xml:space="preserve">ELH </v>
          </cell>
          <cell r="F280">
            <v>56</v>
          </cell>
          <cell r="G280" t="str">
            <v>Epic</v>
          </cell>
          <cell r="H280">
            <v>1</v>
          </cell>
          <cell r="I280" t="str">
            <v>Able to Wild Shape into a Diminutive creature</v>
          </cell>
        </row>
        <row r="281">
          <cell r="A281" t="str">
            <v>Fires Within</v>
          </cell>
          <cell r="C281" t="str">
            <v>Fire Resistance 5</v>
          </cell>
          <cell r="D281" t="str">
            <v>Green Ronin</v>
          </cell>
          <cell r="E281" t="str">
            <v xml:space="preserve">HnH </v>
          </cell>
          <cell r="F281">
            <v>16</v>
          </cell>
          <cell r="G281" t="str">
            <v>Bloodgift</v>
          </cell>
          <cell r="H281">
            <v>1</v>
          </cell>
          <cell r="I281" t="str">
            <v>Forgeblood</v>
          </cell>
        </row>
        <row r="282">
          <cell r="A282" t="str">
            <v>Fists of Fury</v>
          </cell>
          <cell r="C282" t="str">
            <v>1/round dropping a creature allows you another unarmed melee attack.</v>
          </cell>
          <cell r="D282" t="str">
            <v>AEG</v>
          </cell>
          <cell r="E282" t="str">
            <v xml:space="preserve">Merc </v>
          </cell>
          <cell r="F282">
            <v>61</v>
          </cell>
          <cell r="G282" t="str">
            <v>General</v>
          </cell>
          <cell r="H282">
            <v>3</v>
          </cell>
          <cell r="I282" t="str">
            <v>Dex 13+, Improved Unarmed Strike, Weapon Finesse (Unarmed Strike)</v>
          </cell>
        </row>
        <row r="283">
          <cell r="A283" t="str">
            <v>Fists of Iron</v>
          </cell>
          <cell r="C283" t="str">
            <v>Declare; +1d4 dmg to unarmed strike; Wis Mod +3 attempts/day.</v>
          </cell>
          <cell r="D283" t="str">
            <v>WotC</v>
          </cell>
          <cell r="E283" t="str">
            <v xml:space="preserve">SnF </v>
          </cell>
          <cell r="F283">
            <v>6</v>
          </cell>
          <cell r="G283" t="str">
            <v>General</v>
          </cell>
          <cell r="H283">
            <v>0</v>
          </cell>
        </row>
        <row r="284">
          <cell r="A284" t="str">
            <v>Fists of Thunder</v>
          </cell>
          <cell r="C284" t="str">
            <v>No limit to the number of Fists of Fury attempts.</v>
          </cell>
          <cell r="D284" t="str">
            <v>AEG</v>
          </cell>
          <cell r="E284" t="str">
            <v xml:space="preserve">Merc </v>
          </cell>
          <cell r="F284">
            <v>61</v>
          </cell>
          <cell r="G284" t="str">
            <v>General</v>
          </cell>
          <cell r="H284">
            <v>2</v>
          </cell>
          <cell r="I284" t="str">
            <v>Dex 13+, Fists of Fury</v>
          </cell>
        </row>
        <row r="285">
          <cell r="A285" t="str">
            <v>Flameborn Sorcery</v>
          </cell>
          <cell r="C285" t="str">
            <v>Use Dex instead of Cha for spell casting.  (1st level only.)</v>
          </cell>
          <cell r="D285" t="str">
            <v>Green Ronin</v>
          </cell>
          <cell r="E285" t="str">
            <v xml:space="preserve">HnH </v>
          </cell>
          <cell r="F285">
            <v>16</v>
          </cell>
          <cell r="G285" t="str">
            <v>General</v>
          </cell>
          <cell r="H285">
            <v>2</v>
          </cell>
          <cell r="I285" t="str">
            <v>Dwarf, Dex 13+</v>
          </cell>
        </row>
        <row r="286">
          <cell r="A286" t="str">
            <v>Flyby Attack *</v>
          </cell>
          <cell r="C286" t="str">
            <v>Creature may use a partial action during their move.</v>
          </cell>
          <cell r="D286" t="str">
            <v>WotC</v>
          </cell>
          <cell r="E286" t="str">
            <v>MM p</v>
          </cell>
          <cell r="F286" t="str">
            <v>11, 62</v>
          </cell>
          <cell r="G286" t="str">
            <v>General</v>
          </cell>
          <cell r="H286">
            <v>0</v>
          </cell>
        </row>
        <row r="287">
          <cell r="A287" t="str">
            <v>Foe Hunter</v>
          </cell>
          <cell r="C287" t="str">
            <v>+1 to dmg and Improved Critical feat vs. specific monster race (within 30')</v>
          </cell>
          <cell r="D287" t="str">
            <v>WotC</v>
          </cell>
          <cell r="E287" t="str">
            <v xml:space="preserve">FRCS </v>
          </cell>
          <cell r="F287">
            <v>34</v>
          </cell>
          <cell r="G287" t="str">
            <v>Fighter</v>
          </cell>
          <cell r="H287">
            <v>0</v>
          </cell>
        </row>
        <row r="288">
          <cell r="A288" t="str">
            <v>Follow Through</v>
          </cell>
          <cell r="C288" t="str">
            <v>Free 5' step after 0ing a target.</v>
          </cell>
          <cell r="D288" t="str">
            <v>AEG</v>
          </cell>
          <cell r="E288" t="str">
            <v xml:space="preserve">War </v>
          </cell>
          <cell r="F288">
            <v>45</v>
          </cell>
          <cell r="G288" t="str">
            <v>General</v>
          </cell>
          <cell r="H288">
            <v>2</v>
          </cell>
          <cell r="I288" t="str">
            <v>Str 13+, Power Attack</v>
          </cell>
        </row>
        <row r="289">
          <cell r="A289" t="str">
            <v>Forced Swiftness</v>
          </cell>
          <cell r="C289" t="str">
            <v>Run (x4) regardless of armor or weight</v>
          </cell>
          <cell r="D289" t="str">
            <v>Malhavoc</v>
          </cell>
          <cell r="E289" t="str">
            <v>www.montecook.com</v>
          </cell>
          <cell r="G289" t="str">
            <v>General</v>
          </cell>
          <cell r="H289">
            <v>0</v>
          </cell>
        </row>
        <row r="290">
          <cell r="A290" t="str">
            <v>Forester</v>
          </cell>
          <cell r="C290" t="str">
            <v>+2 to Heal and Wilderness Lore.</v>
          </cell>
          <cell r="D290" t="str">
            <v>WotC</v>
          </cell>
          <cell r="E290" t="str">
            <v xml:space="preserve">FRCS </v>
          </cell>
          <cell r="F290">
            <v>35</v>
          </cell>
          <cell r="G290" t="str">
            <v>General</v>
          </cell>
          <cell r="H290">
            <v>0</v>
          </cell>
        </row>
        <row r="291">
          <cell r="A291" t="str">
            <v>Forge Epic Ring (I)</v>
          </cell>
          <cell r="C291" t="str">
            <v>Can forge Epic Rings (Chapter 4, ELH)</v>
          </cell>
          <cell r="D291" t="str">
            <v>WotC</v>
          </cell>
          <cell r="E291" t="str">
            <v xml:space="preserve">ELH </v>
          </cell>
          <cell r="F291">
            <v>56</v>
          </cell>
          <cell r="G291" t="str">
            <v>Epic</v>
          </cell>
          <cell r="H291">
            <v>3</v>
          </cell>
          <cell r="I291" t="str">
            <v>Forge Ring, Knowledge (Arcana) 35 ranks, Spellcraft 35 ranks</v>
          </cell>
        </row>
        <row r="292">
          <cell r="A292" t="str">
            <v>Forge Ring</v>
          </cell>
          <cell r="C292" t="str">
            <v>You can create rings.</v>
          </cell>
          <cell r="D292" t="str">
            <v>WotC</v>
          </cell>
          <cell r="E292" t="str">
            <v xml:space="preserve">PHB </v>
          </cell>
          <cell r="F292">
            <v>82</v>
          </cell>
          <cell r="G292" t="str">
            <v>Item Creation</v>
          </cell>
          <cell r="H292">
            <v>0</v>
          </cell>
          <cell r="I292" t="str">
            <v>Spellcaster Level 12+</v>
          </cell>
        </row>
        <row r="293">
          <cell r="A293" t="str">
            <v>Forgeblood</v>
          </cell>
          <cell r="C293" t="str">
            <v>1st 5 cold damage is subdual, +5 bonus to save vs. subdual from cold/exposure.  (1st level only.)</v>
          </cell>
          <cell r="D293" t="str">
            <v>Green Ronin</v>
          </cell>
          <cell r="E293" t="str">
            <v xml:space="preserve">HnH </v>
          </cell>
          <cell r="F293">
            <v>16</v>
          </cell>
          <cell r="G293" t="str">
            <v>Prime Bloodgift</v>
          </cell>
          <cell r="H293">
            <v>2</v>
          </cell>
          <cell r="I293" t="str">
            <v>Dwarf, Dex 11+</v>
          </cell>
        </row>
        <row r="294">
          <cell r="A294" t="str">
            <v>Fortify Power</v>
          </cell>
          <cell r="C294" t="str">
            <v>Variable numeric effects are increased 25%; +2 power points.</v>
          </cell>
          <cell r="D294" t="str">
            <v>Piazo</v>
          </cell>
          <cell r="E294" t="str">
            <v>Dragon #287</v>
          </cell>
          <cell r="F294">
            <v>55</v>
          </cell>
          <cell r="G294" t="str">
            <v>Metapsionic</v>
          </cell>
          <cell r="H294">
            <v>0</v>
          </cell>
        </row>
        <row r="295">
          <cell r="A295" t="str">
            <v>Frenzied Attack</v>
          </cell>
          <cell r="C295" t="str">
            <v>Make an extra attack at highest BAB.  All attacks suffer -4 AB.</v>
          </cell>
          <cell r="D295" t="str">
            <v>AEG</v>
          </cell>
          <cell r="E295" t="str">
            <v xml:space="preserve">War </v>
          </cell>
          <cell r="F295">
            <v>45</v>
          </cell>
          <cell r="G295" t="str">
            <v>General</v>
          </cell>
          <cell r="H295">
            <v>2</v>
          </cell>
          <cell r="I295" t="str">
            <v>BAB 4+, Power Attack</v>
          </cell>
        </row>
        <row r="296">
          <cell r="A296" t="str">
            <v>Gargantuan Wild Shape (W)</v>
          </cell>
          <cell r="C296" t="str">
            <v>Can Wild Shape into a Gargantuan creature</v>
          </cell>
          <cell r="D296" t="str">
            <v>WotC</v>
          </cell>
          <cell r="E296" t="str">
            <v xml:space="preserve">ELH </v>
          </cell>
          <cell r="F296">
            <v>56</v>
          </cell>
          <cell r="G296" t="str">
            <v>Epic</v>
          </cell>
          <cell r="H296">
            <v>1</v>
          </cell>
          <cell r="I296" t="str">
            <v>Able to Wild Shape into a Huge creature</v>
          </cell>
        </row>
        <row r="297">
          <cell r="A297" t="str">
            <v>Ghost Light</v>
          </cell>
          <cell r="C297" t="str">
            <v>You can create a ball of light that others are compelled to follow (Fort DC "&amp;10+BonusLevel&amp;").</v>
          </cell>
          <cell r="D297" t="str">
            <v>Green Ronin</v>
          </cell>
          <cell r="E297" t="str">
            <v xml:space="preserve">SCoN </v>
          </cell>
          <cell r="F297">
            <v>54</v>
          </cell>
          <cell r="G297" t="str">
            <v>Undead</v>
          </cell>
          <cell r="H297">
            <v>1</v>
          </cell>
          <cell r="I297" t="str">
            <v>Con --, Discorporate</v>
          </cell>
        </row>
        <row r="298">
          <cell r="A298" t="str">
            <v>Giantfoe</v>
          </cell>
          <cell r="C298" t="str">
            <v>Dodge bonus vs. giants increases to +8.</v>
          </cell>
          <cell r="D298" t="str">
            <v>Green Ronin</v>
          </cell>
          <cell r="E298" t="str">
            <v xml:space="preserve">HnH </v>
          </cell>
          <cell r="F298">
            <v>16</v>
          </cell>
          <cell r="G298" t="str">
            <v>General</v>
          </cell>
          <cell r="H298">
            <v>3</v>
          </cell>
          <cell r="I298" t="str">
            <v>Dwarf, Dex 15+, Dodge</v>
          </cell>
        </row>
        <row r="299">
          <cell r="A299" t="str">
            <v>Gift of the Divine</v>
          </cell>
          <cell r="C299" t="str">
            <v>Give turn/rebuke attempt to willing creature; loses attempt for duration.</v>
          </cell>
          <cell r="D299" t="str">
            <v>WotC</v>
          </cell>
          <cell r="E299" t="str">
            <v xml:space="preserve">FRCS </v>
          </cell>
          <cell r="F299">
            <v>48</v>
          </cell>
          <cell r="G299" t="str">
            <v>Special Ability</v>
          </cell>
          <cell r="H299">
            <v>2</v>
          </cell>
          <cell r="I299" t="str">
            <v>Hierophant</v>
          </cell>
        </row>
        <row r="300">
          <cell r="A300" t="str">
            <v>Glib Tongue</v>
          </cell>
          <cell r="C300" t="str">
            <v>+6 insight bonus 1st time you bluff an individual, -6 thereafter</v>
          </cell>
          <cell r="D300" t="str">
            <v>Green Ronin</v>
          </cell>
          <cell r="E300" t="str">
            <v xml:space="preserve">AH </v>
          </cell>
          <cell r="F300">
            <v>19</v>
          </cell>
          <cell r="G300" t="str">
            <v>General</v>
          </cell>
          <cell r="H300">
            <v>0</v>
          </cell>
          <cell r="I300" t="str">
            <v>Bluff 6+  ranks</v>
          </cell>
        </row>
        <row r="301">
          <cell r="A301" t="str">
            <v>Golden Tongue</v>
          </cell>
          <cell r="C301" t="str">
            <v>+2 to Bluff (except feinting and diversion to hide) and Diplomacy</v>
          </cell>
          <cell r="D301" t="str">
            <v>AEG</v>
          </cell>
          <cell r="E301" t="str">
            <v xml:space="preserve">Dun </v>
          </cell>
          <cell r="F301">
            <v>81</v>
          </cell>
          <cell r="G301" t="str">
            <v>General</v>
          </cell>
          <cell r="H301">
            <v>0</v>
          </cell>
        </row>
        <row r="302">
          <cell r="A302" t="str">
            <v>Grace Under Pressure</v>
          </cell>
          <cell r="C302" t="str">
            <v>+2 versus Fear and Confusion</v>
          </cell>
          <cell r="D302" t="str">
            <v>AEG</v>
          </cell>
          <cell r="E302" t="str">
            <v xml:space="preserve">Dun </v>
          </cell>
          <cell r="F302">
            <v>81</v>
          </cell>
          <cell r="G302" t="str">
            <v>General</v>
          </cell>
          <cell r="H302">
            <v>0</v>
          </cell>
        </row>
        <row r="303">
          <cell r="A303" t="str">
            <v>Grace Under Pressure</v>
          </cell>
          <cell r="C303" t="str">
            <v>+2 bonus vs. magical fear, magical confusion, &amp; intimidation.</v>
          </cell>
          <cell r="D303" t="str">
            <v>AEG</v>
          </cell>
          <cell r="E303" t="str">
            <v xml:space="preserve">Merc </v>
          </cell>
          <cell r="F303">
            <v>61</v>
          </cell>
          <cell r="G303" t="str">
            <v>General</v>
          </cell>
          <cell r="H303">
            <v>0</v>
          </cell>
        </row>
        <row r="304">
          <cell r="A304" t="str">
            <v>Grasshopper Strike</v>
          </cell>
          <cell r="C304" t="str">
            <v>Take 10 on Jump and Tumble checks; can use during combat</v>
          </cell>
          <cell r="D304" t="str">
            <v>Piazo</v>
          </cell>
          <cell r="E304" t="str">
            <v>Dragon #279</v>
          </cell>
          <cell r="F304">
            <v>63</v>
          </cell>
          <cell r="G304" t="str">
            <v>General</v>
          </cell>
          <cell r="H304">
            <v>0</v>
          </cell>
        </row>
        <row r="305">
          <cell r="A305" t="str">
            <v>Great Charisma</v>
          </cell>
          <cell r="C305" t="str">
            <v>+1 Charisma</v>
          </cell>
          <cell r="D305" t="str">
            <v>WotC</v>
          </cell>
          <cell r="E305" t="str">
            <v xml:space="preserve">ELH </v>
          </cell>
          <cell r="F305">
            <v>56</v>
          </cell>
          <cell r="G305" t="str">
            <v>Epic</v>
          </cell>
          <cell r="H305">
            <v>0</v>
          </cell>
          <cell r="I305" t="str">
            <v>(no requirements)</v>
          </cell>
        </row>
        <row r="306">
          <cell r="A306" t="str">
            <v>Great Cleave</v>
          </cell>
          <cell r="C306" t="str">
            <v>No limit to the number of Cleave attempts.</v>
          </cell>
          <cell r="D306" t="str">
            <v>WotC</v>
          </cell>
          <cell r="E306" t="str">
            <v xml:space="preserve">PHB </v>
          </cell>
          <cell r="F306">
            <v>82</v>
          </cell>
          <cell r="G306" t="str">
            <v>General</v>
          </cell>
          <cell r="H306">
            <v>1</v>
          </cell>
          <cell r="I306" t="str">
            <v>Cleave</v>
          </cell>
        </row>
        <row r="307">
          <cell r="A307" t="str">
            <v>Great Constitution</v>
          </cell>
          <cell r="C307" t="str">
            <v>+1 Constitution</v>
          </cell>
          <cell r="D307" t="str">
            <v>WotC</v>
          </cell>
          <cell r="E307" t="str">
            <v xml:space="preserve">ELH </v>
          </cell>
          <cell r="F307">
            <v>56</v>
          </cell>
          <cell r="G307" t="str">
            <v>Epic</v>
          </cell>
          <cell r="H307">
            <v>0</v>
          </cell>
          <cell r="I307" t="str">
            <v>(no requirements)</v>
          </cell>
        </row>
        <row r="308">
          <cell r="A308" t="str">
            <v>Great Dexterity</v>
          </cell>
          <cell r="C308" t="str">
            <v>+1 Dexterity</v>
          </cell>
          <cell r="D308" t="str">
            <v>WotC</v>
          </cell>
          <cell r="E308" t="str">
            <v xml:space="preserve">ELH </v>
          </cell>
          <cell r="F308">
            <v>56</v>
          </cell>
          <cell r="G308" t="str">
            <v>Epic</v>
          </cell>
          <cell r="H308">
            <v>0</v>
          </cell>
          <cell r="I308" t="str">
            <v>(no requirements)</v>
          </cell>
        </row>
        <row r="309">
          <cell r="A309" t="str">
            <v>Great Fortitude</v>
          </cell>
          <cell r="C309" t="str">
            <v>+2 bonus to all Fortitude savings throws.</v>
          </cell>
          <cell r="D309" t="str">
            <v>WotC</v>
          </cell>
          <cell r="E309" t="str">
            <v xml:space="preserve">PHB </v>
          </cell>
          <cell r="F309">
            <v>82</v>
          </cell>
          <cell r="G309" t="str">
            <v>General</v>
          </cell>
          <cell r="H309">
            <v>0</v>
          </cell>
        </row>
        <row r="310">
          <cell r="A310" t="str">
            <v>Great Intelligence</v>
          </cell>
          <cell r="C310" t="str">
            <v>+1 Intelligence</v>
          </cell>
          <cell r="D310" t="str">
            <v>WotC</v>
          </cell>
          <cell r="E310" t="str">
            <v xml:space="preserve">ELH </v>
          </cell>
          <cell r="F310">
            <v>56</v>
          </cell>
          <cell r="G310" t="str">
            <v>Epic</v>
          </cell>
          <cell r="H310">
            <v>0</v>
          </cell>
          <cell r="I310" t="str">
            <v>(no requirements)</v>
          </cell>
        </row>
        <row r="311">
          <cell r="A311" t="str">
            <v>Great Smiting</v>
          </cell>
          <cell r="C311" t="str">
            <v>Add 2x level to smite attacks;  Can be stacked;</v>
          </cell>
          <cell r="D311" t="str">
            <v>WotC</v>
          </cell>
          <cell r="E311" t="str">
            <v xml:space="preserve">ELH </v>
          </cell>
          <cell r="F311">
            <v>56</v>
          </cell>
          <cell r="G311" t="str">
            <v>Epic</v>
          </cell>
          <cell r="H311">
            <v>2</v>
          </cell>
          <cell r="I311" t="str">
            <v>Cha 25, Smite ability</v>
          </cell>
        </row>
        <row r="312">
          <cell r="A312" t="str">
            <v>Great Strength</v>
          </cell>
          <cell r="C312" t="str">
            <v>+1 Strength</v>
          </cell>
          <cell r="D312" t="str">
            <v>WotC</v>
          </cell>
          <cell r="E312" t="str">
            <v xml:space="preserve">ELH </v>
          </cell>
          <cell r="F312">
            <v>57</v>
          </cell>
          <cell r="G312" t="str">
            <v>Epic</v>
          </cell>
          <cell r="H312">
            <v>0</v>
          </cell>
          <cell r="I312" t="str">
            <v>(no requirements)</v>
          </cell>
        </row>
        <row r="313">
          <cell r="A313" t="str">
            <v>Great Sunder</v>
          </cell>
          <cell r="C313" t="str">
            <v>Half the weapon's total hardness when attempting a Sunder attack.</v>
          </cell>
          <cell r="D313" t="str">
            <v>WotC</v>
          </cell>
          <cell r="E313" t="str">
            <v xml:space="preserve">PsiHB </v>
          </cell>
          <cell r="F313">
            <v>26</v>
          </cell>
          <cell r="G313" t="str">
            <v>Psionic</v>
          </cell>
          <cell r="H313">
            <v>3</v>
          </cell>
          <cell r="I313" t="str">
            <v>Str 13+, Power Attack, Sunder, reserve power points 5+</v>
          </cell>
        </row>
        <row r="314">
          <cell r="A314" t="str">
            <v>Great Wisdom</v>
          </cell>
          <cell r="C314" t="str">
            <v>+1 Wisdom</v>
          </cell>
          <cell r="D314" t="str">
            <v>WotC</v>
          </cell>
          <cell r="E314" t="str">
            <v xml:space="preserve">ELH </v>
          </cell>
          <cell r="F314">
            <v>57</v>
          </cell>
          <cell r="G314" t="str">
            <v>Epic</v>
          </cell>
          <cell r="H314">
            <v>0</v>
          </cell>
          <cell r="I314" t="str">
            <v>(no requirements)</v>
          </cell>
        </row>
        <row r="315">
          <cell r="A315" t="str">
            <v>Greater Multiweapon Fighting</v>
          </cell>
          <cell r="C315" t="str">
            <v>Can take a third attack with each extra weapon, at -10 penalty</v>
          </cell>
          <cell r="D315" t="str">
            <v>WotC</v>
          </cell>
          <cell r="E315" t="str">
            <v xml:space="preserve">ELH </v>
          </cell>
          <cell r="F315">
            <v>69</v>
          </cell>
          <cell r="G315" t="str">
            <v>General</v>
          </cell>
          <cell r="H315">
            <v>6</v>
          </cell>
          <cell r="I315" t="str">
            <v>Dex 19, three or more hands, Improved Multiweapon Fighting, Multiweapon Fighting, Multidexterity, BAB +15</v>
          </cell>
        </row>
        <row r="316">
          <cell r="A316" t="str">
            <v>Greater Pledge of Flame</v>
          </cell>
          <cell r="C316" t="str">
            <v>1/day 1d6 dmg fireshield &amp; touch attacks for 1 rounds.</v>
          </cell>
          <cell r="D316" t="str">
            <v>Green Ronin</v>
          </cell>
          <cell r="E316" t="str">
            <v xml:space="preserve">HnH </v>
          </cell>
          <cell r="F316">
            <v>16</v>
          </cell>
          <cell r="G316" t="str">
            <v>Bonding</v>
          </cell>
          <cell r="H316">
            <v>1</v>
          </cell>
          <cell r="I316" t="str">
            <v>Pledge of Flame, Bonding Ritual</v>
          </cell>
        </row>
        <row r="317">
          <cell r="A317" t="str">
            <v>Greater Pledge of Frost</v>
          </cell>
          <cell r="C317" t="str">
            <v>1/day 1d6 dmg icehield &amp; touch attacks for 1 rounds.</v>
          </cell>
          <cell r="D317" t="str">
            <v>Green Ronin</v>
          </cell>
          <cell r="E317" t="str">
            <v xml:space="preserve">HnH </v>
          </cell>
          <cell r="F317">
            <v>16</v>
          </cell>
          <cell r="G317" t="str">
            <v>Bonding</v>
          </cell>
          <cell r="H317">
            <v>1</v>
          </cell>
          <cell r="I317" t="str">
            <v>Pledge of Frost, Bonding Ritual</v>
          </cell>
        </row>
        <row r="318">
          <cell r="A318" t="str">
            <v>Greater Power Penetration</v>
          </cell>
          <cell r="C318" t="str">
            <v>+4 bonus on manifester level to beat a creature's power resistance.</v>
          </cell>
          <cell r="D318" t="str">
            <v>WotC</v>
          </cell>
          <cell r="E318" t="str">
            <v xml:space="preserve">PsiHB </v>
          </cell>
          <cell r="F318">
            <v>26</v>
          </cell>
          <cell r="G318" t="str">
            <v>Psionic</v>
          </cell>
          <cell r="H318">
            <v>1</v>
          </cell>
          <cell r="I318" t="str">
            <v>Power Penetration</v>
          </cell>
        </row>
        <row r="319">
          <cell r="A319" t="str">
            <v>Greater Psionic Combat Buffer</v>
          </cell>
          <cell r="C319" t="str">
            <v>You become more efficient at psionic combat.</v>
          </cell>
          <cell r="D319" t="str">
            <v>WotC</v>
          </cell>
          <cell r="E319" t="str">
            <v>Mind's Eye</v>
          </cell>
          <cell r="F319">
            <v>39</v>
          </cell>
          <cell r="G319" t="str">
            <v>Psionic</v>
          </cell>
          <cell r="H319">
            <v>1</v>
          </cell>
          <cell r="I319" t="str">
            <v>Psionic Combat Buffer</v>
          </cell>
        </row>
        <row r="320">
          <cell r="A320" t="str">
            <v>Greater Psionic Focus</v>
          </cell>
          <cell r="C320" t="str">
            <v>+4 to the DC for saves against powers of the selected discipline.</v>
          </cell>
          <cell r="D320" t="str">
            <v>WotC</v>
          </cell>
          <cell r="E320" t="str">
            <v xml:space="preserve">PsiHB </v>
          </cell>
          <cell r="F320">
            <v>26</v>
          </cell>
          <cell r="G320" t="str">
            <v>Psionic</v>
          </cell>
          <cell r="H320">
            <v>1</v>
          </cell>
          <cell r="I320" t="str">
            <v>Psionic Focus</v>
          </cell>
        </row>
        <row r="321">
          <cell r="A321" t="str">
            <v>Greater Spell Focus</v>
          </cell>
          <cell r="C321" t="str">
            <v>+4 to DC for all saving throws from one school of magic you focus on.</v>
          </cell>
          <cell r="D321" t="str">
            <v>WotC</v>
          </cell>
          <cell r="E321" t="str">
            <v xml:space="preserve">TnB </v>
          </cell>
          <cell r="F321">
            <v>40</v>
          </cell>
          <cell r="G321" t="str">
            <v>General</v>
          </cell>
          <cell r="H321">
            <v>1</v>
          </cell>
          <cell r="I321" t="str">
            <v>Spell Focus</v>
          </cell>
        </row>
        <row r="322">
          <cell r="A322" t="str">
            <v>Greater Spell Penetration</v>
          </cell>
          <cell r="C322" t="str">
            <v>+4 bonus on caster level to beat a creature's SR.</v>
          </cell>
          <cell r="D322" t="str">
            <v>WotC</v>
          </cell>
          <cell r="E322" t="str">
            <v xml:space="preserve">TnB </v>
          </cell>
          <cell r="F322">
            <v>40</v>
          </cell>
          <cell r="G322" t="str">
            <v>General</v>
          </cell>
          <cell r="H322">
            <v>1</v>
          </cell>
          <cell r="I322" t="str">
            <v>Spell Penetration</v>
          </cell>
        </row>
        <row r="323">
          <cell r="A323" t="str">
            <v>Greedy Eyes</v>
          </cell>
          <cell r="C323" t="str">
            <v>Can take 1 round to Appraise something, -2 bonus</v>
          </cell>
          <cell r="D323" t="str">
            <v>AEG</v>
          </cell>
          <cell r="E323" t="str">
            <v xml:space="preserve">Dra </v>
          </cell>
          <cell r="F323">
            <v>29</v>
          </cell>
          <cell r="G323" t="str">
            <v>General</v>
          </cell>
          <cell r="H323">
            <v>0</v>
          </cell>
        </row>
        <row r="324">
          <cell r="A324" t="str">
            <v>Grim Determiniation</v>
          </cell>
          <cell r="C324" t="str">
            <v>After successful save vs. fear, +2 bonus to hit the source.</v>
          </cell>
          <cell r="D324" t="str">
            <v>AEG</v>
          </cell>
          <cell r="E324" t="str">
            <v xml:space="preserve">Dra </v>
          </cell>
          <cell r="F324">
            <v>30</v>
          </cell>
          <cell r="G324" t="str">
            <v>General</v>
          </cell>
          <cell r="H324">
            <v>1</v>
          </cell>
          <cell r="I324" t="str">
            <v>Fearless, Iron Will</v>
          </cell>
        </row>
        <row r="325">
          <cell r="A325" t="str">
            <v>Group Inspiration</v>
          </cell>
          <cell r="C325" t="str">
            <v>Bardic inspiration abilities affect double the targets;  Can be stacked;  See ref.</v>
          </cell>
          <cell r="D325" t="str">
            <v>WotC</v>
          </cell>
          <cell r="E325" t="str">
            <v xml:space="preserve">ELH </v>
          </cell>
          <cell r="F325">
            <v>57</v>
          </cell>
          <cell r="G325" t="str">
            <v>Epic</v>
          </cell>
          <cell r="H325">
            <v>2</v>
          </cell>
          <cell r="I325" t="str">
            <v>Perform 30 ranks, Bardic music class feature</v>
          </cell>
        </row>
        <row r="326">
          <cell r="A326" t="str">
            <v>Guildmaster</v>
          </cell>
          <cell r="C326" t="str">
            <v>Twice number of followers.</v>
          </cell>
          <cell r="D326" t="str">
            <v>MGP</v>
          </cell>
          <cell r="E326" t="str">
            <v xml:space="preserve">TQR </v>
          </cell>
          <cell r="F326">
            <v>50</v>
          </cell>
          <cell r="G326" t="str">
            <v>Rogue</v>
          </cell>
          <cell r="H326">
            <v>3</v>
          </cell>
          <cell r="I326" t="str">
            <v>Rogue, Leadership, Level 10+</v>
          </cell>
        </row>
        <row r="327">
          <cell r="A327" t="str">
            <v>Hack</v>
          </cell>
          <cell r="C327" t="str">
            <v>-10 to profession checks, 5x income.</v>
          </cell>
          <cell r="D327" t="str">
            <v>BP</v>
          </cell>
          <cell r="E327" t="str">
            <v xml:space="preserve">InQ </v>
          </cell>
          <cell r="F327">
            <v>10</v>
          </cell>
          <cell r="G327" t="str">
            <v>General</v>
          </cell>
          <cell r="H327">
            <v>0</v>
          </cell>
          <cell r="I327" t="str">
            <v>Draft any written work</v>
          </cell>
        </row>
        <row r="328">
          <cell r="A328" t="str">
            <v>Hair Trigger Reflexes</v>
          </cell>
          <cell r="C328" t="str">
            <v>Go first in round once per day.</v>
          </cell>
          <cell r="D328" t="str">
            <v>MGP</v>
          </cell>
          <cell r="E328" t="str">
            <v xml:space="preserve">TQR </v>
          </cell>
          <cell r="F328">
            <v>50</v>
          </cell>
          <cell r="G328" t="str">
            <v>General</v>
          </cell>
          <cell r="H328">
            <v>2</v>
          </cell>
          <cell r="I328" t="str">
            <v>Improved Initiative, Dex 15+</v>
          </cell>
        </row>
        <row r="329">
          <cell r="A329" t="str">
            <v>Hammer Fist</v>
          </cell>
          <cell r="C329" t="str">
            <v>Unarmed attack, add 1½ STR bonus (use both hands; non-flurry)</v>
          </cell>
          <cell r="D329" t="str">
            <v>Piazo</v>
          </cell>
          <cell r="E329" t="str">
            <v>Dragon #279</v>
          </cell>
          <cell r="F329">
            <v>63</v>
          </cell>
          <cell r="G329" t="str">
            <v>General</v>
          </cell>
          <cell r="H329">
            <v>0</v>
          </cell>
        </row>
        <row r="330">
          <cell r="A330" t="str">
            <v>Hamstring</v>
          </cell>
          <cell r="C330" t="str">
            <v>When scoring a crit against a larger creature, you can cut it's move by 1/2 instead of doing extra damage.</v>
          </cell>
          <cell r="D330" t="str">
            <v>AEG</v>
          </cell>
          <cell r="E330" t="str">
            <v xml:space="preserve">Dra </v>
          </cell>
          <cell r="F330">
            <v>30</v>
          </cell>
          <cell r="G330" t="str">
            <v>General</v>
          </cell>
          <cell r="H330">
            <v>2</v>
          </cell>
          <cell r="I330" t="str">
            <v>Str 13+ Power Attack</v>
          </cell>
        </row>
        <row r="331">
          <cell r="A331" t="str">
            <v>Hardy</v>
          </cell>
          <cell r="C331" t="str">
            <v>+4 bonus to resist subdual damage from hot &amp; cold environments.</v>
          </cell>
          <cell r="D331" t="str">
            <v>AEG</v>
          </cell>
          <cell r="E331" t="str">
            <v xml:space="preserve">Merc </v>
          </cell>
          <cell r="F331">
            <v>62</v>
          </cell>
          <cell r="G331" t="str">
            <v>General</v>
          </cell>
          <cell r="H331">
            <v>0</v>
          </cell>
        </row>
        <row r="332">
          <cell r="A332" t="str">
            <v>Harmony</v>
          </cell>
          <cell r="C332" t="e">
            <v>#REF!</v>
          </cell>
          <cell r="D332" t="str">
            <v>AEG</v>
          </cell>
          <cell r="E332" t="str">
            <v xml:space="preserve">Merc </v>
          </cell>
          <cell r="F332">
            <v>62</v>
          </cell>
          <cell r="G332" t="str">
            <v>General</v>
          </cell>
          <cell r="H332">
            <v>3</v>
          </cell>
          <cell r="I332" t="str">
            <v>Wis 15+, Cha 13+, Iron Will</v>
          </cell>
        </row>
        <row r="333">
          <cell r="A333" t="str">
            <v>Heavy Infantry Training</v>
          </cell>
          <cell r="C333" t="str">
            <v>Don/remove armor in 1/2 the standard time.</v>
          </cell>
          <cell r="D333" t="str">
            <v>AEG</v>
          </cell>
          <cell r="E333" t="str">
            <v xml:space="preserve">Merc </v>
          </cell>
          <cell r="F333">
            <v>62</v>
          </cell>
          <cell r="G333" t="str">
            <v>Fighter</v>
          </cell>
          <cell r="H333">
            <v>1</v>
          </cell>
          <cell r="I333" t="str">
            <v>Armor Proficiency</v>
          </cell>
        </row>
        <row r="334">
          <cell r="A334" t="str">
            <v>Heighten Power</v>
          </cell>
          <cell r="C334" t="str">
            <v>Manifest a power as if it were of a higher level than it actually is.</v>
          </cell>
          <cell r="D334" t="str">
            <v>WotC</v>
          </cell>
          <cell r="E334" t="str">
            <v xml:space="preserve">PsiHB </v>
          </cell>
          <cell r="F334">
            <v>26</v>
          </cell>
          <cell r="G334" t="str">
            <v>Metapsionic</v>
          </cell>
          <cell r="H334">
            <v>0</v>
          </cell>
        </row>
        <row r="335">
          <cell r="A335" t="str">
            <v>Heighten Spell</v>
          </cell>
          <cell r="C335" t="str">
            <v>Cast a spell as if it were a higher level than it actually is; +1 spell levels/per.</v>
          </cell>
          <cell r="D335" t="str">
            <v>WotC</v>
          </cell>
          <cell r="E335" t="str">
            <v xml:space="preserve">PHB </v>
          </cell>
          <cell r="F335">
            <v>82</v>
          </cell>
          <cell r="G335" t="str">
            <v>Metamagic</v>
          </cell>
          <cell r="H335">
            <v>0</v>
          </cell>
        </row>
        <row r="336">
          <cell r="A336" t="str">
            <v>Heighten Turning</v>
          </cell>
          <cell r="C336" t="str">
            <v>Subtract (x) from turn attempt, add to turning damage</v>
          </cell>
          <cell r="D336" t="str">
            <v>WotC</v>
          </cell>
          <cell r="E336" t="str">
            <v xml:space="preserve">DotF </v>
          </cell>
          <cell r="F336">
            <v>20</v>
          </cell>
          <cell r="G336" t="str">
            <v>Special</v>
          </cell>
          <cell r="H336">
            <v>0</v>
          </cell>
        </row>
        <row r="337">
          <cell r="A337" t="str">
            <v>Heroic Charge</v>
          </cell>
          <cell r="C337" t="str">
            <v>You &amp; your allies receive a +-2 to damage when you leade a charge.</v>
          </cell>
          <cell r="D337" t="str">
            <v>BP</v>
          </cell>
          <cell r="E337" t="str">
            <v xml:space="preserve">InQ </v>
          </cell>
          <cell r="F337">
            <v>10</v>
          </cell>
          <cell r="G337" t="str">
            <v>General</v>
          </cell>
          <cell r="H337">
            <v>3</v>
          </cell>
          <cell r="I337" t="str">
            <v>BAB 4+, Cha 15+, Improved Initiative</v>
          </cell>
        </row>
        <row r="338">
          <cell r="A338" t="str">
            <v>Hide Power</v>
          </cell>
          <cell r="C338" t="str">
            <v>Manifest a power without a telltale display.  +2 power points.</v>
          </cell>
          <cell r="D338" t="str">
            <v>WotC</v>
          </cell>
          <cell r="E338" t="str">
            <v xml:space="preserve">PsiHB </v>
          </cell>
          <cell r="F338">
            <v>26</v>
          </cell>
          <cell r="G338" t="str">
            <v>Metapsionic</v>
          </cell>
          <cell r="H338">
            <v>0</v>
          </cell>
        </row>
        <row r="339">
          <cell r="A339" t="str">
            <v>Hindering Song</v>
          </cell>
          <cell r="C339" t="str">
            <v>Concentration check for spellcasters to cast spells;  10 rounds max;</v>
          </cell>
          <cell r="D339" t="str">
            <v>WotC</v>
          </cell>
          <cell r="E339" t="str">
            <v xml:space="preserve">ELH </v>
          </cell>
          <cell r="F339">
            <v>57</v>
          </cell>
          <cell r="G339" t="str">
            <v>Epic</v>
          </cell>
          <cell r="H339">
            <v>3</v>
          </cell>
          <cell r="I339" t="str">
            <v>Deafening Song, Perform 27 ranks, Bardic music class feature</v>
          </cell>
        </row>
        <row r="340">
          <cell r="A340" t="str">
            <v>Hold the Line</v>
          </cell>
          <cell r="C340" t="str">
            <v>You get AoO on charging opponent before charge is resolved.</v>
          </cell>
          <cell r="D340" t="str">
            <v>WotC</v>
          </cell>
          <cell r="E340" t="str">
            <v xml:space="preserve">SnF </v>
          </cell>
          <cell r="F340">
            <v>7</v>
          </cell>
          <cell r="G340" t="str">
            <v>General</v>
          </cell>
          <cell r="H340">
            <v>0</v>
          </cell>
        </row>
        <row r="341">
          <cell r="A341" t="str">
            <v>Holistic Medicine</v>
          </cell>
          <cell r="C341" t="str">
            <v>Full round exam gives +10 bonus to heal check.  2x healing rate for bed rest.</v>
          </cell>
          <cell r="D341" t="str">
            <v>AEG</v>
          </cell>
          <cell r="E341" t="str">
            <v xml:space="preserve">Merc </v>
          </cell>
          <cell r="F341">
            <v>62</v>
          </cell>
          <cell r="G341" t="str">
            <v>General</v>
          </cell>
          <cell r="H341">
            <v>1</v>
          </cell>
          <cell r="I341" t="str">
            <v>Field Medic</v>
          </cell>
        </row>
        <row r="342">
          <cell r="A342" t="str">
            <v>Holy Strike</v>
          </cell>
          <cell r="C342" t="str">
            <v>Weapons you use are considered Holy, blessed weapons;  Does not stack;</v>
          </cell>
          <cell r="D342" t="str">
            <v>WotC</v>
          </cell>
          <cell r="E342" t="str">
            <v xml:space="preserve">ELH </v>
          </cell>
          <cell r="F342">
            <v>57</v>
          </cell>
          <cell r="G342" t="str">
            <v>Epic</v>
          </cell>
          <cell r="H342">
            <v>2</v>
          </cell>
          <cell r="I342" t="str">
            <v>Smite Evil class feature, Good Alignment</v>
          </cell>
        </row>
        <row r="343">
          <cell r="A343" t="str">
            <v>Horse Nomad</v>
          </cell>
          <cell r="C343" t="str">
            <v>Martial Weapon Proficiency (Composite Shortbow), +2 to all Ride checks.</v>
          </cell>
          <cell r="D343" t="str">
            <v>WotC</v>
          </cell>
          <cell r="E343" t="str">
            <v xml:space="preserve">FRCS </v>
          </cell>
          <cell r="F343">
            <v>35</v>
          </cell>
          <cell r="G343" t="str">
            <v>Fighter</v>
          </cell>
          <cell r="H343">
            <v>0</v>
          </cell>
        </row>
        <row r="344">
          <cell r="A344" t="str">
            <v>Hover *</v>
          </cell>
          <cell r="C344" t="str">
            <v>Flying creatures may change direction or hover in place, at will.</v>
          </cell>
          <cell r="D344" t="str">
            <v>WotC</v>
          </cell>
          <cell r="E344" t="str">
            <v xml:space="preserve">MM </v>
          </cell>
          <cell r="F344">
            <v>62</v>
          </cell>
          <cell r="G344" t="str">
            <v>Dragon</v>
          </cell>
          <cell r="H344">
            <v>0</v>
          </cell>
        </row>
        <row r="345">
          <cell r="A345" t="str">
            <v>Icy Wind</v>
          </cell>
          <cell r="C345" t="str">
            <v>When moving, can create a gust of wind spell that does 1d3 cold dmg.</v>
          </cell>
          <cell r="D345" t="str">
            <v>Green Ronin</v>
          </cell>
          <cell r="E345" t="str">
            <v xml:space="preserve">SCoN </v>
          </cell>
          <cell r="F345">
            <v>54</v>
          </cell>
          <cell r="G345" t="str">
            <v>Undead</v>
          </cell>
          <cell r="H345">
            <v>2</v>
          </cell>
          <cell r="I345" t="str">
            <v>Con --, Chill Hand</v>
          </cell>
        </row>
        <row r="346">
          <cell r="A346" t="str">
            <v>Ignore Material Components</v>
          </cell>
          <cell r="C346" t="str">
            <v>No material components needed to cast spells</v>
          </cell>
          <cell r="D346" t="str">
            <v>WotC</v>
          </cell>
          <cell r="E346" t="str">
            <v xml:space="preserve">ELH </v>
          </cell>
          <cell r="F346">
            <v>57</v>
          </cell>
          <cell r="G346" t="str">
            <v>Epic</v>
          </cell>
          <cell r="H346">
            <v>3</v>
          </cell>
          <cell r="I346" t="str">
            <v>Eschew Materials, Spellcraft 25 ranks, 9th level spells</v>
          </cell>
        </row>
        <row r="347">
          <cell r="A347" t="str">
            <v>Improptu Bow</v>
          </cell>
          <cell r="C347" t="str">
            <v>Can fire without penalty, reduced range &amp; damage.</v>
          </cell>
          <cell r="D347" t="str">
            <v>BP</v>
          </cell>
          <cell r="E347" t="str">
            <v xml:space="preserve">InQ </v>
          </cell>
          <cell r="F347">
            <v>11</v>
          </cell>
          <cell r="G347" t="str">
            <v>General</v>
          </cell>
          <cell r="H347">
            <v>2</v>
          </cell>
          <cell r="I347" t="str">
            <v>BAB 3+, Point Blank Shot, Perform (any string instrument) 5+ ranks</v>
          </cell>
        </row>
        <row r="348">
          <cell r="A348" t="str">
            <v>Improved Alertness</v>
          </cell>
          <cell r="C348" t="str">
            <v>not flat-footed vs. detected enemies and those in line of sight at initiative roll</v>
          </cell>
          <cell r="D348" t="str">
            <v>AEG</v>
          </cell>
          <cell r="E348" t="str">
            <v xml:space="preserve">Dun </v>
          </cell>
          <cell r="F348">
            <v>82</v>
          </cell>
          <cell r="G348" t="str">
            <v>General</v>
          </cell>
          <cell r="H348">
            <v>0</v>
          </cell>
        </row>
        <row r="349">
          <cell r="A349" t="str">
            <v>Improved Alertness</v>
          </cell>
          <cell r="C349" t="str">
            <v>Retain Dex bonus even while flat footed.</v>
          </cell>
          <cell r="D349" t="str">
            <v>AEG</v>
          </cell>
          <cell r="E349" t="str">
            <v xml:space="preserve">Merc </v>
          </cell>
          <cell r="F349">
            <v>62</v>
          </cell>
          <cell r="G349" t="str">
            <v>General</v>
          </cell>
          <cell r="H349">
            <v>1</v>
          </cell>
          <cell r="I349" t="str">
            <v>Alertness</v>
          </cell>
        </row>
        <row r="350">
          <cell r="A350" t="str">
            <v>Improved Alignment-Based Casting</v>
          </cell>
          <cell r="C350" t="str">
            <v>Spells of chosen alignment domain are cast at +3 levels</v>
          </cell>
          <cell r="D350" t="str">
            <v>WotC</v>
          </cell>
          <cell r="E350" t="str">
            <v xml:space="preserve">ELH </v>
          </cell>
          <cell r="F350">
            <v>57</v>
          </cell>
          <cell r="G350" t="str">
            <v>Epic</v>
          </cell>
          <cell r="H350">
            <v>3</v>
          </cell>
          <cell r="I350" t="str">
            <v>Chaos, Evil, Good, or Law domain, matching alignment, 9th level Divine spells</v>
          </cell>
        </row>
        <row r="351">
          <cell r="A351" t="str">
            <v>Improved Arrow of Death</v>
          </cell>
          <cell r="C351" t="str">
            <v>+2 DC to Arrows of Death;  Can be stacked</v>
          </cell>
          <cell r="D351" t="str">
            <v>WotC</v>
          </cell>
          <cell r="E351" t="str">
            <v xml:space="preserve">ELH </v>
          </cell>
          <cell r="F351">
            <v>57</v>
          </cell>
          <cell r="G351" t="str">
            <v>Epic</v>
          </cell>
          <cell r="H351">
            <v>5</v>
          </cell>
          <cell r="I351" t="str">
            <v>Dex 19, Wis 19, Point Blank Shot, Precise Shot, Arrow of Death class feature</v>
          </cell>
        </row>
        <row r="352">
          <cell r="A352" t="str">
            <v>Improved Aura of Courage</v>
          </cell>
          <cell r="C352" t="str">
            <v>Aura grants +8 morale bonus to saves vs; fear</v>
          </cell>
          <cell r="D352" t="str">
            <v>WotC</v>
          </cell>
          <cell r="E352" t="str">
            <v xml:space="preserve">ELH </v>
          </cell>
          <cell r="F352">
            <v>57</v>
          </cell>
          <cell r="G352" t="str">
            <v>Epic</v>
          </cell>
          <cell r="H352">
            <v>2</v>
          </cell>
          <cell r="I352" t="str">
            <v>Cha 25, Aura of Courage class ability</v>
          </cell>
        </row>
        <row r="353">
          <cell r="A353" t="str">
            <v>Improved Aura of Despair</v>
          </cell>
          <cell r="C353" t="str">
            <v>Aura imposes -4 penalty to saves</v>
          </cell>
          <cell r="D353" t="str">
            <v>WotC</v>
          </cell>
          <cell r="E353" t="str">
            <v xml:space="preserve">ELH </v>
          </cell>
          <cell r="F353">
            <v>57</v>
          </cell>
          <cell r="G353" t="str">
            <v>Epic</v>
          </cell>
          <cell r="H353">
            <v>2</v>
          </cell>
          <cell r="I353" t="str">
            <v>Cha 25, Aura of Despair class ability</v>
          </cell>
        </row>
        <row r="354">
          <cell r="A354" t="str">
            <v>Improved Balance</v>
          </cell>
          <cell r="C354" t="str">
            <v>+4 bonus to avoid grapples, bull rushes, overruns, &amp; trips.</v>
          </cell>
          <cell r="D354" t="str">
            <v>AEG</v>
          </cell>
          <cell r="E354" t="str">
            <v xml:space="preserve">War </v>
          </cell>
          <cell r="F354">
            <v>45</v>
          </cell>
          <cell r="G354" t="str">
            <v>General</v>
          </cell>
          <cell r="H354">
            <v>1</v>
          </cell>
          <cell r="I354" t="str">
            <v>Str 13+</v>
          </cell>
        </row>
        <row r="355">
          <cell r="A355" t="str">
            <v>Improved Bull Rush</v>
          </cell>
          <cell r="C355" t="str">
            <v>Bull rush does not provoke Attacks of Opportunity.</v>
          </cell>
          <cell r="D355" t="str">
            <v>WotC</v>
          </cell>
          <cell r="E355" t="str">
            <v xml:space="preserve">PHB </v>
          </cell>
          <cell r="F355">
            <v>82</v>
          </cell>
          <cell r="G355" t="str">
            <v>General</v>
          </cell>
          <cell r="H355">
            <v>0</v>
          </cell>
        </row>
        <row r="356">
          <cell r="A356" t="str">
            <v>Improved Combat Casting</v>
          </cell>
          <cell r="C356" t="str">
            <v>Provoke no AoO for casting while threatened</v>
          </cell>
          <cell r="D356" t="str">
            <v>WotC</v>
          </cell>
          <cell r="E356" t="str">
            <v xml:space="preserve">ELH </v>
          </cell>
          <cell r="F356">
            <v>57</v>
          </cell>
          <cell r="G356" t="str">
            <v>Epic</v>
          </cell>
          <cell r="H356">
            <v>2</v>
          </cell>
          <cell r="I356" t="str">
            <v>Combat Casting, Concentration 25 ranks</v>
          </cell>
        </row>
        <row r="357">
          <cell r="A357" t="str">
            <v>Improved Combat Reflexes</v>
          </cell>
          <cell r="C357" t="str">
            <v>Can make unlimited AoO, one per target</v>
          </cell>
          <cell r="D357" t="str">
            <v>WotC</v>
          </cell>
          <cell r="E357" t="str">
            <v xml:space="preserve">ELH </v>
          </cell>
          <cell r="F357">
            <v>57</v>
          </cell>
          <cell r="G357" t="str">
            <v>Epic</v>
          </cell>
          <cell r="H357">
            <v>2</v>
          </cell>
          <cell r="I357" t="str">
            <v>Dex 21, Combat Reflexes</v>
          </cell>
        </row>
        <row r="358">
          <cell r="A358" t="str">
            <v>Improved Control Shape *</v>
          </cell>
          <cell r="C358" t="str">
            <v>?</v>
          </cell>
          <cell r="D358" t="str">
            <v>WotC</v>
          </cell>
          <cell r="E358" t="str">
            <v xml:space="preserve">MM </v>
          </cell>
          <cell r="F358">
            <v>218</v>
          </cell>
          <cell r="G358" t="str">
            <v>Lycanthrope</v>
          </cell>
          <cell r="H358">
            <v>0</v>
          </cell>
          <cell r="I358" t="str">
            <v>Must be a Lycanthrope</v>
          </cell>
        </row>
        <row r="359">
          <cell r="A359" t="str">
            <v>Improved Counterspell</v>
          </cell>
          <cell r="C359" t="str">
            <v>Use spell of same school, same level or higher.</v>
          </cell>
          <cell r="D359" t="str">
            <v>WotC</v>
          </cell>
          <cell r="E359" t="str">
            <v xml:space="preserve">FRCS </v>
          </cell>
          <cell r="F359">
            <v>35</v>
          </cell>
          <cell r="G359" t="str">
            <v>General</v>
          </cell>
          <cell r="H359">
            <v>0</v>
          </cell>
        </row>
        <row r="360">
          <cell r="A360" t="str">
            <v>Improved Critical</v>
          </cell>
          <cell r="C360" t="str">
            <v>Specific weapon's threat range is doubled.</v>
          </cell>
          <cell r="D360" t="str">
            <v>WotC</v>
          </cell>
          <cell r="E360" t="str">
            <v xml:space="preserve">PHB </v>
          </cell>
          <cell r="F360">
            <v>82</v>
          </cell>
          <cell r="G360" t="str">
            <v>General</v>
          </cell>
          <cell r="H360">
            <v>0</v>
          </cell>
        </row>
        <row r="361">
          <cell r="A361" t="str">
            <v>Improved Darkvision</v>
          </cell>
          <cell r="C361" t="str">
            <v>Darkvision range doubles;  Can be stacked;  See ref.</v>
          </cell>
          <cell r="D361" t="str">
            <v>WotC</v>
          </cell>
          <cell r="E361" t="str">
            <v xml:space="preserve">ELH </v>
          </cell>
          <cell r="F361">
            <v>58</v>
          </cell>
          <cell r="G361" t="str">
            <v>Epic</v>
          </cell>
          <cell r="H361">
            <v>1</v>
          </cell>
          <cell r="I361" t="str">
            <v>Darkvision</v>
          </cell>
        </row>
        <row r="362">
          <cell r="A362" t="str">
            <v>Improved Death Attack</v>
          </cell>
          <cell r="C362" t="str">
            <v>+2 to DC of your Death Attack;  Can be stacked;  See ref.</v>
          </cell>
          <cell r="D362" t="str">
            <v>WotC</v>
          </cell>
          <cell r="E362" t="str">
            <v xml:space="preserve">ELH </v>
          </cell>
          <cell r="F362">
            <v>58</v>
          </cell>
          <cell r="G362" t="str">
            <v>Epic</v>
          </cell>
          <cell r="H362">
            <v>2</v>
          </cell>
          <cell r="I362" t="str">
            <v>Death Attack class feature, Sneak attack +5d6</v>
          </cell>
        </row>
        <row r="363">
          <cell r="A363" t="str">
            <v>Improved Disarm</v>
          </cell>
          <cell r="C363" t="str">
            <v>Disarming does not provoke an AoO, nor allow a disarm.</v>
          </cell>
          <cell r="D363" t="str">
            <v>WotC</v>
          </cell>
          <cell r="E363" t="str">
            <v xml:space="preserve">PHB </v>
          </cell>
          <cell r="F363">
            <v>83</v>
          </cell>
          <cell r="G363" t="str">
            <v>General</v>
          </cell>
          <cell r="H363">
            <v>2</v>
          </cell>
          <cell r="I363" t="str">
            <v>Int 13+, Expertise</v>
          </cell>
        </row>
        <row r="364">
          <cell r="A364" t="str">
            <v>Improved Dispelling</v>
          </cell>
          <cell r="C364" t="str">
            <v>+4 bonus to dispell checks.</v>
          </cell>
          <cell r="D364" t="str">
            <v>Green Ronin</v>
          </cell>
          <cell r="E364" t="str">
            <v xml:space="preserve">HnH </v>
          </cell>
          <cell r="F364">
            <v>16</v>
          </cell>
          <cell r="G364" t="str">
            <v>General</v>
          </cell>
          <cell r="H364">
            <v>2</v>
          </cell>
          <cell r="I364" t="str">
            <v>Con 13+, Spellcaster Level 5+</v>
          </cell>
        </row>
        <row r="365">
          <cell r="A365" t="str">
            <v>Improved Dodge</v>
          </cell>
          <cell r="C365" t="str">
            <v>+3 AC bonus to specified target.  Can change target on any action.</v>
          </cell>
          <cell r="D365" t="str">
            <v>Green Ronin</v>
          </cell>
          <cell r="E365" t="str">
            <v xml:space="preserve">AH </v>
          </cell>
          <cell r="F365">
            <v>19</v>
          </cell>
          <cell r="G365" t="str">
            <v>General</v>
          </cell>
          <cell r="H365">
            <v>3</v>
          </cell>
          <cell r="I365" t="str">
            <v>Dodge, Lightning Reflexes, Dex 15+</v>
          </cell>
        </row>
        <row r="366">
          <cell r="A366" t="str">
            <v>Improved Elemental Wild Shape (W)</v>
          </cell>
          <cell r="C366" t="str">
            <v>Can Wild Shape into elemental creatures;  See ref.</v>
          </cell>
          <cell r="D366" t="str">
            <v>WotC</v>
          </cell>
          <cell r="E366" t="str">
            <v xml:space="preserve">ELH </v>
          </cell>
          <cell r="F366">
            <v>58</v>
          </cell>
          <cell r="G366" t="str">
            <v>Epic</v>
          </cell>
          <cell r="H366">
            <v>2</v>
          </cell>
          <cell r="I366" t="str">
            <v>Wis 25, able to Wild Shape into an elemental</v>
          </cell>
        </row>
        <row r="367">
          <cell r="A367" t="str">
            <v>Improved Endurance</v>
          </cell>
          <cell r="C367" t="str">
            <v>+4 CON check versus dmg from lack of food &amp; water; fatigued after 2 failures</v>
          </cell>
          <cell r="D367" t="str">
            <v>AEG</v>
          </cell>
          <cell r="E367" t="str">
            <v xml:space="preserve">Dun </v>
          </cell>
          <cell r="F367">
            <v>82</v>
          </cell>
          <cell r="G367" t="str">
            <v>General</v>
          </cell>
          <cell r="H367">
            <v>0</v>
          </cell>
        </row>
        <row r="368">
          <cell r="A368" t="str">
            <v>Improved Endurance</v>
          </cell>
          <cell r="C368" t="str">
            <v>You require 1/2 the normal daily food &amp; water for your race.</v>
          </cell>
          <cell r="D368" t="str">
            <v>AEG</v>
          </cell>
          <cell r="E368" t="str">
            <v xml:space="preserve">Merc </v>
          </cell>
          <cell r="F368">
            <v>63</v>
          </cell>
          <cell r="G368" t="str">
            <v>General</v>
          </cell>
          <cell r="H368">
            <v>0</v>
          </cell>
        </row>
        <row r="369">
          <cell r="A369" t="str">
            <v>Improved Familiar</v>
          </cell>
          <cell r="C369" t="str">
            <v>Acquire a more powerful familiar.</v>
          </cell>
          <cell r="D369" t="str">
            <v>WotC</v>
          </cell>
          <cell r="E369" t="str">
            <v xml:space="preserve">TnB </v>
          </cell>
          <cell r="F369">
            <v>40</v>
          </cell>
          <cell r="G369" t="str">
            <v>General</v>
          </cell>
          <cell r="H369">
            <v>2</v>
          </cell>
          <cell r="I369" t="str">
            <v>Familiar, Compatible Alignment</v>
          </cell>
        </row>
        <row r="370">
          <cell r="A370" t="str">
            <v>Improved Favored Enemy</v>
          </cell>
          <cell r="C370" t="str">
            <v>+1 to favored enemy skill checks;  Can be stacked;  See ref.</v>
          </cell>
          <cell r="D370" t="str">
            <v>WotC</v>
          </cell>
          <cell r="E370" t="str">
            <v xml:space="preserve">ELH </v>
          </cell>
          <cell r="F370">
            <v>58</v>
          </cell>
          <cell r="G370" t="str">
            <v>Epic</v>
          </cell>
          <cell r="H370">
            <v>1</v>
          </cell>
          <cell r="I370" t="str">
            <v>5+ favored enemies</v>
          </cell>
        </row>
        <row r="371">
          <cell r="A371" t="str">
            <v>Improved Feint</v>
          </cell>
          <cell r="C371" t="str">
            <v>+3 to feint using Bluff in combat.</v>
          </cell>
          <cell r="D371" t="str">
            <v>AEG</v>
          </cell>
          <cell r="E371" t="str">
            <v xml:space="preserve">Evil </v>
          </cell>
          <cell r="F371">
            <v>59</v>
          </cell>
          <cell r="G371" t="str">
            <v>General</v>
          </cell>
          <cell r="H371">
            <v>1</v>
          </cell>
          <cell r="I371" t="str">
            <v>BAB 3+, Bluff 4+ ranks</v>
          </cell>
        </row>
        <row r="372">
          <cell r="A372" t="str">
            <v>Improved Flyby Attack</v>
          </cell>
          <cell r="C372" t="str">
            <v>Creature can take a move action and another partial action during flight.  See ref.</v>
          </cell>
          <cell r="D372" t="str">
            <v>WotC</v>
          </cell>
          <cell r="E372" t="str">
            <v xml:space="preserve">ELH </v>
          </cell>
          <cell r="F372">
            <v>70</v>
          </cell>
          <cell r="G372" t="str">
            <v>General</v>
          </cell>
          <cell r="H372">
            <v>4</v>
          </cell>
          <cell r="I372" t="str">
            <v>Fly Speed, Flyby Attack, Dodge, Mobility</v>
          </cell>
        </row>
        <row r="373">
          <cell r="A373" t="str">
            <v>Improved Heighten Spell (M)</v>
          </cell>
          <cell r="C373" t="str">
            <v>Can Heighten spells to any level;</v>
          </cell>
          <cell r="D373" t="str">
            <v>WotC</v>
          </cell>
          <cell r="E373" t="str">
            <v xml:space="preserve">ELH </v>
          </cell>
          <cell r="F373">
            <v>58</v>
          </cell>
          <cell r="G373" t="str">
            <v>Epic</v>
          </cell>
          <cell r="H373">
            <v>2</v>
          </cell>
          <cell r="I373" t="str">
            <v>Heighten Spell, Spellcraft 20 ranks</v>
          </cell>
        </row>
        <row r="374">
          <cell r="A374" t="str">
            <v>Improved Inertial Armor</v>
          </cell>
          <cell r="C374" t="str">
            <v xml:space="preserve">Create a field of force: +2 to AC which stacks with Inertial Armor.  </v>
          </cell>
          <cell r="D374" t="str">
            <v>WotC</v>
          </cell>
          <cell r="E374" t="str">
            <v xml:space="preserve">Mind's Eye </v>
          </cell>
          <cell r="F374">
            <v>39</v>
          </cell>
          <cell r="G374" t="str">
            <v>Psionic</v>
          </cell>
          <cell r="H374">
            <v>1</v>
          </cell>
          <cell r="I374" t="str">
            <v>Inertial Armor, reserve power points</v>
          </cell>
        </row>
        <row r="375">
          <cell r="A375" t="str">
            <v>Improved Initiative</v>
          </cell>
          <cell r="C375" t="str">
            <v>+4 bonus to Initiative.</v>
          </cell>
          <cell r="D375" t="str">
            <v>WotC</v>
          </cell>
          <cell r="E375" t="str">
            <v xml:space="preserve">PHB </v>
          </cell>
          <cell r="F375">
            <v>83</v>
          </cell>
          <cell r="G375" t="str">
            <v>General</v>
          </cell>
          <cell r="H375">
            <v>0</v>
          </cell>
        </row>
        <row r="376">
          <cell r="A376" t="str">
            <v>Improved Ki Strike</v>
          </cell>
          <cell r="C376" t="str">
            <v>+1 to Ki strike enhancement;  Can be stacked;</v>
          </cell>
          <cell r="D376" t="str">
            <v>WotC</v>
          </cell>
          <cell r="E376" t="str">
            <v xml:space="preserve">ELH </v>
          </cell>
          <cell r="F376">
            <v>58</v>
          </cell>
          <cell r="G376" t="str">
            <v>Epic</v>
          </cell>
          <cell r="H376">
            <v>2</v>
          </cell>
          <cell r="I376" t="str">
            <v>Wis 21, Ki Strike +3</v>
          </cell>
        </row>
        <row r="377">
          <cell r="A377" t="str">
            <v>Improved Knockout Attack</v>
          </cell>
          <cell r="C377" t="str">
            <v>No -4 penalty to hit doing subdual damage during a Sneak Attack.</v>
          </cell>
          <cell r="D377" t="str">
            <v>FFG</v>
          </cell>
          <cell r="E377" t="str">
            <v xml:space="preserve">TnT </v>
          </cell>
          <cell r="F377">
            <v>35</v>
          </cell>
          <cell r="G377" t="str">
            <v>General</v>
          </cell>
          <cell r="H377">
            <v>1</v>
          </cell>
          <cell r="I377" t="str">
            <v>Knockout Attack, Ability to Sneak Attack</v>
          </cell>
        </row>
        <row r="378">
          <cell r="A378" t="str">
            <v>Improved Low-Light Vision</v>
          </cell>
          <cell r="C378" t="str">
            <v>Low-Light vision range doubles;  Can be stacked</v>
          </cell>
          <cell r="D378" t="str">
            <v>WotC</v>
          </cell>
          <cell r="E378" t="str">
            <v xml:space="preserve">ELH </v>
          </cell>
          <cell r="F378">
            <v>58</v>
          </cell>
          <cell r="G378" t="str">
            <v>Epic</v>
          </cell>
          <cell r="H378">
            <v>1</v>
          </cell>
          <cell r="I378" t="str">
            <v>Low-Light vision</v>
          </cell>
        </row>
        <row r="379">
          <cell r="A379" t="str">
            <v>Improved Manifestation</v>
          </cell>
          <cell r="C379" t="str">
            <v>+2 to Metapsionic pp cost limit; Can be stacked</v>
          </cell>
          <cell r="D379" t="str">
            <v>WotC</v>
          </cell>
          <cell r="E379" t="str">
            <v xml:space="preserve">ELH </v>
          </cell>
          <cell r="F379">
            <v>58</v>
          </cell>
          <cell r="G379" t="str">
            <v>Epic</v>
          </cell>
          <cell r="H379">
            <v>1</v>
          </cell>
          <cell r="I379" t="str">
            <v>Able to manifest powers of normal max level in one class</v>
          </cell>
        </row>
        <row r="380">
          <cell r="A380" t="str">
            <v>Improved Manyshot</v>
          </cell>
          <cell r="C380" t="str">
            <v>Manyshot not limited to 4 arrows; See ref.</v>
          </cell>
          <cell r="D380" t="str">
            <v>WotC</v>
          </cell>
          <cell r="E380" t="str">
            <v xml:space="preserve">ELH </v>
          </cell>
          <cell r="F380">
            <v>58</v>
          </cell>
          <cell r="G380" t="str">
            <v>Epic</v>
          </cell>
          <cell r="H380">
            <v>5</v>
          </cell>
          <cell r="I380" t="str">
            <v>Dex 19, BAB +21, Manyshot, Point Blank Shot, Rapid Shot</v>
          </cell>
        </row>
        <row r="381">
          <cell r="A381" t="str">
            <v>Improved Metamagic</v>
          </cell>
          <cell r="C381" t="str">
            <v>-1 level increase from metamagic feats, +1 level minimum;  Can be stacked; See ref</v>
          </cell>
          <cell r="D381" t="str">
            <v>WotC</v>
          </cell>
          <cell r="E381" t="str">
            <v xml:space="preserve">ELH </v>
          </cell>
          <cell r="F381">
            <v>59</v>
          </cell>
          <cell r="G381" t="str">
            <v>Epic</v>
          </cell>
          <cell r="H381">
            <v>5</v>
          </cell>
          <cell r="I381" t="str">
            <v>4 Metamagic feats, Spellcraft 30 ranks</v>
          </cell>
        </row>
        <row r="382">
          <cell r="A382" t="str">
            <v>Improved Mortal Curse</v>
          </cell>
          <cell r="C382" t="str">
            <v>Can cast mortal curses when below 20% max hps.  See p 18.</v>
          </cell>
          <cell r="D382" t="str">
            <v>Green Ronin</v>
          </cell>
          <cell r="E382" t="str">
            <v xml:space="preserve">SCoN </v>
          </cell>
          <cell r="F382">
            <v>17</v>
          </cell>
          <cell r="G382" t="str">
            <v>Metamagic</v>
          </cell>
          <cell r="H382">
            <v>2</v>
          </cell>
          <cell r="I382" t="str">
            <v>Necromancer Level 5+, Spellcraft 2+  ranks</v>
          </cell>
        </row>
        <row r="383">
          <cell r="A383" t="str">
            <v>Improved Multiattack</v>
          </cell>
          <cell r="C383" t="str">
            <v>Secondary attacks with Natural Weapons have no attack penalty.  Still only 1/2 Str.</v>
          </cell>
          <cell r="D383" t="str">
            <v>WotC</v>
          </cell>
          <cell r="E383" t="str">
            <v xml:space="preserve">ELH </v>
          </cell>
          <cell r="F383">
            <v>70</v>
          </cell>
          <cell r="G383" t="str">
            <v>General</v>
          </cell>
          <cell r="H383">
            <v>2</v>
          </cell>
          <cell r="I383" t="str">
            <v>Three or more natural weapons, Multiattack</v>
          </cell>
        </row>
        <row r="384">
          <cell r="A384" t="str">
            <v>Improved Multiweapon Fighting</v>
          </cell>
          <cell r="C384" t="str">
            <v>Can take a second attack with each extra weapon, at -5 penalty</v>
          </cell>
          <cell r="D384" t="str">
            <v>WotC</v>
          </cell>
          <cell r="E384" t="str">
            <v xml:space="preserve">ELH </v>
          </cell>
          <cell r="F384">
            <v>70</v>
          </cell>
          <cell r="G384" t="str">
            <v>General</v>
          </cell>
          <cell r="H384">
            <v>5</v>
          </cell>
          <cell r="I384" t="str">
            <v>Dex 15, three or more hands, Multiweapon Fighting, Multidexterity, BAB +9</v>
          </cell>
        </row>
        <row r="385">
          <cell r="A385" t="str">
            <v>Improved Overrun</v>
          </cell>
          <cell r="C385" t="str">
            <v>Smaller targets cannot avoid you when you overrun.</v>
          </cell>
          <cell r="D385" t="str">
            <v>WotC</v>
          </cell>
          <cell r="E385" t="str">
            <v xml:space="preserve">SnF </v>
          </cell>
          <cell r="F385">
            <v>7</v>
          </cell>
          <cell r="G385" t="str">
            <v>General</v>
          </cell>
          <cell r="H385">
            <v>0</v>
          </cell>
        </row>
        <row r="386">
          <cell r="A386" t="str">
            <v>Improved Psicrystal</v>
          </cell>
          <cell r="C386" t="str">
            <v>Implant an additional personality into your psicrystal.</v>
          </cell>
          <cell r="D386" t="str">
            <v>WotC</v>
          </cell>
          <cell r="E386" t="str">
            <v xml:space="preserve">PsiHB </v>
          </cell>
          <cell r="F386">
            <v>26</v>
          </cell>
          <cell r="G386" t="str">
            <v>Psionic</v>
          </cell>
          <cell r="H386">
            <v>0</v>
          </cell>
        </row>
        <row r="387">
          <cell r="A387" t="str">
            <v>Improved Ranged Sneak Attack (AEG)</v>
          </cell>
          <cell r="C387" t="str">
            <v>Max ranged sneak attack range increased to 60'.</v>
          </cell>
          <cell r="D387" t="str">
            <v>AEG</v>
          </cell>
          <cell r="E387" t="str">
            <v xml:space="preserve">Merc </v>
          </cell>
          <cell r="F387">
            <v>63</v>
          </cell>
          <cell r="G387" t="str">
            <v>General</v>
          </cell>
          <cell r="H387">
            <v>1</v>
          </cell>
          <cell r="I387" t="str">
            <v>Far Shot, Ability to Sneak Attack</v>
          </cell>
        </row>
        <row r="388">
          <cell r="A388" t="str">
            <v>Improved Ranged Sneak Attack (FFG)</v>
          </cell>
          <cell r="C388" t="str">
            <v>Sneak attack projectile range to 45', thrown range to 60'.</v>
          </cell>
          <cell r="D388" t="str">
            <v>FFG</v>
          </cell>
          <cell r="E388" t="str">
            <v xml:space="preserve">TnT </v>
          </cell>
          <cell r="F388">
            <v>36</v>
          </cell>
          <cell r="G388" t="str">
            <v>General</v>
          </cell>
          <cell r="H388">
            <v>3</v>
          </cell>
          <cell r="I388" t="str">
            <v>Point Blank Shot, Far Shot, Ability to Snack Attack</v>
          </cell>
        </row>
        <row r="389">
          <cell r="A389" t="str">
            <v>Improved Rapid Shot</v>
          </cell>
          <cell r="C389" t="str">
            <v>When using Rapid Shot, ignore the -2 attack penalty on all attacks</v>
          </cell>
          <cell r="D389" t="str">
            <v>Piazo</v>
          </cell>
          <cell r="E389" t="str">
            <v>Dragon #275</v>
          </cell>
          <cell r="F389">
            <v>41</v>
          </cell>
          <cell r="G389" t="str">
            <v>General</v>
          </cell>
          <cell r="H389">
            <v>0</v>
          </cell>
        </row>
        <row r="390">
          <cell r="A390" t="str">
            <v>Improved Shield Bash</v>
          </cell>
          <cell r="C390" t="str">
            <v>Shield Bash also acts as a Bull Rush</v>
          </cell>
          <cell r="D390" t="str">
            <v>WotC</v>
          </cell>
          <cell r="E390" t="str">
            <v xml:space="preserve">DotF </v>
          </cell>
          <cell r="F390">
            <v>20</v>
          </cell>
          <cell r="G390" t="str">
            <v>General</v>
          </cell>
          <cell r="H390">
            <v>0</v>
          </cell>
        </row>
        <row r="391">
          <cell r="A391" t="str">
            <v>Improved Sneak Attack</v>
          </cell>
          <cell r="C391" t="str">
            <v>+1d6 sneak attack;  Can be stacked</v>
          </cell>
          <cell r="D391" t="str">
            <v>WotC</v>
          </cell>
          <cell r="E391" t="str">
            <v xml:space="preserve">ELH </v>
          </cell>
          <cell r="F391">
            <v>59</v>
          </cell>
          <cell r="G391" t="str">
            <v>Epic</v>
          </cell>
          <cell r="H391">
            <v>1</v>
          </cell>
          <cell r="I391" t="str">
            <v>Sneak Attack +8d6</v>
          </cell>
        </row>
        <row r="392">
          <cell r="A392" t="str">
            <v>Improved Sneak Attack (AEG)</v>
          </cell>
          <cell r="C392" t="str">
            <v>Sneak attack damage die increases one step.  (d6 to d8, etc.)</v>
          </cell>
          <cell r="D392" t="str">
            <v>AEG</v>
          </cell>
          <cell r="E392" t="str">
            <v xml:space="preserve">Merc </v>
          </cell>
          <cell r="F392">
            <v>63</v>
          </cell>
          <cell r="G392" t="str">
            <v>General</v>
          </cell>
          <cell r="H392">
            <v>1</v>
          </cell>
          <cell r="I392" t="str">
            <v>BAB 2+, Ability to Sneak Attack</v>
          </cell>
        </row>
        <row r="393">
          <cell r="A393" t="str">
            <v>Improved Sneak Attack (FFG)</v>
          </cell>
          <cell r="C393" t="str">
            <v>Sneak attack damage die increases one step.  (d6 to d8, etc.)</v>
          </cell>
          <cell r="D393" t="str">
            <v>FFG</v>
          </cell>
          <cell r="E393" t="str">
            <v xml:space="preserve">TnT </v>
          </cell>
          <cell r="F393">
            <v>36</v>
          </cell>
          <cell r="G393" t="str">
            <v>General</v>
          </cell>
          <cell r="H393">
            <v>0</v>
          </cell>
          <cell r="I393" t="str">
            <v>BAB 2+, Ability to Snack Attack</v>
          </cell>
        </row>
        <row r="394">
          <cell r="A394" t="str">
            <v>Improved Spell Capacity</v>
          </cell>
          <cell r="C394" t="str">
            <v>Gain one spell/day of any level up to your max. +1</v>
          </cell>
          <cell r="D394" t="str">
            <v>WotC</v>
          </cell>
          <cell r="E394" t="str">
            <v xml:space="preserve">ELH </v>
          </cell>
          <cell r="F394">
            <v>59</v>
          </cell>
          <cell r="G394" t="str">
            <v>Epic</v>
          </cell>
          <cell r="H394">
            <v>1</v>
          </cell>
          <cell r="I394" t="str">
            <v>Able to cast spells of normal max level in class</v>
          </cell>
        </row>
        <row r="395">
          <cell r="A395" t="str">
            <v>Improved Spell Resistance</v>
          </cell>
          <cell r="C395" t="str">
            <v>+2 SR; Can be stacked</v>
          </cell>
          <cell r="D395" t="str">
            <v>WotC</v>
          </cell>
          <cell r="E395" t="str">
            <v xml:space="preserve">ELH </v>
          </cell>
          <cell r="F395">
            <v>60</v>
          </cell>
          <cell r="G395" t="str">
            <v>Epic</v>
          </cell>
          <cell r="H395">
            <v>1</v>
          </cell>
          <cell r="I395" t="str">
            <v>Must have permanent SR</v>
          </cell>
        </row>
        <row r="396">
          <cell r="A396" t="str">
            <v>Improved Stunning Fist</v>
          </cell>
          <cell r="C396" t="str">
            <v>+2 to DC of stunning attacks; Can be stacked</v>
          </cell>
          <cell r="D396" t="str">
            <v>WotC</v>
          </cell>
          <cell r="E396" t="str">
            <v xml:space="preserve">ELH </v>
          </cell>
          <cell r="F396">
            <v>60</v>
          </cell>
          <cell r="G396" t="str">
            <v>Epic</v>
          </cell>
          <cell r="H396">
            <v>4</v>
          </cell>
          <cell r="I396" t="str">
            <v>Dex 19, Wis 19, Improved Unarmed Strike, Stunning Fist</v>
          </cell>
        </row>
        <row r="397">
          <cell r="A397" t="str">
            <v>Improved Sunder</v>
          </cell>
          <cell r="C397" t="str">
            <v>When you strike an opponent's weapon, you deal double dmg.</v>
          </cell>
          <cell r="D397" t="str">
            <v>WotC</v>
          </cell>
          <cell r="E397" t="str">
            <v xml:space="preserve">SnF </v>
          </cell>
          <cell r="F397">
            <v>7</v>
          </cell>
          <cell r="G397" t="str">
            <v>General</v>
          </cell>
          <cell r="H397">
            <v>1</v>
          </cell>
          <cell r="I397" t="str">
            <v>Sunder</v>
          </cell>
        </row>
        <row r="398">
          <cell r="A398" t="str">
            <v>Improved Trip</v>
          </cell>
          <cell r="C398" t="str">
            <v>Free AoO if you trip opponent.</v>
          </cell>
          <cell r="D398" t="str">
            <v>WotC</v>
          </cell>
          <cell r="E398" t="str">
            <v xml:space="preserve">PHB </v>
          </cell>
          <cell r="F398">
            <v>83</v>
          </cell>
          <cell r="G398" t="str">
            <v>General</v>
          </cell>
          <cell r="H398">
            <v>2</v>
          </cell>
          <cell r="I398" t="str">
            <v>Int 13+, Expertise</v>
          </cell>
        </row>
        <row r="399">
          <cell r="A399" t="str">
            <v>Improved Two-Weapon Fighting</v>
          </cell>
          <cell r="C399" t="str">
            <v>2nd attack with off-hand at -5 penalty.</v>
          </cell>
          <cell r="D399" t="str">
            <v>WotC</v>
          </cell>
          <cell r="E399" t="str">
            <v xml:space="preserve">PHB </v>
          </cell>
          <cell r="F399">
            <v>83</v>
          </cell>
          <cell r="G399" t="str">
            <v>General</v>
          </cell>
          <cell r="H399">
            <v>0</v>
          </cell>
        </row>
        <row r="400">
          <cell r="A400" t="str">
            <v>Improved Unarmed Strike</v>
          </cell>
          <cell r="C400" t="str">
            <v>Opponent does not get AoO when you strike unarmed.</v>
          </cell>
          <cell r="D400" t="str">
            <v>WotC</v>
          </cell>
          <cell r="E400" t="str">
            <v xml:space="preserve">PHB </v>
          </cell>
          <cell r="F400">
            <v>83</v>
          </cell>
          <cell r="G400" t="str">
            <v>General</v>
          </cell>
          <cell r="H400">
            <v>0</v>
          </cell>
        </row>
        <row r="401">
          <cell r="A401" t="str">
            <v>Improved Whirlwind Attack</v>
          </cell>
          <cell r="C401" t="str">
            <v>Can Whirlwind anyone threatened</v>
          </cell>
          <cell r="D401" t="str">
            <v>WotC</v>
          </cell>
          <cell r="E401" t="str">
            <v xml:space="preserve">ELH </v>
          </cell>
          <cell r="F401">
            <v>60</v>
          </cell>
          <cell r="G401" t="str">
            <v>Epic</v>
          </cell>
          <cell r="H401">
            <v>7</v>
          </cell>
          <cell r="I401" t="str">
            <v>Int 13, Dex 23, Dodge, Expertise, Mobility, Spring Attack, Whirlwind Attack</v>
          </cell>
        </row>
        <row r="402">
          <cell r="A402" t="str">
            <v>Improvise Thieves' Tools</v>
          </cell>
          <cell r="C402" t="str">
            <v>No -2 penalty to open locks or disable device w/o thieves' tools.</v>
          </cell>
          <cell r="D402" t="str">
            <v>FFG</v>
          </cell>
          <cell r="E402" t="str">
            <v xml:space="preserve">TnT </v>
          </cell>
          <cell r="F402">
            <v>37</v>
          </cell>
          <cell r="G402" t="str">
            <v>General</v>
          </cell>
          <cell r="H402">
            <v>0</v>
          </cell>
        </row>
        <row r="403">
          <cell r="A403" t="str">
            <v>Improvised Weapon</v>
          </cell>
          <cell r="C403" t="str">
            <v>Turn nearly anything into a weapon.  Dmg based on size.</v>
          </cell>
          <cell r="D403" t="str">
            <v>AEG</v>
          </cell>
          <cell r="E403" t="str">
            <v xml:space="preserve">Merc </v>
          </cell>
          <cell r="F403">
            <v>63</v>
          </cell>
          <cell r="G403" t="str">
            <v>Fighter</v>
          </cell>
          <cell r="H403">
            <v>2</v>
          </cell>
          <cell r="I403" t="str">
            <v>BAB 1+, Int 13+</v>
          </cell>
        </row>
        <row r="404">
          <cell r="A404" t="str">
            <v>Incite Rage</v>
          </cell>
          <cell r="C404" t="str">
            <v>When raging, can cause allies to go into lesser rage; See ref.</v>
          </cell>
          <cell r="D404" t="str">
            <v>WotC</v>
          </cell>
          <cell r="E404" t="str">
            <v xml:space="preserve">ELH </v>
          </cell>
          <cell r="F404">
            <v>60</v>
          </cell>
          <cell r="G404" t="str">
            <v>Epic</v>
          </cell>
          <cell r="H404">
            <v>2</v>
          </cell>
          <cell r="I404" t="str">
            <v>Cha 25, Greater Rage class feature</v>
          </cell>
        </row>
        <row r="405">
          <cell r="A405" t="str">
            <v>Increased Carrying Capacity</v>
          </cell>
          <cell r="C405" t="str">
            <v>+2 STR to max carry capacity only, not max lift</v>
          </cell>
          <cell r="D405" t="str">
            <v>AEG</v>
          </cell>
          <cell r="E405" t="str">
            <v xml:space="preserve">Dun </v>
          </cell>
          <cell r="F405">
            <v>82</v>
          </cell>
          <cell r="G405" t="str">
            <v>General</v>
          </cell>
          <cell r="H405">
            <v>0</v>
          </cell>
        </row>
        <row r="406">
          <cell r="A406" t="str">
            <v>Incredible Fortitude</v>
          </cell>
          <cell r="C406" t="str">
            <v>+3 bonus to all Fort saves, stacks with Great Fortitude.</v>
          </cell>
          <cell r="D406" t="str">
            <v>AEG</v>
          </cell>
          <cell r="E406" t="str">
            <v xml:space="preserve">Merc </v>
          </cell>
          <cell r="F406">
            <v>63</v>
          </cell>
          <cell r="G406" t="str">
            <v>General</v>
          </cell>
          <cell r="H406">
            <v>1</v>
          </cell>
          <cell r="I406" t="str">
            <v>Great Fortitude</v>
          </cell>
        </row>
        <row r="407">
          <cell r="A407" t="str">
            <v>Inertial Armor</v>
          </cell>
          <cell r="C407" t="str">
            <v xml:space="preserve">Create a field of force: +4 to AC.  </v>
          </cell>
          <cell r="D407" t="str">
            <v>WotC</v>
          </cell>
          <cell r="E407" t="str">
            <v xml:space="preserve">PsiHB </v>
          </cell>
          <cell r="F407">
            <v>26</v>
          </cell>
          <cell r="G407" t="str">
            <v>Psionic</v>
          </cell>
          <cell r="H407">
            <v>0</v>
          </cell>
          <cell r="I407" t="str">
            <v>Reserve power points 1+</v>
          </cell>
        </row>
        <row r="408">
          <cell r="A408" t="str">
            <v>Infinite Deflection</v>
          </cell>
          <cell r="C408" t="str">
            <v>Can make unlimited deflections; See ref.</v>
          </cell>
          <cell r="D408" t="str">
            <v>WotC</v>
          </cell>
          <cell r="E408" t="str">
            <v xml:space="preserve">ELH </v>
          </cell>
          <cell r="F408">
            <v>61</v>
          </cell>
          <cell r="G408" t="str">
            <v>Epic</v>
          </cell>
          <cell r="H408">
            <v>4</v>
          </cell>
          <cell r="I408" t="str">
            <v>Dex 25, Combat Reflexes, Deflect Arrows, Improved Unarmed Strike</v>
          </cell>
        </row>
        <row r="409">
          <cell r="A409" t="str">
            <v>Influence Chaos Warp</v>
          </cell>
          <cell r="C409" t="str">
            <v>Can change corruption roll to option above or below what you rolled.</v>
          </cell>
          <cell r="D409" t="str">
            <v>Green Ronin</v>
          </cell>
          <cell r="E409" t="str">
            <v xml:space="preserve">AotA </v>
          </cell>
          <cell r="F409">
            <v>12</v>
          </cell>
          <cell r="G409" t="str">
            <v>Special</v>
          </cell>
          <cell r="H409">
            <v>0</v>
          </cell>
        </row>
        <row r="410">
          <cell r="A410" t="str">
            <v>Infuse Casting</v>
          </cell>
          <cell r="C410" t="str">
            <v>Expend turning attempt to grant adjacent ally's spell a +2 bonus to DC or Penetration.</v>
          </cell>
          <cell r="D410" t="str">
            <v>Green Ronin</v>
          </cell>
          <cell r="E410" t="str">
            <v xml:space="preserve">HnH </v>
          </cell>
          <cell r="F410">
            <v>17</v>
          </cell>
          <cell r="G410" t="str">
            <v>General</v>
          </cell>
          <cell r="H410">
            <v>1</v>
          </cell>
          <cell r="I410" t="str">
            <v>Spellcaster Level 7+, ability to turn or rebuke undead</v>
          </cell>
        </row>
        <row r="411">
          <cell r="A411" t="str">
            <v>Infused Construction</v>
          </cell>
          <cell r="C411" t="str">
            <v>Increase metapsionic cap for manifesting astral constructs</v>
          </cell>
          <cell r="D411" t="str">
            <v>WotC</v>
          </cell>
          <cell r="E411" t="str">
            <v>Mind's Eye</v>
          </cell>
          <cell r="F411">
            <v>40</v>
          </cell>
          <cell r="G411" t="str">
            <v>Psionic</v>
          </cell>
          <cell r="H411">
            <v>1</v>
          </cell>
          <cell r="I411" t="str">
            <v>Spellcaster Level 6+</v>
          </cell>
        </row>
        <row r="412">
          <cell r="A412" t="str">
            <v>Innate Spell</v>
          </cell>
          <cell r="C412" t="str">
            <v>Make a spell a spell-like ability; +8 spell levels.</v>
          </cell>
          <cell r="D412" t="str">
            <v>WotC</v>
          </cell>
          <cell r="E412" t="str">
            <v xml:space="preserve">TnB </v>
          </cell>
          <cell r="F412">
            <v>41</v>
          </cell>
          <cell r="G412" t="str">
            <v>General</v>
          </cell>
          <cell r="H412">
            <v>3</v>
          </cell>
          <cell r="I412" t="str">
            <v>Quicken Spell, Silent Spell, Still Spell</v>
          </cell>
        </row>
        <row r="413">
          <cell r="A413" t="str">
            <v>Inner Fortitude</v>
          </cell>
          <cell r="C413" t="str">
            <v>You can trade the ability to manifest a power for increased power points.</v>
          </cell>
          <cell r="D413" t="str">
            <v>WotC</v>
          </cell>
          <cell r="E413" t="str">
            <v xml:space="preserve">Mind's Eye </v>
          </cell>
          <cell r="F413">
            <v>40</v>
          </cell>
          <cell r="G413" t="str">
            <v>Psionic</v>
          </cell>
          <cell r="H413">
            <v>1</v>
          </cell>
          <cell r="I413" t="str">
            <v>Inner Strength</v>
          </cell>
        </row>
        <row r="414">
          <cell r="A414" t="str">
            <v>Inner Strength</v>
          </cell>
          <cell r="C414" t="str">
            <v>Increase your power points each time you take this feat.</v>
          </cell>
          <cell r="D414" t="str">
            <v>WotC</v>
          </cell>
          <cell r="E414" t="str">
            <v xml:space="preserve">PsiHB </v>
          </cell>
          <cell r="F414">
            <v>26</v>
          </cell>
          <cell r="G414" t="str">
            <v>Psionic</v>
          </cell>
          <cell r="H414">
            <v>0</v>
          </cell>
        </row>
        <row r="415">
          <cell r="A415" t="str">
            <v>Inscribe Rune</v>
          </cell>
          <cell r="C415" t="str">
            <v>Create magic runes that hold spells until triggered.</v>
          </cell>
          <cell r="D415" t="str">
            <v>WotC</v>
          </cell>
          <cell r="E415" t="str">
            <v xml:space="preserve">FRCS </v>
          </cell>
          <cell r="F415">
            <v>36</v>
          </cell>
          <cell r="G415" t="str">
            <v>Item Creation</v>
          </cell>
          <cell r="H415">
            <v>3</v>
          </cell>
          <cell r="I415" t="str">
            <v>Int 13+, Craft skill, Divine Spellcaster Level 3+</v>
          </cell>
        </row>
        <row r="416">
          <cell r="A416" t="str">
            <v>Insidious Magic</v>
          </cell>
          <cell r="C416" t="str">
            <v>Use Shadow magic to make spells harder for Weave users to detect.</v>
          </cell>
          <cell r="D416" t="str">
            <v>WotC</v>
          </cell>
          <cell r="E416" t="str">
            <v xml:space="preserve">FRCS </v>
          </cell>
          <cell r="F416">
            <v>36</v>
          </cell>
          <cell r="G416" t="str">
            <v>Metamagic</v>
          </cell>
          <cell r="H416">
            <v>1</v>
          </cell>
          <cell r="I416" t="str">
            <v>Shadow Weave Magic</v>
          </cell>
        </row>
        <row r="417">
          <cell r="A417" t="str">
            <v>Insidious Mind</v>
          </cell>
          <cell r="C417" t="str">
            <v>Detect the psionic aura of one of your powers, the person must make a level check (DC 11 + your manifester level) to successful detect your Metacreativity, Clairsentience, and Telepathy powers.</v>
          </cell>
          <cell r="D417" t="str">
            <v>WotC</v>
          </cell>
          <cell r="E417" t="str">
            <v>Mind's Eye</v>
          </cell>
          <cell r="F417">
            <v>50</v>
          </cell>
          <cell r="G417" t="str">
            <v>Metapsionic</v>
          </cell>
          <cell r="H417">
            <v>1</v>
          </cell>
          <cell r="I417" t="str">
            <v>Conjunctive Mind</v>
          </cell>
        </row>
        <row r="418">
          <cell r="A418" t="str">
            <v>Inspiration</v>
          </cell>
          <cell r="C418" t="str">
            <v>Time to complete a written work is 1/2 normal.</v>
          </cell>
          <cell r="D418" t="str">
            <v>BP</v>
          </cell>
          <cell r="E418" t="str">
            <v xml:space="preserve">InQ </v>
          </cell>
          <cell r="F418">
            <v>11</v>
          </cell>
          <cell r="G418" t="str">
            <v>General</v>
          </cell>
          <cell r="H418">
            <v>2</v>
          </cell>
          <cell r="I418" t="str">
            <v>Int 15+, Endurance, Draft any written work</v>
          </cell>
        </row>
        <row r="419">
          <cell r="A419" t="str">
            <v>Inspire Excellence</v>
          </cell>
          <cell r="C419" t="str">
            <v>Can use bardic music to grant +4 competence to one stat in all allies</v>
          </cell>
          <cell r="D419" t="str">
            <v>WotC</v>
          </cell>
          <cell r="E419" t="str">
            <v xml:space="preserve">ELH </v>
          </cell>
          <cell r="F419">
            <v>61</v>
          </cell>
          <cell r="G419" t="str">
            <v>Epic</v>
          </cell>
          <cell r="H419">
            <v>2</v>
          </cell>
          <cell r="I419" t="str">
            <v>Perform 30 ranks, Bardic music class feature</v>
          </cell>
        </row>
        <row r="420">
          <cell r="A420" t="str">
            <v>Inspire Loyalty</v>
          </cell>
          <cell r="C420" t="str">
            <v>Followers gain +4 bonus to not betray you &amp; on Diplomacy checks regarding your cause.</v>
          </cell>
          <cell r="D420" t="str">
            <v>AEG</v>
          </cell>
          <cell r="E420" t="str">
            <v xml:space="preserve">Merc </v>
          </cell>
          <cell r="F420">
            <v>63</v>
          </cell>
          <cell r="G420" t="str">
            <v>General</v>
          </cell>
          <cell r="H420">
            <v>1</v>
          </cell>
          <cell r="I420" t="str">
            <v>Leadership</v>
          </cell>
        </row>
        <row r="421">
          <cell r="A421" t="str">
            <v>Instant Reload</v>
          </cell>
          <cell r="C421" t="str">
            <v>Can fire a crossbow as fast as a bow</v>
          </cell>
          <cell r="D421" t="str">
            <v>WotC</v>
          </cell>
          <cell r="E421" t="str">
            <v xml:space="preserve">ELH </v>
          </cell>
          <cell r="F421">
            <v>61</v>
          </cell>
          <cell r="G421" t="str">
            <v>Epic</v>
          </cell>
          <cell r="H421">
            <v>3</v>
          </cell>
          <cell r="I421" t="str">
            <v>Quick Draw, Rapid Reload, Weapon Focus (Crossbow type selected)</v>
          </cell>
        </row>
        <row r="422">
          <cell r="A422" t="str">
            <v>Instincive Siege Engine Use</v>
          </cell>
          <cell r="C422" t="str">
            <v>Wis Bonus instead of Profession (Siege Engineer) to make attacks.</v>
          </cell>
          <cell r="D422" t="str">
            <v>Green Ronin</v>
          </cell>
          <cell r="E422" t="str">
            <v xml:space="preserve">HnH </v>
          </cell>
          <cell r="F422">
            <v>17</v>
          </cell>
          <cell r="G422" t="str">
            <v>General</v>
          </cell>
          <cell r="H422">
            <v>1</v>
          </cell>
          <cell r="I422" t="str">
            <v>Wis 13+, Profession (Siege Engineer) 7+ ranks</v>
          </cell>
        </row>
        <row r="423">
          <cell r="A423" t="str">
            <v>Instructor</v>
          </cell>
          <cell r="C423" t="str">
            <v>2/day Full Round to instruct &amp; give someone a +1 insight bonus on a skill check.</v>
          </cell>
          <cell r="D423" t="str">
            <v>AEG</v>
          </cell>
          <cell r="E423" t="str">
            <v xml:space="preserve">Merc </v>
          </cell>
          <cell r="F423">
            <v>63</v>
          </cell>
          <cell r="G423" t="str">
            <v>General</v>
          </cell>
          <cell r="H423">
            <v>1</v>
          </cell>
          <cell r="I423" t="str">
            <v>Wis 13+</v>
          </cell>
        </row>
        <row r="424">
          <cell r="A424" t="str">
            <v>Intense Psychic Meditation</v>
          </cell>
          <cell r="C424" t="str">
            <v>grants additional psychic energy centers effects. Must meditate for 20 minutes for 2 hour psychic energy effect.</v>
          </cell>
          <cell r="D424" t="str">
            <v>WotC</v>
          </cell>
          <cell r="E424" t="str">
            <v xml:space="preserve">Mind's Eye </v>
          </cell>
          <cell r="F424">
            <v>48</v>
          </cell>
          <cell r="G424" t="str">
            <v>Psionic</v>
          </cell>
          <cell r="H424">
            <v>7</v>
          </cell>
          <cell r="I424" t="str">
            <v>Psychic Meditation (seven times)</v>
          </cell>
        </row>
        <row r="425">
          <cell r="A425" t="str">
            <v>Intensify Spell (M)</v>
          </cell>
          <cell r="C425" t="str">
            <v>Spell is maximized, then doubled</v>
          </cell>
          <cell r="D425" t="str">
            <v>WotC</v>
          </cell>
          <cell r="E425" t="str">
            <v xml:space="preserve">ELH </v>
          </cell>
          <cell r="F425">
            <v>61</v>
          </cell>
          <cell r="G425" t="str">
            <v>Epic</v>
          </cell>
          <cell r="H425">
            <v>4</v>
          </cell>
          <cell r="I425" t="str">
            <v>Empower Spell, Maximize Spell, Spellcraft 30 ranks, 9th level spells</v>
          </cell>
        </row>
        <row r="426">
          <cell r="A426" t="str">
            <v>Invincible</v>
          </cell>
          <cell r="C426" t="str">
            <v>When at 1/2 hps or less, +1 morale bonus to hit &amp; skills, +2 to damage.</v>
          </cell>
          <cell r="D426" t="str">
            <v>AEG</v>
          </cell>
          <cell r="E426" t="str">
            <v xml:space="preserve">Dra </v>
          </cell>
          <cell r="F426">
            <v>30</v>
          </cell>
          <cell r="G426" t="str">
            <v>General</v>
          </cell>
          <cell r="H426">
            <v>2</v>
          </cell>
          <cell r="I426" t="str">
            <v>Iron Will, Toughness</v>
          </cell>
        </row>
        <row r="427">
          <cell r="A427" t="str">
            <v>Iron Will</v>
          </cell>
          <cell r="C427" t="str">
            <v>+2 bonus to all Will saving throws.</v>
          </cell>
          <cell r="D427" t="str">
            <v>WotC</v>
          </cell>
          <cell r="E427" t="str">
            <v xml:space="preserve">PHB </v>
          </cell>
          <cell r="F427">
            <v>83</v>
          </cell>
          <cell r="G427" t="str">
            <v>General</v>
          </cell>
          <cell r="H427">
            <v>0</v>
          </cell>
        </row>
        <row r="428">
          <cell r="A428" t="str">
            <v>Item Image</v>
          </cell>
          <cell r="C428" t="str">
            <v>Magic item can be stored in a tattoo which bears it's likeness.</v>
          </cell>
          <cell r="D428" t="str">
            <v>Mal</v>
          </cell>
          <cell r="E428" t="str">
            <v xml:space="preserve">BoEM </v>
          </cell>
          <cell r="F428">
            <v>3</v>
          </cell>
          <cell r="G428" t="str">
            <v>Eldritch</v>
          </cell>
          <cell r="H428">
            <v>0</v>
          </cell>
        </row>
        <row r="429">
          <cell r="A429" t="str">
            <v>Keen Strike</v>
          </cell>
          <cell r="C429" t="str">
            <v>Unarmed strikes are treated as slashing Keen weapons</v>
          </cell>
          <cell r="D429" t="str">
            <v>WotC</v>
          </cell>
          <cell r="E429" t="str">
            <v xml:space="preserve">ELH </v>
          </cell>
          <cell r="F429">
            <v>61</v>
          </cell>
          <cell r="G429" t="str">
            <v>Epic</v>
          </cell>
          <cell r="H429">
            <v>4</v>
          </cell>
          <cell r="I429" t="str">
            <v>Str 23, Wis 23, Improved Critical (Unarmed Strike), Ki Strike +3</v>
          </cell>
        </row>
        <row r="430">
          <cell r="A430" t="str">
            <v>Keen Vision</v>
          </cell>
          <cell r="C430" t="str">
            <v>+2 to Search &amp; Spot checks</v>
          </cell>
          <cell r="D430" t="str">
            <v>FFG</v>
          </cell>
          <cell r="E430" t="str">
            <v xml:space="preserve">TnT </v>
          </cell>
          <cell r="F430">
            <v>37</v>
          </cell>
          <cell r="G430" t="str">
            <v>General</v>
          </cell>
          <cell r="H430">
            <v>0</v>
          </cell>
        </row>
        <row r="431">
          <cell r="A431" t="str">
            <v>Knock-Down</v>
          </cell>
          <cell r="C431" t="str">
            <v>When you deal 10 pts dmg to opponent, you make a free trip attack.</v>
          </cell>
          <cell r="D431" t="str">
            <v>WotC</v>
          </cell>
          <cell r="E431" t="str">
            <v xml:space="preserve">SnF </v>
          </cell>
          <cell r="F431">
            <v>7</v>
          </cell>
          <cell r="G431" t="str">
            <v>General</v>
          </cell>
          <cell r="H431">
            <v>0</v>
          </cell>
        </row>
        <row r="432">
          <cell r="A432" t="str">
            <v>Knockout Attack</v>
          </cell>
          <cell r="C432" t="str">
            <v>Can do subdual damage during a sneak attack.  (Standard -4 penalty to hit.)</v>
          </cell>
          <cell r="D432" t="str">
            <v>FFG</v>
          </cell>
          <cell r="E432" t="str">
            <v xml:space="preserve">TnT </v>
          </cell>
          <cell r="F432">
            <v>37</v>
          </cell>
          <cell r="G432" t="str">
            <v>General</v>
          </cell>
          <cell r="H432">
            <v>0</v>
          </cell>
          <cell r="I432" t="str">
            <v>Ability to Sneak Attack</v>
          </cell>
        </row>
        <row r="433">
          <cell r="A433" t="str">
            <v>Know the School</v>
          </cell>
          <cell r="C433" t="str">
            <v>+2 bonus on Sense Motive, Battle, Bluff, to hit, &amp; damage; +1 dodge bonus to AC against group.</v>
          </cell>
          <cell r="D433" t="str">
            <v>AEG</v>
          </cell>
          <cell r="E433" t="str">
            <v xml:space="preserve">WotSamurai </v>
          </cell>
          <cell r="F433">
            <v>10</v>
          </cell>
          <cell r="G433" t="str">
            <v>All Clans Technique</v>
          </cell>
          <cell r="H433">
            <v>0</v>
          </cell>
          <cell r="I433" t="str">
            <v>Knowledge (appropriate clan of family) 2+ ranks</v>
          </cell>
        </row>
        <row r="434">
          <cell r="A434" t="str">
            <v>Knowledgeable</v>
          </cell>
          <cell r="C434" t="str">
            <v>INT check on any Knowledge skill; DC increased by 5</v>
          </cell>
          <cell r="D434" t="str">
            <v>AEG</v>
          </cell>
          <cell r="E434" t="str">
            <v xml:space="preserve">Dun </v>
          </cell>
          <cell r="F434">
            <v>82</v>
          </cell>
          <cell r="G434" t="str">
            <v>General</v>
          </cell>
          <cell r="H434">
            <v>0</v>
          </cell>
        </row>
        <row r="435">
          <cell r="A435" t="str">
            <v>Knowledgeable</v>
          </cell>
          <cell r="C435" t="str">
            <v>Can make untrained Int checks for Knowledge skill checks.  (DC +5)</v>
          </cell>
          <cell r="D435" t="str">
            <v>AEG</v>
          </cell>
          <cell r="E435" t="str">
            <v xml:space="preserve">Merc </v>
          </cell>
          <cell r="F435">
            <v>64</v>
          </cell>
          <cell r="G435" t="str">
            <v>General</v>
          </cell>
          <cell r="H435">
            <v>1</v>
          </cell>
          <cell r="I435" t="str">
            <v>Int 13+</v>
          </cell>
        </row>
        <row r="436">
          <cell r="A436" t="str">
            <v>Lace Spell: Chaotic</v>
          </cell>
          <cell r="C436" t="str">
            <v>Spell descriptor adds "[Chaotic]"; +2 to DC vs. Lawful creatures.</v>
          </cell>
          <cell r="D436" t="str">
            <v>Mal</v>
          </cell>
          <cell r="E436" t="str">
            <v xml:space="preserve">BoEM </v>
          </cell>
          <cell r="F436">
            <v>4</v>
          </cell>
          <cell r="G436" t="str">
            <v>Eldritch</v>
          </cell>
          <cell r="H436">
            <v>0</v>
          </cell>
        </row>
        <row r="437">
          <cell r="A437" t="str">
            <v>Lace Spell: Elemental Energies</v>
          </cell>
          <cell r="C437" t="str">
            <v>Single target spell deals add'l +1d6 [elemental type] damage.</v>
          </cell>
          <cell r="D437" t="str">
            <v>Mal</v>
          </cell>
          <cell r="E437" t="str">
            <v xml:space="preserve">BoEM </v>
          </cell>
          <cell r="F437">
            <v>4</v>
          </cell>
          <cell r="G437" t="str">
            <v>Eldritch</v>
          </cell>
          <cell r="H437">
            <v>0</v>
          </cell>
        </row>
        <row r="438">
          <cell r="A438" t="str">
            <v>Lace Spell: Enemy Bane</v>
          </cell>
          <cell r="C438" t="str">
            <v>Deals +20% more dmg vs. creature type selected.</v>
          </cell>
          <cell r="D438" t="str">
            <v>Mal</v>
          </cell>
          <cell r="E438" t="str">
            <v xml:space="preserve">BoEM </v>
          </cell>
          <cell r="F438">
            <v>4</v>
          </cell>
          <cell r="G438" t="str">
            <v>Eldritch</v>
          </cell>
          <cell r="H438">
            <v>0</v>
          </cell>
        </row>
        <row r="439">
          <cell r="A439" t="str">
            <v>Lace Spell: Holy</v>
          </cell>
          <cell r="C439" t="str">
            <v>Spell descriptor adds "[Good]"; +2 to DC vs. Evil creatures.</v>
          </cell>
          <cell r="D439" t="str">
            <v>Mal</v>
          </cell>
          <cell r="E439" t="str">
            <v xml:space="preserve">BoEM </v>
          </cell>
          <cell r="F439">
            <v>4</v>
          </cell>
          <cell r="G439" t="str">
            <v>Eldritch</v>
          </cell>
          <cell r="H439">
            <v>0</v>
          </cell>
        </row>
        <row r="440">
          <cell r="A440" t="str">
            <v>Lace Spell: Lawful</v>
          </cell>
          <cell r="C440" t="str">
            <v>Spell descriptor adds "[Lawful]"; +2 to DC vs. Chaotic creatures.</v>
          </cell>
          <cell r="D440" t="str">
            <v>Mal</v>
          </cell>
          <cell r="E440" t="str">
            <v xml:space="preserve">BoEM </v>
          </cell>
          <cell r="F440">
            <v>4</v>
          </cell>
          <cell r="G440" t="str">
            <v>Eldritch</v>
          </cell>
          <cell r="H440">
            <v>0</v>
          </cell>
        </row>
        <row r="441">
          <cell r="A441" t="str">
            <v>Lace Spell: Unholy</v>
          </cell>
          <cell r="C441" t="str">
            <v>Spell descriptor adds "[Evil]"; +2 to DC vs. Good creatures.</v>
          </cell>
          <cell r="D441" t="str">
            <v>Mal</v>
          </cell>
          <cell r="E441" t="str">
            <v xml:space="preserve">BoEM </v>
          </cell>
          <cell r="F441">
            <v>4</v>
          </cell>
          <cell r="G441" t="str">
            <v>Eldritch</v>
          </cell>
          <cell r="H441">
            <v>0</v>
          </cell>
        </row>
        <row r="442">
          <cell r="A442" t="str">
            <v>Large and in Charge</v>
          </cell>
          <cell r="C442" t="str">
            <v>On a hit, move opponent back to square he was in before (see desc.)</v>
          </cell>
          <cell r="D442" t="str">
            <v>WotC</v>
          </cell>
          <cell r="E442" t="str">
            <v xml:space="preserve">SnF </v>
          </cell>
          <cell r="F442">
            <v>61</v>
          </cell>
          <cell r="G442" t="str">
            <v>General</v>
          </cell>
          <cell r="H442">
            <v>0</v>
          </cell>
        </row>
        <row r="443">
          <cell r="A443" t="str">
            <v>Lasting Inspiration</v>
          </cell>
          <cell r="C443" t="str">
            <v>Bardic Inspiration abilities last ten times longer when you stop singing</v>
          </cell>
          <cell r="D443" t="str">
            <v>WotC</v>
          </cell>
          <cell r="E443" t="str">
            <v xml:space="preserve">ELH </v>
          </cell>
          <cell r="F443">
            <v>61</v>
          </cell>
          <cell r="G443" t="str">
            <v>Epic</v>
          </cell>
          <cell r="H443">
            <v>2</v>
          </cell>
          <cell r="I443" t="str">
            <v>Perform 25 ranks, Bardic Music class feature</v>
          </cell>
        </row>
        <row r="444">
          <cell r="A444" t="str">
            <v>Lead Missile Fire</v>
          </cell>
          <cell r="C444" t="str">
            <v>Opposed Bluff vs. Sense Motive to make attacker shoot another target.</v>
          </cell>
          <cell r="D444" t="str">
            <v>AEG</v>
          </cell>
          <cell r="E444" t="str">
            <v xml:space="preserve">Evil </v>
          </cell>
          <cell r="F444">
            <v>59</v>
          </cell>
          <cell r="G444" t="str">
            <v>General</v>
          </cell>
          <cell r="H444">
            <v>2</v>
          </cell>
          <cell r="I444" t="str">
            <v>Dodge, Bluff 4+ ranks</v>
          </cell>
        </row>
        <row r="445">
          <cell r="A445" t="str">
            <v>Leadership</v>
          </cell>
          <cell r="C445" t="str">
            <v>Gain cohorts &amp; followers.</v>
          </cell>
          <cell r="D445" t="str">
            <v>WotC</v>
          </cell>
          <cell r="E445" t="str">
            <v xml:space="preserve">PHB </v>
          </cell>
          <cell r="F445" t="str">
            <v>45)</v>
          </cell>
          <cell r="G445" t="str">
            <v>General</v>
          </cell>
          <cell r="H445">
            <v>2</v>
          </cell>
          <cell r="I445" t="str">
            <v>Character Level 6+</v>
          </cell>
        </row>
        <row r="446">
          <cell r="A446" t="str">
            <v>Legendary Climber</v>
          </cell>
          <cell r="C446" t="str">
            <v>Ignore any check penalties for accelerated/rapid climbing</v>
          </cell>
          <cell r="D446" t="str">
            <v>WotC</v>
          </cell>
          <cell r="E446" t="str">
            <v xml:space="preserve">ELH </v>
          </cell>
          <cell r="F446">
            <v>61</v>
          </cell>
          <cell r="G446" t="str">
            <v>Epic</v>
          </cell>
          <cell r="H446">
            <v>3</v>
          </cell>
          <cell r="I446" t="str">
            <v>Dex 21, Balance 12 ranks, Climb 24 ranks</v>
          </cell>
        </row>
        <row r="447">
          <cell r="A447" t="str">
            <v>Legendary Commander</v>
          </cell>
          <cell r="C447" t="str">
            <v>Can lead ten times as many followers</v>
          </cell>
          <cell r="D447" t="str">
            <v>WotC</v>
          </cell>
          <cell r="E447" t="str">
            <v xml:space="preserve">ELH </v>
          </cell>
          <cell r="F447">
            <v>62</v>
          </cell>
          <cell r="G447" t="str">
            <v>Epic</v>
          </cell>
          <cell r="H447">
            <v>5</v>
          </cell>
          <cell r="I447" t="str">
            <v>Cha 25, Epic Leadership, Leadership, Diplomacy 30 ranks, rule a kingdom and own a stronghold</v>
          </cell>
        </row>
        <row r="448">
          <cell r="A448" t="str">
            <v>Legendary Leaper</v>
          </cell>
          <cell r="C448" t="str">
            <v>Jump distance is not limited by height</v>
          </cell>
          <cell r="D448" t="str">
            <v>WotC</v>
          </cell>
          <cell r="E448" t="str">
            <v xml:space="preserve">ELH </v>
          </cell>
          <cell r="F448">
            <v>62</v>
          </cell>
          <cell r="G448" t="str">
            <v>Epic</v>
          </cell>
          <cell r="H448">
            <v>1</v>
          </cell>
          <cell r="I448" t="str">
            <v>Jump 24 ranks</v>
          </cell>
        </row>
        <row r="449">
          <cell r="A449" t="str">
            <v>Legendary Rider</v>
          </cell>
          <cell r="C449" t="str">
            <v>No penalties for riding unfamiliar mounts or bareback, and never check to control mounts in combat</v>
          </cell>
          <cell r="D449" t="str">
            <v>WotC</v>
          </cell>
          <cell r="E449" t="str">
            <v xml:space="preserve">ELH </v>
          </cell>
          <cell r="F449">
            <v>62</v>
          </cell>
          <cell r="G449" t="str">
            <v>Epic</v>
          </cell>
          <cell r="H449">
            <v>1</v>
          </cell>
          <cell r="I449" t="str">
            <v>Ride 24 ranks</v>
          </cell>
        </row>
        <row r="450">
          <cell r="A450" t="str">
            <v>Legendary Tracker</v>
          </cell>
          <cell r="C450" t="str">
            <v>Can track across/through water and air; See ref.</v>
          </cell>
          <cell r="D450" t="str">
            <v>WotC</v>
          </cell>
          <cell r="E450" t="str">
            <v xml:space="preserve">ELH </v>
          </cell>
          <cell r="F450">
            <v>62</v>
          </cell>
          <cell r="G450" t="str">
            <v>Epic</v>
          </cell>
          <cell r="H450">
            <v>4</v>
          </cell>
          <cell r="I450" t="str">
            <v xml:space="preserve">Wis 25, Track, Knowledge (Nature) 30 ranks, Survival 30 ranks </v>
          </cell>
        </row>
        <row r="451">
          <cell r="A451" t="str">
            <v>Legendary Wrestler</v>
          </cell>
          <cell r="C451" t="str">
            <v>+10 unnamed bonus on grapple checks</v>
          </cell>
          <cell r="D451" t="str">
            <v>WotC</v>
          </cell>
          <cell r="E451" t="str">
            <v xml:space="preserve">ELH </v>
          </cell>
          <cell r="F451">
            <v>62</v>
          </cell>
          <cell r="G451" t="str">
            <v>Epic</v>
          </cell>
          <cell r="H451">
            <v>4</v>
          </cell>
          <cell r="I451" t="str">
            <v>Str 21, Dex 21, Improved Unarmed Strike (or Monk levels), Escape Artist 15 ranks</v>
          </cell>
        </row>
        <row r="452">
          <cell r="A452" t="str">
            <v>Librarian</v>
          </cell>
          <cell r="C452" t="str">
            <v>+2 bonus on any 2 knowledge skills.</v>
          </cell>
          <cell r="D452" t="str">
            <v>BP</v>
          </cell>
          <cell r="E452" t="str">
            <v xml:space="preserve">InQ </v>
          </cell>
          <cell r="F452">
            <v>11</v>
          </cell>
          <cell r="G452" t="str">
            <v>General</v>
          </cell>
          <cell r="H452">
            <v>2</v>
          </cell>
          <cell r="I452" t="str">
            <v>Int 15+, Comprehend Writing</v>
          </cell>
        </row>
        <row r="453">
          <cell r="A453" t="str">
            <v>Light Footed</v>
          </cell>
          <cell r="C453" t="str">
            <v>Can make a Move Silently check against a creature with Tremorsense.</v>
          </cell>
          <cell r="D453" t="str">
            <v>AEG</v>
          </cell>
          <cell r="E453" t="str">
            <v xml:space="preserve">Dra </v>
          </cell>
          <cell r="F453">
            <v>30</v>
          </cell>
          <cell r="G453" t="str">
            <v>General</v>
          </cell>
          <cell r="H453">
            <v>1</v>
          </cell>
          <cell r="I453" t="str">
            <v>Dex 13+</v>
          </cell>
        </row>
        <row r="454">
          <cell r="A454" t="str">
            <v>Light Sleeper</v>
          </cell>
          <cell r="C454" t="str">
            <v>Listen check as if awake; wake up on success; make 2nd check to determine reason</v>
          </cell>
          <cell r="D454" t="str">
            <v>AEG</v>
          </cell>
          <cell r="E454" t="str">
            <v xml:space="preserve">Dun </v>
          </cell>
          <cell r="F454">
            <v>82</v>
          </cell>
          <cell r="G454" t="str">
            <v>General</v>
          </cell>
          <cell r="H454">
            <v>0</v>
          </cell>
        </row>
        <row r="455">
          <cell r="A455" t="str">
            <v>Light Sleeper</v>
          </cell>
          <cell r="C455" t="str">
            <v>Listen check to wake from sleep at any noise.</v>
          </cell>
          <cell r="D455" t="str">
            <v>AEG</v>
          </cell>
          <cell r="E455" t="str">
            <v xml:space="preserve">Merc </v>
          </cell>
          <cell r="F455">
            <v>64</v>
          </cell>
          <cell r="G455" t="str">
            <v>General</v>
          </cell>
          <cell r="H455">
            <v>0</v>
          </cell>
        </row>
        <row r="456">
          <cell r="A456" t="str">
            <v>Lightning Fists</v>
          </cell>
          <cell r="C456" t="str">
            <v>Full Attack; Make 2 extra unarmed attacks in round; all suffer -5 penalty.</v>
          </cell>
          <cell r="D456" t="str">
            <v>WotC</v>
          </cell>
          <cell r="E456" t="str">
            <v xml:space="preserve">SnF </v>
          </cell>
          <cell r="F456">
            <v>7</v>
          </cell>
          <cell r="G456" t="str">
            <v>General</v>
          </cell>
          <cell r="H456">
            <v>0</v>
          </cell>
        </row>
        <row r="457">
          <cell r="A457" t="str">
            <v>Lightning Grab</v>
          </cell>
          <cell r="C457" t="str">
            <v>Take an item from flatfooted foe.</v>
          </cell>
          <cell r="D457" t="str">
            <v>MGP</v>
          </cell>
          <cell r="E457" t="str">
            <v xml:space="preserve">TQR </v>
          </cell>
          <cell r="F457">
            <v>50</v>
          </cell>
          <cell r="G457" t="str">
            <v>Rogue</v>
          </cell>
          <cell r="H457">
            <v>3</v>
          </cell>
          <cell r="I457" t="str">
            <v>Rogue, Improved Initiative, Dex 15+</v>
          </cell>
        </row>
        <row r="458">
          <cell r="A458" t="str">
            <v>Lightning Reflexes</v>
          </cell>
          <cell r="C458" t="str">
            <v>+2 bonus to all Reflex saving throws.</v>
          </cell>
          <cell r="D458" t="str">
            <v>WotC</v>
          </cell>
          <cell r="E458" t="str">
            <v xml:space="preserve">PHB </v>
          </cell>
          <cell r="F458">
            <v>83</v>
          </cell>
          <cell r="G458" t="str">
            <v>General</v>
          </cell>
          <cell r="H458">
            <v>0</v>
          </cell>
        </row>
        <row r="459">
          <cell r="A459" t="str">
            <v>Lingering Damage</v>
          </cell>
          <cell r="C459" t="str">
            <v>Sneak attack damage is dealt again on your next turn</v>
          </cell>
          <cell r="D459" t="str">
            <v>WotC</v>
          </cell>
          <cell r="E459" t="str">
            <v xml:space="preserve">ELH </v>
          </cell>
          <cell r="F459">
            <v>62</v>
          </cell>
          <cell r="G459" t="str">
            <v>Epic</v>
          </cell>
          <cell r="H459">
            <v>2</v>
          </cell>
          <cell r="I459" t="str">
            <v>Sneak attack +8d6, Crippling Strike class feature</v>
          </cell>
        </row>
        <row r="460">
          <cell r="A460" t="str">
            <v>Linguist</v>
          </cell>
          <cell r="C460" t="str">
            <v>+0 bonus to decipher languages.  Gain 2 languages when spending 1 skill point to learn.</v>
          </cell>
          <cell r="D460" t="str">
            <v>AEG</v>
          </cell>
          <cell r="E460" t="str">
            <v xml:space="preserve">Merc </v>
          </cell>
          <cell r="F460">
            <v>64</v>
          </cell>
          <cell r="G460" t="str">
            <v>General</v>
          </cell>
          <cell r="H460">
            <v>1</v>
          </cell>
          <cell r="I460" t="str">
            <v>Int 13+</v>
          </cell>
        </row>
        <row r="461">
          <cell r="A461" t="str">
            <v>Living Shield</v>
          </cell>
          <cell r="C461" t="str">
            <v>Gain AC cover bonus from helpless victim.</v>
          </cell>
          <cell r="D461" t="str">
            <v>AEG</v>
          </cell>
          <cell r="E461" t="str">
            <v xml:space="preserve">Evil </v>
          </cell>
          <cell r="F461">
            <v>58</v>
          </cell>
          <cell r="G461" t="str">
            <v>General</v>
          </cell>
          <cell r="H461">
            <v>1</v>
          </cell>
        </row>
        <row r="462">
          <cell r="A462" t="str">
            <v>Lliira's Heart</v>
          </cell>
          <cell r="C462" t="str">
            <v>+2 holy bonus vs. compulsion/fear effects.</v>
          </cell>
          <cell r="D462" t="str">
            <v>WotC</v>
          </cell>
          <cell r="E462" t="str">
            <v xml:space="preserve">MoF </v>
          </cell>
          <cell r="F462">
            <v>30</v>
          </cell>
          <cell r="G462" t="str">
            <v>Harper Priest</v>
          </cell>
          <cell r="H462">
            <v>3</v>
          </cell>
          <cell r="I462" t="str">
            <v>Harper Priest level + Wis Bonus: 6+</v>
          </cell>
        </row>
        <row r="463">
          <cell r="A463" t="str">
            <v>Lock Shields</v>
          </cell>
          <cell r="C463" t="str">
            <v>When adjacent to an ally with this feat &amp; you both have shields, gain 1/4 cover.</v>
          </cell>
          <cell r="D463" t="str">
            <v>Green Ronin</v>
          </cell>
          <cell r="E463" t="str">
            <v xml:space="preserve">HnH </v>
          </cell>
          <cell r="F463">
            <v>17</v>
          </cell>
          <cell r="G463" t="str">
            <v>General</v>
          </cell>
          <cell r="H463">
            <v>1</v>
          </cell>
          <cell r="I463" t="str">
            <v>Shield Wall</v>
          </cell>
        </row>
        <row r="464">
          <cell r="A464" t="str">
            <v>Low Key</v>
          </cell>
          <cell r="C464" t="str">
            <v>+2 bonus to Disguise and Hide checks.</v>
          </cell>
          <cell r="D464" t="str">
            <v>MGP</v>
          </cell>
          <cell r="E464" t="str">
            <v xml:space="preserve">TQR </v>
          </cell>
          <cell r="F464">
            <v>50</v>
          </cell>
          <cell r="G464" t="str">
            <v>General</v>
          </cell>
          <cell r="H464">
            <v>0</v>
          </cell>
          <cell r="I464" t="str">
            <v>May only be taken at first level</v>
          </cell>
        </row>
        <row r="465">
          <cell r="A465" t="str">
            <v>Low to the Ground</v>
          </cell>
          <cell r="C465" t="str">
            <v>+4 bonus to avoid being tripped, overrun, or pushed back.</v>
          </cell>
          <cell r="D465" t="str">
            <v>Green Ronin</v>
          </cell>
          <cell r="E465" t="str">
            <v xml:space="preserve">HnH </v>
          </cell>
          <cell r="F465">
            <v>17</v>
          </cell>
          <cell r="G465" t="str">
            <v>General</v>
          </cell>
          <cell r="H465">
            <v>1</v>
          </cell>
          <cell r="I465" t="str">
            <v>Str 13+</v>
          </cell>
        </row>
        <row r="466">
          <cell r="A466" t="str">
            <v>Luck of Heroes</v>
          </cell>
          <cell r="C466" t="str">
            <v>+1 luck bonus to all saving throws</v>
          </cell>
          <cell r="D466" t="str">
            <v>WotC</v>
          </cell>
          <cell r="E466" t="str">
            <v xml:space="preserve">FRCS </v>
          </cell>
          <cell r="F466">
            <v>36</v>
          </cell>
          <cell r="G466" t="str">
            <v>General</v>
          </cell>
          <cell r="H466">
            <v>0</v>
          </cell>
        </row>
        <row r="467">
          <cell r="A467" t="str">
            <v>Magical Artisan</v>
          </cell>
          <cell r="C467" t="str">
            <v>One Creation feat cost 25% less to create (for XP and raw material cost).</v>
          </cell>
          <cell r="D467" t="str">
            <v>WotC</v>
          </cell>
          <cell r="E467" t="str">
            <v xml:space="preserve">FRCS </v>
          </cell>
          <cell r="F467">
            <v>36</v>
          </cell>
          <cell r="G467" t="str">
            <v>General</v>
          </cell>
          <cell r="H467">
            <v>1</v>
          </cell>
          <cell r="I467" t="str">
            <v>Any item creation feat</v>
          </cell>
        </row>
        <row r="468">
          <cell r="A468" t="str">
            <v>Magical Beast Wild Shape (W)</v>
          </cell>
          <cell r="C468" t="str">
            <v>Can Wild Shape into magical beasts; See ref.</v>
          </cell>
          <cell r="D468" t="str">
            <v>WotC</v>
          </cell>
          <cell r="E468" t="str">
            <v xml:space="preserve">ELH </v>
          </cell>
          <cell r="F468">
            <v>62</v>
          </cell>
          <cell r="G468" t="str">
            <v>Epic</v>
          </cell>
          <cell r="H468">
            <v>4</v>
          </cell>
          <cell r="I468" t="str">
            <v>Wis 25, Beast Wild Shape, Knowledge (Nature) 27 ranks, Wild Shape 6/day</v>
          </cell>
        </row>
        <row r="469">
          <cell r="A469" t="str">
            <v>Magical Talent</v>
          </cell>
          <cell r="C469" t="str">
            <v>You gain a +2 bonus to Knowledge (arcana) and Spellcraft</v>
          </cell>
          <cell r="D469" t="str">
            <v>Malhavoc</v>
          </cell>
          <cell r="E469" t="str">
            <v>www.montecook.com</v>
          </cell>
          <cell r="G469" t="str">
            <v>General</v>
          </cell>
          <cell r="H469">
            <v>0</v>
          </cell>
        </row>
        <row r="470">
          <cell r="A470" t="str">
            <v>Magical Training</v>
          </cell>
          <cell r="C470" t="str">
            <v>Can cast Dancing Lights, Daze, and Mage Hand once per day.  (1st)</v>
          </cell>
          <cell r="D470" t="str">
            <v>WotC</v>
          </cell>
          <cell r="E470" t="str">
            <v xml:space="preserve">FRCS </v>
          </cell>
          <cell r="F470">
            <v>36</v>
          </cell>
          <cell r="G470" t="str">
            <v>General</v>
          </cell>
          <cell r="H470">
            <v>1</v>
          </cell>
          <cell r="I470" t="str">
            <v>Int 10+</v>
          </cell>
        </row>
        <row r="471">
          <cell r="A471" t="str">
            <v>Mantis Leap</v>
          </cell>
          <cell r="C471" t="str">
            <v>Jump skill and charge; normal damage, double STR mod.</v>
          </cell>
          <cell r="D471" t="str">
            <v>WotC</v>
          </cell>
          <cell r="E471" t="str">
            <v xml:space="preserve">SnF </v>
          </cell>
          <cell r="F471">
            <v>7</v>
          </cell>
          <cell r="G471" t="str">
            <v>General</v>
          </cell>
          <cell r="H471">
            <v>0</v>
          </cell>
        </row>
        <row r="472">
          <cell r="A472" t="str">
            <v>Manufacture Magic Poison</v>
          </cell>
          <cell r="C472" t="str">
            <v>Create magical poisons.</v>
          </cell>
          <cell r="D472" t="str">
            <v>Mal</v>
          </cell>
          <cell r="E472" t="str">
            <v xml:space="preserve">BoEM </v>
          </cell>
          <cell r="F472">
            <v>4</v>
          </cell>
          <cell r="G472" t="str">
            <v>Item Creation</v>
          </cell>
          <cell r="H472">
            <v>0</v>
          </cell>
        </row>
        <row r="473">
          <cell r="A473" t="str">
            <v>Manyshot</v>
          </cell>
          <cell r="C473" t="str">
            <v>Can fire multiple arrows at one enemy within 30' as a standard action.  See ref.</v>
          </cell>
          <cell r="D473" t="str">
            <v>Revised PHB</v>
          </cell>
          <cell r="E473" t="str">
            <v>Revised PHB</v>
          </cell>
          <cell r="F473" t="str">
            <v>Revised PHB</v>
          </cell>
          <cell r="G473" t="str">
            <v>General</v>
          </cell>
          <cell r="H473">
            <v>4</v>
          </cell>
          <cell r="I473" t="str">
            <v>Dex 17, Point Blank Shot, Rapid Shot, BAB +6</v>
          </cell>
        </row>
        <row r="474">
          <cell r="A474" t="str">
            <v>Martial Weapon Proficiency</v>
          </cell>
          <cell r="C474" t="str">
            <v>Weapon proficiency with a martial weapon.</v>
          </cell>
          <cell r="D474" t="str">
            <v>WotC</v>
          </cell>
          <cell r="E474" t="str">
            <v xml:space="preserve">PHB </v>
          </cell>
          <cell r="F474">
            <v>83</v>
          </cell>
          <cell r="G474" t="str">
            <v>General</v>
          </cell>
          <cell r="H474">
            <v>0</v>
          </cell>
        </row>
        <row r="475">
          <cell r="A475" t="str">
            <v>Master Artisan</v>
          </cell>
          <cell r="C475" t="str">
            <v>+1 bonus to Craft (any 1 skill), 2x value of items made from chosen skill.</v>
          </cell>
          <cell r="D475" t="str">
            <v>Green Ronin</v>
          </cell>
          <cell r="E475" t="str">
            <v xml:space="preserve">HnH </v>
          </cell>
          <cell r="F475">
            <v>17</v>
          </cell>
          <cell r="G475" t="str">
            <v>General</v>
          </cell>
          <cell r="H475">
            <v>0</v>
          </cell>
          <cell r="I475" t="str">
            <v>Artisan</v>
          </cell>
        </row>
        <row r="476">
          <cell r="A476" t="str">
            <v>Master Discipline</v>
          </cell>
          <cell r="C476" t="str">
            <v>Learn one additional power from your primary discipline.</v>
          </cell>
          <cell r="D476" t="str">
            <v>WotC</v>
          </cell>
          <cell r="E476" t="str">
            <v xml:space="preserve">Mind's Eye </v>
          </cell>
          <cell r="F476">
            <v>40</v>
          </cell>
          <cell r="G476" t="str">
            <v>Psionic</v>
          </cell>
          <cell r="H476">
            <v>2</v>
          </cell>
          <cell r="I476" t="str">
            <v>Extra Power, Spellcaster Level 3+</v>
          </cell>
        </row>
        <row r="477">
          <cell r="A477" t="str">
            <v>Master Dorje</v>
          </cell>
          <cell r="C477" t="str">
            <v>Manifest a power stored in a dorje without expending a charge.  +2 power points.</v>
          </cell>
          <cell r="D477" t="str">
            <v>WotC</v>
          </cell>
          <cell r="E477" t="str">
            <v xml:space="preserve">PsiHB </v>
          </cell>
          <cell r="F477">
            <v>26</v>
          </cell>
          <cell r="G477" t="str">
            <v>Metapsionic</v>
          </cell>
          <cell r="H477">
            <v>0</v>
          </cell>
        </row>
        <row r="478">
          <cell r="A478" t="str">
            <v>Master of Counterspelling</v>
          </cell>
          <cell r="C478" t="str">
            <v>Spell turned back on caster.  (cost: 7th lvl spell on feat selection)</v>
          </cell>
          <cell r="D478" t="str">
            <v>WotC</v>
          </cell>
          <cell r="E478" t="str">
            <v xml:space="preserve">FRCS </v>
          </cell>
          <cell r="F478">
            <v>42</v>
          </cell>
          <cell r="G478" t="str">
            <v>High Arcana</v>
          </cell>
          <cell r="H478">
            <v>2</v>
          </cell>
          <cell r="I478" t="str">
            <v>Archmage</v>
          </cell>
        </row>
        <row r="479">
          <cell r="A479" t="str">
            <v>Master of the Past</v>
          </cell>
          <cell r="C479" t="str">
            <v>Spells that target incorporeal creatures get a +2 bonus to their DC.</v>
          </cell>
          <cell r="D479" t="str">
            <v>Green Ronin</v>
          </cell>
          <cell r="E479" t="str">
            <v xml:space="preserve">SCoN </v>
          </cell>
          <cell r="F479">
            <v>17</v>
          </cell>
          <cell r="G479" t="str">
            <v>Metamagic</v>
          </cell>
          <cell r="H479">
            <v>4</v>
          </cell>
          <cell r="I479" t="str">
            <v>Necromancer Level 3+, Wis 12+</v>
          </cell>
        </row>
        <row r="480">
          <cell r="A480" t="str">
            <v>Master Staff</v>
          </cell>
          <cell r="C480" t="str">
            <v>Can use spell slots in place of staff charges; See ref.</v>
          </cell>
          <cell r="D480" t="str">
            <v>WotC</v>
          </cell>
          <cell r="E480" t="str">
            <v xml:space="preserve">ELH </v>
          </cell>
          <cell r="F480">
            <v>62</v>
          </cell>
          <cell r="G480" t="str">
            <v>Epic</v>
          </cell>
          <cell r="H480">
            <v>2</v>
          </cell>
          <cell r="I480" t="str">
            <v>Craft Staff, Spellcraft 15 ranks</v>
          </cell>
        </row>
        <row r="481">
          <cell r="A481" t="str">
            <v>Master Summoner</v>
          </cell>
          <cell r="C481" t="str">
            <v>Summoning spells gain the medium range (100+10/lvl).  Increases corruption.</v>
          </cell>
          <cell r="D481" t="str">
            <v>Green Ronin</v>
          </cell>
          <cell r="E481" t="str">
            <v xml:space="preserve">AotA </v>
          </cell>
          <cell r="F481">
            <v>12</v>
          </cell>
          <cell r="G481" t="str">
            <v>Special</v>
          </cell>
          <cell r="H481">
            <v>1</v>
          </cell>
          <cell r="I481" t="str">
            <v>Adept Summoner</v>
          </cell>
        </row>
        <row r="482">
          <cell r="A482" t="str">
            <v>Master Wand</v>
          </cell>
          <cell r="C482" t="str">
            <v>Can use spell slots in place of wand charges; See ref.</v>
          </cell>
          <cell r="D482" t="str">
            <v>WotC</v>
          </cell>
          <cell r="E482" t="str">
            <v xml:space="preserve">ELH </v>
          </cell>
          <cell r="F482">
            <v>62</v>
          </cell>
          <cell r="G482" t="str">
            <v>Epic</v>
          </cell>
          <cell r="H482">
            <v>2</v>
          </cell>
          <cell r="I482" t="str">
            <v>Craft Wand, Spellcraft 15 ranks</v>
          </cell>
        </row>
        <row r="483">
          <cell r="A483" t="str">
            <v>Mastery of Element</v>
          </cell>
          <cell r="C483" t="str">
            <v>Spell uses different element.  (cost: 8th lvl spell on feat selection)</v>
          </cell>
          <cell r="D483" t="str">
            <v>WotC</v>
          </cell>
          <cell r="E483" t="str">
            <v xml:space="preserve">FRCS </v>
          </cell>
          <cell r="F483">
            <v>42</v>
          </cell>
          <cell r="G483" t="str">
            <v>High Arcana</v>
          </cell>
          <cell r="H483">
            <v>2</v>
          </cell>
          <cell r="I483" t="str">
            <v>Archmage</v>
          </cell>
        </row>
        <row r="484">
          <cell r="A484" t="str">
            <v>Mastery of Energy</v>
          </cell>
          <cell r="C484" t="str">
            <v>+4 bonus to turning checks and turning damage.</v>
          </cell>
          <cell r="D484" t="str">
            <v>WotC</v>
          </cell>
          <cell r="E484" t="str">
            <v xml:space="preserve">FRCS </v>
          </cell>
          <cell r="F484">
            <v>48</v>
          </cell>
          <cell r="G484" t="str">
            <v>Special Ability</v>
          </cell>
          <cell r="H484">
            <v>2</v>
          </cell>
          <cell r="I484" t="str">
            <v>Hierophant</v>
          </cell>
        </row>
        <row r="485">
          <cell r="A485" t="str">
            <v>Mastery of Shaping</v>
          </cell>
          <cell r="C485" t="str">
            <v>Alter area affected.  (cost: 6th lvl spell on feat selection)</v>
          </cell>
          <cell r="D485" t="str">
            <v>WotC</v>
          </cell>
          <cell r="E485" t="str">
            <v xml:space="preserve">FRCS </v>
          </cell>
          <cell r="F485">
            <v>42</v>
          </cell>
          <cell r="G485" t="str">
            <v>High Arcana</v>
          </cell>
          <cell r="H485">
            <v>2</v>
          </cell>
          <cell r="I485" t="str">
            <v>Archmage</v>
          </cell>
        </row>
        <row r="486">
          <cell r="A486" t="str">
            <v>Maximize Poison</v>
          </cell>
          <cell r="C486" t="str">
            <v>Poisons do maximum damage.</v>
          </cell>
          <cell r="D486" t="str">
            <v>Green Ronin</v>
          </cell>
          <cell r="E486" t="str">
            <v xml:space="preserve">AH </v>
          </cell>
          <cell r="F486">
            <v>20</v>
          </cell>
          <cell r="G486" t="str">
            <v>General</v>
          </cell>
          <cell r="H486">
            <v>3</v>
          </cell>
          <cell r="I486" t="str">
            <v>BAB 6+, Poison Use, Empower Poison</v>
          </cell>
        </row>
        <row r="487">
          <cell r="A487" t="str">
            <v>Maximize Power</v>
          </cell>
          <cell r="C487" t="str">
            <v>All variable, numeric effects of a maximized power are maximized. +6 power points.</v>
          </cell>
          <cell r="D487" t="str">
            <v>WotC</v>
          </cell>
          <cell r="E487" t="str">
            <v xml:space="preserve">PsiHB </v>
          </cell>
          <cell r="F487">
            <v>26</v>
          </cell>
          <cell r="G487" t="str">
            <v>Metapsionic</v>
          </cell>
          <cell r="H487">
            <v>0</v>
          </cell>
        </row>
        <row r="488">
          <cell r="A488" t="str">
            <v>Maximize Spell</v>
          </cell>
          <cell r="C488" t="str">
            <v>All variable, numeric effects of a spell are maximized; +3 spell levels.</v>
          </cell>
          <cell r="D488" t="str">
            <v>WotC</v>
          </cell>
          <cell r="E488" t="str">
            <v xml:space="preserve">PHB </v>
          </cell>
          <cell r="F488">
            <v>83</v>
          </cell>
          <cell r="G488" t="str">
            <v>Metamagic</v>
          </cell>
          <cell r="H488">
            <v>0</v>
          </cell>
        </row>
        <row r="489">
          <cell r="A489" t="str">
            <v>Mechanical Aptitude</v>
          </cell>
          <cell r="C489" t="str">
            <v>+2 to Disable Device &amp; Open Locks checks</v>
          </cell>
          <cell r="D489" t="str">
            <v>FFG</v>
          </cell>
          <cell r="E489" t="str">
            <v xml:space="preserve">TnT </v>
          </cell>
          <cell r="F489">
            <v>37</v>
          </cell>
          <cell r="G489" t="str">
            <v>General</v>
          </cell>
          <cell r="H489">
            <v>1</v>
          </cell>
          <cell r="I489" t="str">
            <v>Dex 15+</v>
          </cell>
        </row>
        <row r="490">
          <cell r="A490" t="str">
            <v>Mental Adversary</v>
          </cell>
          <cell r="C490" t="str">
            <v>+1 ability damage on a successful psionic attack.  +3 power points.</v>
          </cell>
          <cell r="D490" t="str">
            <v>WotC</v>
          </cell>
          <cell r="E490" t="str">
            <v xml:space="preserve">PsiHB </v>
          </cell>
          <cell r="F490">
            <v>27</v>
          </cell>
          <cell r="G490" t="str">
            <v>Psionic</v>
          </cell>
          <cell r="H490">
            <v>1</v>
          </cell>
          <cell r="I490" t="str">
            <v>Cha 13+</v>
          </cell>
        </row>
        <row r="491">
          <cell r="A491" t="str">
            <v>Mental Combatant</v>
          </cell>
          <cell r="C491" t="str">
            <v>+0 dodge bonus to AC against designated opponent.</v>
          </cell>
          <cell r="D491" t="str">
            <v>AEG</v>
          </cell>
          <cell r="E491" t="str">
            <v xml:space="preserve">Merc </v>
          </cell>
          <cell r="F491">
            <v>64</v>
          </cell>
          <cell r="G491" t="str">
            <v>Fighter</v>
          </cell>
          <cell r="H491">
            <v>2</v>
          </cell>
          <cell r="I491" t="str">
            <v>Int 13+, Combat Reflexes</v>
          </cell>
        </row>
        <row r="492">
          <cell r="A492" t="str">
            <v>Mental Leap</v>
          </cell>
          <cell r="C492" t="str">
            <v xml:space="preserve">Jump twice as far or as high as indicated on your Jump check.  </v>
          </cell>
          <cell r="D492" t="str">
            <v>WotC</v>
          </cell>
          <cell r="E492" t="str">
            <v xml:space="preserve">PsiHB </v>
          </cell>
          <cell r="F492">
            <v>27</v>
          </cell>
          <cell r="G492" t="str">
            <v>Psionic</v>
          </cell>
          <cell r="H492">
            <v>3</v>
          </cell>
          <cell r="I492" t="str">
            <v>Str 13+, 6 ranks of the Jump skill, reserve power points 3+</v>
          </cell>
        </row>
        <row r="493">
          <cell r="A493" t="str">
            <v>Mercantile Background</v>
          </cell>
          <cell r="C493" t="str">
            <v>+2 bonus to Appraise and one Craft or Profession skill.</v>
          </cell>
          <cell r="D493" t="str">
            <v>WotC</v>
          </cell>
          <cell r="E493" t="str">
            <v xml:space="preserve">FRCS </v>
          </cell>
          <cell r="F493">
            <v>36</v>
          </cell>
          <cell r="G493" t="str">
            <v>General</v>
          </cell>
          <cell r="H493">
            <v>0</v>
          </cell>
        </row>
        <row r="494">
          <cell r="A494" t="str">
            <v>Metacreative</v>
          </cell>
          <cell r="C494" t="str">
            <v>One Creation feat cost 25% less to create (for XP and raw material cost).</v>
          </cell>
          <cell r="D494" t="str">
            <v>WotC</v>
          </cell>
          <cell r="E494" t="str">
            <v xml:space="preserve">PsiHB </v>
          </cell>
          <cell r="F494">
            <v>27</v>
          </cell>
          <cell r="G494" t="str">
            <v>Psionic</v>
          </cell>
          <cell r="H494">
            <v>1</v>
          </cell>
          <cell r="I494" t="str">
            <v>Any item creation feat</v>
          </cell>
        </row>
        <row r="495">
          <cell r="A495" t="str">
            <v>Mielikki's Step</v>
          </cell>
          <cell r="C495" t="str">
            <v>Add +10' in light/medium armor/encumbrance.</v>
          </cell>
          <cell r="D495" t="str">
            <v>WotC</v>
          </cell>
          <cell r="E495" t="str">
            <v xml:space="preserve">MoF </v>
          </cell>
          <cell r="F495">
            <v>30</v>
          </cell>
          <cell r="G495" t="str">
            <v>Harper Priest</v>
          </cell>
          <cell r="H495">
            <v>2</v>
          </cell>
          <cell r="I495" t="str">
            <v>Harper Priest level + Wis Bonus: 5+</v>
          </cell>
        </row>
        <row r="496">
          <cell r="A496" t="str">
            <v>Mighty Rage</v>
          </cell>
          <cell r="C496" t="str">
            <v>Rage bonuses increase to +8 Str and Con, +4 (morale) to Will saves</v>
          </cell>
          <cell r="D496" t="str">
            <v>WotC</v>
          </cell>
          <cell r="E496" t="str">
            <v xml:space="preserve">ELH </v>
          </cell>
          <cell r="F496">
            <v>63</v>
          </cell>
          <cell r="G496" t="str">
            <v>Epic</v>
          </cell>
          <cell r="H496">
            <v>3</v>
          </cell>
          <cell r="I496" t="str">
            <v>Str 21, Con 21, greater rage class feature</v>
          </cell>
        </row>
        <row r="497">
          <cell r="A497" t="str">
            <v>Milil's Voice</v>
          </cell>
          <cell r="C497" t="str">
            <v>+1 holy bonus on all Charisma-based skills.</v>
          </cell>
          <cell r="D497" t="str">
            <v>WotC</v>
          </cell>
          <cell r="E497" t="str">
            <v xml:space="preserve">MoF </v>
          </cell>
          <cell r="F497">
            <v>30</v>
          </cell>
          <cell r="G497" t="str">
            <v>Harper Priest</v>
          </cell>
          <cell r="H497">
            <v>2</v>
          </cell>
          <cell r="I497" t="str">
            <v>Harper Priest level + Wis Bonus: 4+</v>
          </cell>
        </row>
        <row r="498">
          <cell r="A498" t="str">
            <v>Militia</v>
          </cell>
          <cell r="C498" t="str">
            <v>Martial Weapon Proficiency (Longbow / Longspear) or (Shortbow / Short Sword)</v>
          </cell>
          <cell r="D498" t="str">
            <v>WotC</v>
          </cell>
          <cell r="E498" t="str">
            <v xml:space="preserve">FRCS </v>
          </cell>
          <cell r="F498">
            <v>36</v>
          </cell>
          <cell r="G498" t="str">
            <v>General</v>
          </cell>
          <cell r="H498">
            <v>0</v>
          </cell>
        </row>
        <row r="499">
          <cell r="A499" t="str">
            <v>Mind Blank</v>
          </cell>
          <cell r="C499" t="str">
            <v>Full Round concentration gains +6 bonus to Will saves for 2 rounds.</v>
          </cell>
          <cell r="D499" t="str">
            <v>AEG</v>
          </cell>
          <cell r="E499" t="str">
            <v xml:space="preserve">Merc </v>
          </cell>
          <cell r="F499">
            <v>64</v>
          </cell>
          <cell r="G499" t="str">
            <v>General</v>
          </cell>
          <cell r="H499">
            <v>0</v>
          </cell>
        </row>
        <row r="500">
          <cell r="A500" t="str">
            <v>Mind Blind</v>
          </cell>
          <cell r="C500" t="str">
            <v>Gain Mental Hardness 3; all your attacks suffer -3 to dmg (min 1 pt.)</v>
          </cell>
          <cell r="D500" t="str">
            <v>Piazo</v>
          </cell>
          <cell r="E500" t="str">
            <v>Dragon #287</v>
          </cell>
          <cell r="F500">
            <v>55</v>
          </cell>
          <cell r="G500" t="str">
            <v>Psionic</v>
          </cell>
          <cell r="H500">
            <v>1</v>
          </cell>
          <cell r="I500" t="str">
            <v>Psychic Bastion</v>
          </cell>
        </row>
        <row r="501">
          <cell r="A501" t="str">
            <v>Mind Over Body</v>
          </cell>
          <cell r="C501" t="str">
            <v>INT modifier for 1st level HP (instead of CON); +1 HP each Metamagic feat.  (1st)</v>
          </cell>
          <cell r="D501" t="str">
            <v>WotC</v>
          </cell>
          <cell r="E501" t="str">
            <v xml:space="preserve">FRCS </v>
          </cell>
          <cell r="F501">
            <v>37</v>
          </cell>
          <cell r="G501" t="str">
            <v>General</v>
          </cell>
          <cell r="H501">
            <v>0</v>
          </cell>
        </row>
        <row r="502">
          <cell r="A502" t="str">
            <v>Mind Trap</v>
          </cell>
          <cell r="C502" t="str">
            <v>Deplete foe's power points when they deal ability dmg to you, +3 power points.</v>
          </cell>
          <cell r="D502" t="str">
            <v>WotC</v>
          </cell>
          <cell r="E502" t="str">
            <v xml:space="preserve">PsiHB </v>
          </cell>
          <cell r="F502">
            <v>27</v>
          </cell>
          <cell r="G502" t="str">
            <v>Psionic</v>
          </cell>
          <cell r="H502">
            <v>1</v>
          </cell>
          <cell r="I502" t="str">
            <v>Psychic Bastion</v>
          </cell>
        </row>
        <row r="503">
          <cell r="A503" t="str">
            <v>Mirror Sight</v>
          </cell>
          <cell r="C503" t="str">
            <v>Once per day, as a scry attempt, look "through" a mirror.</v>
          </cell>
          <cell r="D503" t="str">
            <v>Mal</v>
          </cell>
          <cell r="E503" t="str">
            <v xml:space="preserve">BoEM </v>
          </cell>
          <cell r="F503">
            <v>4</v>
          </cell>
          <cell r="G503" t="str">
            <v>Eldritch</v>
          </cell>
          <cell r="H503">
            <v>0</v>
          </cell>
        </row>
        <row r="504">
          <cell r="A504" t="str">
            <v>Mobile Defense</v>
          </cell>
          <cell r="C504" t="str">
            <v>Can take a 5-foot step each round while in defensive stance</v>
          </cell>
          <cell r="D504" t="str">
            <v>WotC</v>
          </cell>
          <cell r="E504" t="str">
            <v xml:space="preserve">ELH </v>
          </cell>
          <cell r="F504">
            <v>63</v>
          </cell>
          <cell r="G504" t="str">
            <v>Epic</v>
          </cell>
          <cell r="H504">
            <v>5</v>
          </cell>
          <cell r="I504" t="str">
            <v>Dex 15, Dodge, Mobility, Spring Attack, defensive stance 5/day</v>
          </cell>
        </row>
        <row r="505">
          <cell r="A505" t="str">
            <v>Mobility</v>
          </cell>
          <cell r="C505" t="str">
            <v>+4 Dodge bonus when you move within a threatened area.</v>
          </cell>
          <cell r="D505" t="str">
            <v>WotC</v>
          </cell>
          <cell r="E505" t="str">
            <v xml:space="preserve">PHB </v>
          </cell>
          <cell r="F505">
            <v>83</v>
          </cell>
          <cell r="G505" t="str">
            <v>General</v>
          </cell>
          <cell r="H505">
            <v>2</v>
          </cell>
          <cell r="I505" t="str">
            <v>Dex 13+, Dodge</v>
          </cell>
        </row>
        <row r="506">
          <cell r="A506" t="str">
            <v>Monkey Grip</v>
          </cell>
          <cell r="C506" t="str">
            <v>Use weapon one size larger; -2 attack rolls; one weapon per time taken.</v>
          </cell>
          <cell r="D506" t="str">
            <v>WotC</v>
          </cell>
          <cell r="E506" t="str">
            <v xml:space="preserve">SnF </v>
          </cell>
          <cell r="F506">
            <v>7</v>
          </cell>
          <cell r="G506" t="str">
            <v>General</v>
          </cell>
          <cell r="H506">
            <v>0</v>
          </cell>
        </row>
        <row r="507">
          <cell r="A507" t="str">
            <v>Mountain's Youth</v>
          </cell>
          <cell r="C507" t="str">
            <v>Don't suffer penalties or gain benefits from moving to middle age.</v>
          </cell>
          <cell r="D507" t="str">
            <v>Green Ronin</v>
          </cell>
          <cell r="E507" t="str">
            <v xml:space="preserve">HnH </v>
          </cell>
          <cell r="F507">
            <v>18</v>
          </cell>
          <cell r="G507" t="str">
            <v>General</v>
          </cell>
          <cell r="H507">
            <v>1</v>
          </cell>
          <cell r="I507" t="str">
            <v>Con 13+, Middle Age or Younger</v>
          </cell>
        </row>
        <row r="508">
          <cell r="A508" t="str">
            <v>Mounted Archery</v>
          </cell>
          <cell r="C508" t="str">
            <v>Penalties for shooting from horseback are halved.</v>
          </cell>
          <cell r="D508" t="str">
            <v>WotC</v>
          </cell>
          <cell r="E508" t="str">
            <v xml:space="preserve">PHB </v>
          </cell>
          <cell r="F508">
            <v>83</v>
          </cell>
          <cell r="G508" t="str">
            <v>General</v>
          </cell>
          <cell r="H508">
            <v>0</v>
          </cell>
        </row>
        <row r="509">
          <cell r="A509" t="str">
            <v>Mounted Combat</v>
          </cell>
          <cell r="C509" t="str">
            <v>Once per round, make a Ride check (for mount's AC) to negate hit.</v>
          </cell>
          <cell r="D509" t="str">
            <v>WotC</v>
          </cell>
          <cell r="E509" t="str">
            <v xml:space="preserve">PHB </v>
          </cell>
          <cell r="F509">
            <v>83</v>
          </cell>
          <cell r="G509" t="str">
            <v>General</v>
          </cell>
          <cell r="H509">
            <v>0</v>
          </cell>
        </row>
        <row r="510">
          <cell r="A510" t="str">
            <v>Multiattack *</v>
          </cell>
          <cell r="C510" t="str">
            <v>Creature's 2ndary attack with a natural weapon suffers a -2 penalty.</v>
          </cell>
          <cell r="D510" t="str">
            <v>WotC</v>
          </cell>
          <cell r="E510" t="str">
            <v xml:space="preserve">MM </v>
          </cell>
          <cell r="F510">
            <v>11</v>
          </cell>
          <cell r="G510" t="str">
            <v>General</v>
          </cell>
          <cell r="H510">
            <v>0</v>
          </cell>
        </row>
        <row r="511">
          <cell r="A511" t="str">
            <v>Multidexterity *</v>
          </cell>
          <cell r="C511" t="str">
            <v>Creature ignores all off-hand penalties.</v>
          </cell>
          <cell r="D511" t="str">
            <v>WotC</v>
          </cell>
          <cell r="E511" t="str">
            <v xml:space="preserve">MM </v>
          </cell>
          <cell r="F511">
            <v>11</v>
          </cell>
          <cell r="G511" t="str">
            <v>General</v>
          </cell>
          <cell r="H511">
            <v>0</v>
          </cell>
        </row>
        <row r="512">
          <cell r="A512" t="str">
            <v>Multispell</v>
          </cell>
          <cell r="C512" t="str">
            <v>Can cast one more quickened spell per round</v>
          </cell>
          <cell r="D512" t="str">
            <v>WotC</v>
          </cell>
          <cell r="E512" t="str">
            <v xml:space="preserve">ELH </v>
          </cell>
          <cell r="F512">
            <v>63</v>
          </cell>
          <cell r="G512" t="str">
            <v>Epic</v>
          </cell>
          <cell r="H512">
            <v>2</v>
          </cell>
          <cell r="I512" t="str">
            <v>Quicken Spell, 9th level spells</v>
          </cell>
        </row>
        <row r="513">
          <cell r="A513" t="str">
            <v>Multitasking</v>
          </cell>
          <cell r="C513" t="str">
            <v>Each pair of arms can perform a distinct partial action.</v>
          </cell>
          <cell r="D513" t="str">
            <v>WotC</v>
          </cell>
          <cell r="E513" t="str">
            <v xml:space="preserve">SnF </v>
          </cell>
          <cell r="F513">
            <v>62</v>
          </cell>
          <cell r="G513" t="str">
            <v>General</v>
          </cell>
          <cell r="H513">
            <v>0</v>
          </cell>
        </row>
        <row r="514">
          <cell r="A514" t="str">
            <v>Multiweapon Fighting *</v>
          </cell>
          <cell r="C514" t="str">
            <v>Penalties for fighting with multiple weapons are reduced by two.</v>
          </cell>
          <cell r="D514" t="str">
            <v>WotC</v>
          </cell>
          <cell r="E514" t="str">
            <v xml:space="preserve">MM </v>
          </cell>
          <cell r="F514">
            <v>11</v>
          </cell>
          <cell r="G514" t="str">
            <v>General</v>
          </cell>
          <cell r="H514">
            <v>0</v>
          </cell>
        </row>
        <row r="515">
          <cell r="A515" t="str">
            <v>Multiweapon Rend</v>
          </cell>
          <cell r="C515" t="str">
            <v>Can rend opponents when two or more attacks hit; See ref.</v>
          </cell>
          <cell r="D515" t="str">
            <v>WotC</v>
          </cell>
          <cell r="E515" t="str">
            <v xml:space="preserve">ELH </v>
          </cell>
          <cell r="F515">
            <v>63</v>
          </cell>
          <cell r="G515" t="str">
            <v>Epic</v>
          </cell>
          <cell r="H515">
            <v>5</v>
          </cell>
          <cell r="I515" t="str">
            <v>Dex 15, BAB +9, Multidexterity, Multiweapon Fighting, Three or more hands</v>
          </cell>
        </row>
        <row r="516">
          <cell r="A516" t="str">
            <v>Music of the Gods</v>
          </cell>
          <cell r="C516" t="str">
            <v>Bardic Music can affect beings immune to mind-affecting effects; See ref.</v>
          </cell>
          <cell r="D516" t="str">
            <v>WotC</v>
          </cell>
          <cell r="E516" t="str">
            <v xml:space="preserve">ELH </v>
          </cell>
          <cell r="F516">
            <v>63</v>
          </cell>
          <cell r="G516" t="str">
            <v>Epic</v>
          </cell>
          <cell r="H516">
            <v>3</v>
          </cell>
          <cell r="I516" t="str">
            <v>Cha 25, Perform 30 ranks, bardic music class feature</v>
          </cell>
        </row>
        <row r="517">
          <cell r="A517" t="str">
            <v>Mystic Endurance</v>
          </cell>
          <cell r="C517" t="str">
            <v>Transmutation - +1 Con for each spell level burned, 4th+ immune to poison for 1 minute.</v>
          </cell>
          <cell r="D517" t="str">
            <v>Green Ronin</v>
          </cell>
          <cell r="E517" t="str">
            <v xml:space="preserve">HnH </v>
          </cell>
          <cell r="F517">
            <v>18</v>
          </cell>
          <cell r="G517" t="str">
            <v>Spell Channeling</v>
          </cell>
          <cell r="H517">
            <v>2</v>
          </cell>
          <cell r="I517" t="str">
            <v>Spellcaster Level 5+, Toughness</v>
          </cell>
        </row>
        <row r="518">
          <cell r="A518" t="str">
            <v>Mystic Force</v>
          </cell>
          <cell r="C518" t="str">
            <v>Evocation - +1 bonus for each spell level burned on next attempt to penetrate SR in the next minute.</v>
          </cell>
          <cell r="D518" t="str">
            <v>Green Ronin</v>
          </cell>
          <cell r="E518" t="str">
            <v xml:space="preserve">HnH </v>
          </cell>
          <cell r="F518">
            <v>18</v>
          </cell>
          <cell r="G518" t="str">
            <v>Spell Channeling</v>
          </cell>
          <cell r="H518">
            <v>2</v>
          </cell>
          <cell r="I518" t="str">
            <v>Spellcaster Level 5+, Str 13+</v>
          </cell>
        </row>
        <row r="519">
          <cell r="A519" t="str">
            <v>Mystic Presence</v>
          </cell>
          <cell r="C519" t="str">
            <v>Enchantment - +1 Con for each spell level burned, 4th+ free action intimidate for 1 minute.</v>
          </cell>
          <cell r="D519" t="str">
            <v>Green Ronin</v>
          </cell>
          <cell r="E519" t="str">
            <v xml:space="preserve">HnH </v>
          </cell>
          <cell r="F519">
            <v>18</v>
          </cell>
          <cell r="G519" t="str">
            <v>Spell Channeling</v>
          </cell>
          <cell r="H519">
            <v>2</v>
          </cell>
          <cell r="I519" t="str">
            <v>Spellcaster Level 5+, Cha 13+</v>
          </cell>
        </row>
        <row r="520">
          <cell r="A520" t="str">
            <v>Mystic Resistance</v>
          </cell>
          <cell r="C520" t="str">
            <v>Abjuration - 3 resistance for each spell level burned to an energy (4th+ choose 2 energies) for 1 minute.</v>
          </cell>
          <cell r="D520" t="str">
            <v>Green Ronin</v>
          </cell>
          <cell r="E520" t="str">
            <v xml:space="preserve">HnH </v>
          </cell>
          <cell r="F520">
            <v>18</v>
          </cell>
          <cell r="G520" t="str">
            <v>Spell Channeling</v>
          </cell>
          <cell r="H520">
            <v>2</v>
          </cell>
          <cell r="I520" t="str">
            <v>Spellcaster Level 5+, Con 13+</v>
          </cell>
        </row>
        <row r="521">
          <cell r="A521" t="str">
            <v>Mystic Sight</v>
          </cell>
          <cell r="C521" t="str">
            <v>Divination - +2 to Spot for each spell level burned, 4th+ gain low-light vision (or 3x range) for 1 minute.</v>
          </cell>
          <cell r="D521" t="str">
            <v>Green Ronin</v>
          </cell>
          <cell r="E521" t="str">
            <v xml:space="preserve">HnH </v>
          </cell>
          <cell r="F521">
            <v>18</v>
          </cell>
          <cell r="G521" t="str">
            <v>Spell Channeling</v>
          </cell>
          <cell r="H521">
            <v>2</v>
          </cell>
          <cell r="I521" t="str">
            <v>Spellcaster Level 3+, Wis 13+</v>
          </cell>
        </row>
        <row r="522">
          <cell r="A522" t="str">
            <v>Mystic Stealth</v>
          </cell>
          <cell r="C522" t="str">
            <v>Illusion - burn spell level &gt; # of onlookers to attempt to Hide in their sight.</v>
          </cell>
          <cell r="D522" t="str">
            <v>Green Ronin</v>
          </cell>
          <cell r="E522" t="str">
            <v xml:space="preserve">HnH </v>
          </cell>
          <cell r="F522">
            <v>18</v>
          </cell>
          <cell r="G522" t="str">
            <v>Spell Channeling</v>
          </cell>
          <cell r="H522">
            <v>2</v>
          </cell>
          <cell r="I522" t="str">
            <v>Spellcaster Level 5+, Dex 13+</v>
          </cell>
        </row>
        <row r="523">
          <cell r="A523" t="str">
            <v>Mystic Summoning</v>
          </cell>
          <cell r="C523" t="str">
            <v>Conjuration - Next summoned creature has extra HD equal to the level of the spell burned.</v>
          </cell>
          <cell r="D523" t="str">
            <v>Green Ronin</v>
          </cell>
          <cell r="E523" t="str">
            <v xml:space="preserve">HnH </v>
          </cell>
          <cell r="F523">
            <v>18</v>
          </cell>
          <cell r="G523" t="str">
            <v>Spell Channeling</v>
          </cell>
          <cell r="H523">
            <v>2</v>
          </cell>
          <cell r="I523" t="str">
            <v>Spellcaster Level 5+, Spell Focus (Conjuration)</v>
          </cell>
        </row>
        <row r="524">
          <cell r="A524" t="str">
            <v>Mystic Turning</v>
          </cell>
          <cell r="C524" t="str">
            <v>Necromancy - +1 bonus for each spell level burned on turning checks &amp; damage for 1 minute.</v>
          </cell>
          <cell r="D524" t="str">
            <v>Green Ronin</v>
          </cell>
          <cell r="E524" t="str">
            <v xml:space="preserve">HnH </v>
          </cell>
          <cell r="F524">
            <v>18</v>
          </cell>
          <cell r="G524" t="str">
            <v>Spell Channeling</v>
          </cell>
          <cell r="H524">
            <v>1</v>
          </cell>
          <cell r="I524" t="str">
            <v>Spellcaster Level 5+, ability to turn or rebuke undead</v>
          </cell>
        </row>
        <row r="525">
          <cell r="A525" t="str">
            <v>Mystra's Grace</v>
          </cell>
          <cell r="C525" t="str">
            <v>+2 insight bonus vs. magical effects.</v>
          </cell>
          <cell r="D525" t="str">
            <v>WotC</v>
          </cell>
          <cell r="E525" t="str">
            <v xml:space="preserve">MoF </v>
          </cell>
          <cell r="F525">
            <v>30</v>
          </cell>
          <cell r="G525" t="str">
            <v>Harper Priest</v>
          </cell>
          <cell r="H525">
            <v>3</v>
          </cell>
          <cell r="I525" t="str">
            <v>Harper Priest level + Wis Bonus: 9+</v>
          </cell>
        </row>
        <row r="526">
          <cell r="A526" t="str">
            <v>Natural Born Leader</v>
          </cell>
          <cell r="C526" t="str">
            <v>-1/day Full Round to inspire allies within 30', +-2 morale bonus to hit split between them in any way.</v>
          </cell>
          <cell r="D526" t="str">
            <v>AEG</v>
          </cell>
          <cell r="E526" t="str">
            <v xml:space="preserve">Merc </v>
          </cell>
          <cell r="F526">
            <v>65</v>
          </cell>
          <cell r="G526" t="str">
            <v>General</v>
          </cell>
          <cell r="H526">
            <v>1</v>
          </cell>
          <cell r="I526" t="str">
            <v>Natural Leader</v>
          </cell>
        </row>
        <row r="527">
          <cell r="A527" t="str">
            <v>Natural Leader</v>
          </cell>
          <cell r="C527" t="str">
            <v>-1/day Full Round to instruct &amp; give someone a +-2 insight bonus on a skill check.</v>
          </cell>
          <cell r="D527" t="str">
            <v>AEG</v>
          </cell>
          <cell r="E527" t="str">
            <v xml:space="preserve">Merc </v>
          </cell>
          <cell r="F527">
            <v>64</v>
          </cell>
          <cell r="G527" t="str">
            <v>General</v>
          </cell>
          <cell r="H527">
            <v>1</v>
          </cell>
          <cell r="I527" t="str">
            <v>Cha 13+</v>
          </cell>
        </row>
        <row r="528">
          <cell r="A528" t="str">
            <v>Negative Energy Burst (D)</v>
          </cell>
          <cell r="C528" t="str">
            <v>Can release a burst of negative energy against living beings, bestowing negative levels; See ref.</v>
          </cell>
          <cell r="D528" t="str">
            <v>WotC</v>
          </cell>
          <cell r="E528" t="str">
            <v xml:space="preserve">ELH </v>
          </cell>
          <cell r="F528">
            <v>63</v>
          </cell>
          <cell r="G528" t="str">
            <v>Epic</v>
          </cell>
          <cell r="H528">
            <v>4</v>
          </cell>
          <cell r="I528" t="str">
            <v>Cha 25, Rebuke/Command Undead, inflict critical wounds, any evil alignment</v>
          </cell>
        </row>
        <row r="529">
          <cell r="A529" t="str">
            <v>Neutralize Enemy</v>
          </cell>
          <cell r="C529" t="str">
            <v xml:space="preserve">Distract target up to 1 size larger so they can't take AoOs.  You can't take AoOs as well. </v>
          </cell>
          <cell r="D529" t="str">
            <v>AEG</v>
          </cell>
          <cell r="E529" t="str">
            <v xml:space="preserve">War </v>
          </cell>
          <cell r="F529">
            <v>46</v>
          </cell>
          <cell r="G529" t="str">
            <v>General</v>
          </cell>
          <cell r="H529">
            <v>1</v>
          </cell>
          <cell r="I529" t="str">
            <v>BAB 3+</v>
          </cell>
        </row>
        <row r="530">
          <cell r="A530" t="str">
            <v>Nimble Fingers</v>
          </cell>
          <cell r="C530" t="str">
            <v>You gain a +2 bonus to Disable Device and Open Locks checks</v>
          </cell>
          <cell r="D530" t="str">
            <v>Malhavoc</v>
          </cell>
          <cell r="E530" t="str">
            <v>www.montecook.com</v>
          </cell>
          <cell r="G530" t="str">
            <v>General</v>
          </cell>
          <cell r="H530">
            <v>0</v>
          </cell>
        </row>
        <row r="531">
          <cell r="A531" t="str">
            <v>Non-Threatening</v>
          </cell>
          <cell r="C531" t="str">
            <v>+2 bonus to Bluff &amp; Diplomacy with creatures of large size or larger.</v>
          </cell>
          <cell r="D531" t="str">
            <v>AEG</v>
          </cell>
          <cell r="E531" t="str">
            <v xml:space="preserve">Dra </v>
          </cell>
          <cell r="F531">
            <v>30</v>
          </cell>
          <cell r="G531" t="str">
            <v>General</v>
          </cell>
          <cell r="H531">
            <v>1</v>
          </cell>
          <cell r="I531" t="str">
            <v>Small size or smaller</v>
          </cell>
        </row>
        <row r="532">
          <cell r="A532" t="str">
            <v>Oath</v>
          </cell>
          <cell r="C532" t="str">
            <v>+1 bonus to all rolls while in direct pursuit of the oath.</v>
          </cell>
          <cell r="D532" t="str">
            <v>AEG</v>
          </cell>
          <cell r="E532" t="str">
            <v xml:space="preserve">Merc </v>
          </cell>
          <cell r="F532">
            <v>65</v>
          </cell>
          <cell r="G532" t="str">
            <v>General</v>
          </cell>
          <cell r="H532">
            <v>2</v>
          </cell>
          <cell r="I532" t="str">
            <v>Iron Will, Any Lawful</v>
          </cell>
        </row>
        <row r="533">
          <cell r="A533" t="str">
            <v>Oath of Dreams</v>
          </cell>
          <cell r="C533" t="str">
            <v>Creature type changes to fey.</v>
          </cell>
          <cell r="D533" t="str">
            <v>Green Ronin</v>
          </cell>
          <cell r="E533" t="str">
            <v xml:space="preserve">HnH </v>
          </cell>
          <cell r="F533">
            <v>19</v>
          </cell>
          <cell r="G533" t="str">
            <v>Bonding</v>
          </cell>
          <cell r="H533">
            <v>0</v>
          </cell>
          <cell r="I533" t="str">
            <v>Bonding Ritual, any Metamagic feat, Wilderness Lore 10+ ranks</v>
          </cell>
        </row>
        <row r="534">
          <cell r="A534" t="str">
            <v>Oath of Iron</v>
          </cell>
          <cell r="C534" t="str">
            <v>+5 bonus to appraise &amp; can gauge enchantment (DC 15+caster lvl) of metal items.</v>
          </cell>
          <cell r="D534" t="str">
            <v>Green Ronin</v>
          </cell>
          <cell r="E534" t="str">
            <v xml:space="preserve">HnH </v>
          </cell>
          <cell r="F534">
            <v>19</v>
          </cell>
          <cell r="G534" t="str">
            <v>Bonding</v>
          </cell>
          <cell r="H534">
            <v>0</v>
          </cell>
          <cell r="I534" t="str">
            <v>Bonding Ritual, Appraise 5+ ranks</v>
          </cell>
        </row>
        <row r="535">
          <cell r="A535" t="str">
            <v>Off-Hand Parry</v>
          </cell>
          <cell r="C535" t="str">
            <v>Sacrifice off-hand attacks for +2 dodge bonus to AC.</v>
          </cell>
          <cell r="D535" t="str">
            <v>WotC</v>
          </cell>
          <cell r="E535" t="str">
            <v xml:space="preserve">SnF </v>
          </cell>
          <cell r="F535">
            <v>7</v>
          </cell>
          <cell r="G535" t="str">
            <v>General</v>
          </cell>
          <cell r="H535">
            <v>0</v>
          </cell>
        </row>
        <row r="536">
          <cell r="A536" t="str">
            <v>Off-Handed</v>
          </cell>
          <cell r="C536" t="str">
            <v>With single off-hand weapon, +2 to hit, opponent -4 to hit.</v>
          </cell>
          <cell r="D536" t="str">
            <v>AEG</v>
          </cell>
          <cell r="E536" t="str">
            <v xml:space="preserve">Evil </v>
          </cell>
          <cell r="F536">
            <v>59</v>
          </cell>
          <cell r="G536" t="str">
            <v>General</v>
          </cell>
          <cell r="H536">
            <v>2</v>
          </cell>
          <cell r="I536" t="str">
            <v>Dex 13+, Ambidexterity</v>
          </cell>
        </row>
        <row r="537">
          <cell r="A537" t="str">
            <v>Off-Handed Parry</v>
          </cell>
          <cell r="C537" t="e">
            <v>#REF!</v>
          </cell>
          <cell r="D537" t="str">
            <v>AEG</v>
          </cell>
          <cell r="E537" t="str">
            <v xml:space="preserve">Merc </v>
          </cell>
          <cell r="F537">
            <v>65</v>
          </cell>
          <cell r="G537" t="str">
            <v>General</v>
          </cell>
          <cell r="H537">
            <v>1</v>
          </cell>
          <cell r="I537" t="str">
            <v>Two-Weapon Fighting</v>
          </cell>
        </row>
        <row r="538">
          <cell r="A538" t="str">
            <v>Oghma's Insight</v>
          </cell>
          <cell r="C538" t="str">
            <v>Skill Focus (any Knowledge) feat.</v>
          </cell>
          <cell r="D538" t="str">
            <v>WotC</v>
          </cell>
          <cell r="E538" t="str">
            <v xml:space="preserve">MoF </v>
          </cell>
          <cell r="F538">
            <v>30</v>
          </cell>
          <cell r="G538" t="str">
            <v>Harper Priest</v>
          </cell>
          <cell r="H538">
            <v>3</v>
          </cell>
          <cell r="I538" t="str">
            <v>Harper Priest level + Wis Bonus: 7+</v>
          </cell>
        </row>
        <row r="539">
          <cell r="A539" t="str">
            <v>Outdoorsman</v>
          </cell>
          <cell r="C539" t="str">
            <v>You gain a +2 bonus to Handle Animal and Wilderness Lore</v>
          </cell>
          <cell r="D539" t="str">
            <v>Malhavoc</v>
          </cell>
          <cell r="E539" t="str">
            <v>www.montecook.com</v>
          </cell>
          <cell r="G539" t="str">
            <v>General</v>
          </cell>
          <cell r="H539">
            <v>0</v>
          </cell>
        </row>
        <row r="540">
          <cell r="A540" t="str">
            <v>Overpower</v>
          </cell>
          <cell r="C540" t="str">
            <v>You can manifest a power at twice its normal effect.  +8 power points.</v>
          </cell>
          <cell r="D540" t="str">
            <v>WotC</v>
          </cell>
          <cell r="E540" t="str">
            <v xml:space="preserve">Mind's Eye </v>
          </cell>
          <cell r="F540">
            <v>41</v>
          </cell>
          <cell r="G540" t="str">
            <v>Metapsionic</v>
          </cell>
          <cell r="H540">
            <v>1</v>
          </cell>
          <cell r="I540" t="str">
            <v>Fortify Power</v>
          </cell>
        </row>
        <row r="541">
          <cell r="A541" t="str">
            <v>Overpowering Attack</v>
          </cell>
          <cell r="C541" t="str">
            <v>+2 bonus to strike targets fighting defensively or using total defense.</v>
          </cell>
          <cell r="D541" t="str">
            <v>AEG</v>
          </cell>
          <cell r="E541" t="str">
            <v xml:space="preserve">War </v>
          </cell>
          <cell r="F541">
            <v>45</v>
          </cell>
          <cell r="G541" t="str">
            <v>General</v>
          </cell>
          <cell r="H541">
            <v>2</v>
          </cell>
          <cell r="I541" t="str">
            <v>Str 15+, Power Attack</v>
          </cell>
        </row>
        <row r="542">
          <cell r="A542" t="str">
            <v>Overwhelming Critical</v>
          </cell>
          <cell r="C542" t="str">
            <v>Critical hits deal +1d6 damage for x2, +2d6 for x3, +3d6 for x4.  Can be taken multiple times, does not stack</v>
          </cell>
          <cell r="D542" t="str">
            <v>WotC</v>
          </cell>
          <cell r="E542" t="str">
            <v xml:space="preserve">ELH </v>
          </cell>
          <cell r="F542">
            <v>63</v>
          </cell>
          <cell r="G542" t="str">
            <v>Epic</v>
          </cell>
          <cell r="H542">
            <v>6</v>
          </cell>
          <cell r="I542" t="str">
            <v>Str 23, Cleave, Great Cleave, Power Attack, Improved Critical and Weapon Focus (chosen weapon)</v>
          </cell>
        </row>
        <row r="543">
          <cell r="A543" t="str">
            <v>Pain Touch</v>
          </cell>
          <cell r="C543" t="str">
            <v>On a successful stun, enemy is nauseated for 1 round.</v>
          </cell>
          <cell r="D543" t="str">
            <v>WotC</v>
          </cell>
          <cell r="E543" t="str">
            <v xml:space="preserve">SnF </v>
          </cell>
          <cell r="F543">
            <v>8</v>
          </cell>
          <cell r="G543" t="str">
            <v>General</v>
          </cell>
          <cell r="H543">
            <v>0</v>
          </cell>
        </row>
        <row r="544">
          <cell r="A544" t="str">
            <v>Painful Strike</v>
          </cell>
          <cell r="C544" t="str">
            <v>Cause temporary -2 to foe's attack rolls.</v>
          </cell>
          <cell r="D544" t="str">
            <v>MGP</v>
          </cell>
          <cell r="E544" t="str">
            <v xml:space="preserve">TQR </v>
          </cell>
          <cell r="F544">
            <v>51</v>
          </cell>
          <cell r="G544" t="str">
            <v>Rogue</v>
          </cell>
          <cell r="H544">
            <v>3</v>
          </cell>
          <cell r="I544" t="str">
            <v>Rogue, BAB 3+, Back Alley Brawler</v>
          </cell>
        </row>
        <row r="545">
          <cell r="A545" t="str">
            <v>Parry</v>
          </cell>
          <cell r="C545" t="str">
            <v>+1 dodge bonus to AC vs. melee opponents in front of you.</v>
          </cell>
          <cell r="D545" t="str">
            <v>AEG</v>
          </cell>
          <cell r="E545" t="str">
            <v xml:space="preserve">Merc </v>
          </cell>
          <cell r="F545">
            <v>65</v>
          </cell>
          <cell r="G545" t="str">
            <v>General</v>
          </cell>
          <cell r="H545">
            <v>1</v>
          </cell>
          <cell r="I545" t="str">
            <v>Weapon Finesse</v>
          </cell>
        </row>
        <row r="546">
          <cell r="A546" t="str">
            <v>Pebble Underfoot</v>
          </cell>
          <cell r="C546" t="str">
            <v>Opponent 2+ sizes larger, +4 bonus on opposed checks to trip</v>
          </cell>
          <cell r="D546" t="str">
            <v>Piazo</v>
          </cell>
          <cell r="E546" t="str">
            <v>Dragon #279</v>
          </cell>
          <cell r="F546">
            <v>63</v>
          </cell>
          <cell r="G546" t="str">
            <v>General</v>
          </cell>
          <cell r="H546">
            <v>0</v>
          </cell>
        </row>
        <row r="547">
          <cell r="A547" t="str">
            <v>Penetrate Damage Reduction</v>
          </cell>
          <cell r="C547" t="str">
            <v>Attacks bypass DR as though +2 higher bonus</v>
          </cell>
          <cell r="D547" t="str">
            <v>WotC</v>
          </cell>
          <cell r="E547" t="str">
            <v xml:space="preserve">ELH </v>
          </cell>
          <cell r="F547">
            <v>63</v>
          </cell>
          <cell r="G547" t="str">
            <v>Epic</v>
          </cell>
          <cell r="H547">
            <v>0</v>
          </cell>
          <cell r="I547" t="str">
            <v>(no requirements)</v>
          </cell>
        </row>
        <row r="548">
          <cell r="A548" t="str">
            <v>Perfect Health</v>
          </cell>
          <cell r="C548" t="str">
            <v>Immune to diseases and poisons of save DC 25 or less</v>
          </cell>
          <cell r="D548" t="str">
            <v>WotC</v>
          </cell>
          <cell r="E548" t="str">
            <v xml:space="preserve">ELH </v>
          </cell>
          <cell r="F548">
            <v>63</v>
          </cell>
          <cell r="G548" t="str">
            <v>Epic</v>
          </cell>
          <cell r="H548">
            <v>2</v>
          </cell>
          <cell r="I548" t="str">
            <v>Con 25, Great Fortitude</v>
          </cell>
        </row>
        <row r="549">
          <cell r="A549" t="str">
            <v>Perfect Memory</v>
          </cell>
          <cell r="C549" t="str">
            <v>Can mem a page for reproduction in 1 round.  Up to 0 pages can be mem'ed.</v>
          </cell>
          <cell r="D549" t="str">
            <v>FFG</v>
          </cell>
          <cell r="E549" t="str">
            <v xml:space="preserve">TnT </v>
          </cell>
          <cell r="F549">
            <v>37</v>
          </cell>
          <cell r="G549" t="str">
            <v>General</v>
          </cell>
          <cell r="H549">
            <v>1</v>
          </cell>
          <cell r="I549" t="str">
            <v>Int 14+</v>
          </cell>
        </row>
        <row r="550">
          <cell r="A550" t="str">
            <v>Perfect Multiweapon Fighting</v>
          </cell>
          <cell r="C550" t="str">
            <v>Can attack with each hand as well as primary hand; See ref.</v>
          </cell>
          <cell r="D550" t="str">
            <v>WotC</v>
          </cell>
          <cell r="E550" t="str">
            <v xml:space="preserve">ELH </v>
          </cell>
          <cell r="F550">
            <v>63</v>
          </cell>
          <cell r="G550" t="str">
            <v>Epic</v>
          </cell>
          <cell r="H550">
            <v>5</v>
          </cell>
          <cell r="I550" t="str">
            <v>Dex 25, Greater Multiweapon Fighting, Multidexterity, Multiweapon Fighting, three or more arms</v>
          </cell>
        </row>
        <row r="551">
          <cell r="A551" t="str">
            <v>Perfect Shot</v>
          </cell>
          <cell r="C551" t="str">
            <v>Auto critical on any natural 20 attack roll.</v>
          </cell>
          <cell r="D551" t="str">
            <v>AEG</v>
          </cell>
          <cell r="E551" t="str">
            <v xml:space="preserve">Merc </v>
          </cell>
          <cell r="F551">
            <v>65</v>
          </cell>
          <cell r="G551" t="str">
            <v>General</v>
          </cell>
          <cell r="H551">
            <v>2</v>
          </cell>
          <cell r="I551" t="str">
            <v>Perfect Shot, Weapon Focus (Light Crossbow)</v>
          </cell>
        </row>
        <row r="552">
          <cell r="A552" t="str">
            <v>Perfect Two-Weapon Fighting</v>
          </cell>
          <cell r="C552" t="str">
            <v>Can attack with your off hand as well as you do with your primary hand</v>
          </cell>
          <cell r="D552" t="str">
            <v>WotC</v>
          </cell>
          <cell r="E552" t="str">
            <v xml:space="preserve">ELH </v>
          </cell>
          <cell r="F552">
            <v>64</v>
          </cell>
          <cell r="G552" t="str">
            <v>Epic</v>
          </cell>
          <cell r="H552">
            <v>5</v>
          </cell>
          <cell r="I552" t="str">
            <v>Dex 25, Ambidexterity, Greater Two Weapon Fighting, Improved Two Weapon Fighting, Two Weapon Fighting</v>
          </cell>
        </row>
        <row r="553">
          <cell r="A553" t="str">
            <v>Permanent Emanation</v>
          </cell>
          <cell r="C553" t="str">
            <v>Can choose one spell that emanates from you to be permanent; See ref.</v>
          </cell>
          <cell r="D553" t="str">
            <v>WotC</v>
          </cell>
          <cell r="E553" t="str">
            <v xml:space="preserve">ELH </v>
          </cell>
          <cell r="F553">
            <v>64</v>
          </cell>
          <cell r="G553" t="str">
            <v>Epic</v>
          </cell>
          <cell r="H553">
            <v>2</v>
          </cell>
          <cell r="I553" t="str">
            <v>Spellcraft 25 ranks, must be able to cast chosen spell</v>
          </cell>
        </row>
        <row r="554">
          <cell r="A554" t="str">
            <v>Pernicious Magic</v>
          </cell>
          <cell r="C554" t="str">
            <v>Shadow Weave magic is harder to counter; you counter Weave magic decreases.</v>
          </cell>
          <cell r="D554" t="str">
            <v>WotC</v>
          </cell>
          <cell r="E554" t="str">
            <v xml:space="preserve">FRCS </v>
          </cell>
          <cell r="F554">
            <v>37</v>
          </cell>
          <cell r="G554" t="str">
            <v>Metamagic</v>
          </cell>
          <cell r="H554">
            <v>1</v>
          </cell>
          <cell r="I554" t="str">
            <v>Shadow Weave Magic</v>
          </cell>
        </row>
        <row r="555">
          <cell r="A555" t="str">
            <v>Persistent Power</v>
          </cell>
          <cell r="C555" t="str">
            <v>One of powers lasts all day.  +8 power points.</v>
          </cell>
          <cell r="D555" t="str">
            <v>WotC</v>
          </cell>
          <cell r="E555" t="str">
            <v xml:space="preserve">PsiHB </v>
          </cell>
          <cell r="F555">
            <v>27</v>
          </cell>
          <cell r="G555" t="str">
            <v>Metapsionic</v>
          </cell>
          <cell r="H555">
            <v>1</v>
          </cell>
          <cell r="I555" t="str">
            <v>Extend Power</v>
          </cell>
        </row>
        <row r="556">
          <cell r="A556" t="str">
            <v>Persistent Spell</v>
          </cell>
          <cell r="C556" t="str">
            <v>One spell lasts all day; +4 spell levels.</v>
          </cell>
          <cell r="D556" t="str">
            <v>WotC</v>
          </cell>
          <cell r="E556" t="str">
            <v xml:space="preserve">TnB </v>
          </cell>
          <cell r="F556">
            <v>41</v>
          </cell>
          <cell r="G556" t="str">
            <v>Metamagic</v>
          </cell>
          <cell r="H556">
            <v>1</v>
          </cell>
          <cell r="I556" t="str">
            <v>Extend Spell</v>
          </cell>
        </row>
        <row r="557">
          <cell r="A557" t="str">
            <v>Persuasion</v>
          </cell>
          <cell r="C557" t="str">
            <v>+2 to Bluff &amp; Gather Info, can retry an Intimidate check.</v>
          </cell>
          <cell r="D557" t="str">
            <v>BP</v>
          </cell>
          <cell r="E557" t="str">
            <v xml:space="preserve">InQ </v>
          </cell>
          <cell r="F557">
            <v>11</v>
          </cell>
          <cell r="G557" t="str">
            <v>General</v>
          </cell>
          <cell r="H557">
            <v>1</v>
          </cell>
          <cell r="I557" t="str">
            <v>Cha 15+</v>
          </cell>
        </row>
        <row r="558">
          <cell r="A558" t="str">
            <v>Phalanx</v>
          </cell>
          <cell r="C558" t="str">
            <v>+1 (+2 if ally has feat) bonus to AC when fighting within 5' on an ally.  Cannot be flanked.</v>
          </cell>
          <cell r="D558" t="str">
            <v>AEG</v>
          </cell>
          <cell r="E558" t="str">
            <v xml:space="preserve">Merc </v>
          </cell>
          <cell r="F558">
            <v>65</v>
          </cell>
          <cell r="G558" t="str">
            <v>Fighter</v>
          </cell>
          <cell r="H558">
            <v>2</v>
          </cell>
          <cell r="I558" t="str">
            <v>BAB 3+, Armor Proficiency (Heavy)</v>
          </cell>
        </row>
        <row r="559">
          <cell r="A559" t="str">
            <v>Phalanx Fighting</v>
          </cell>
          <cell r="C559" t="str">
            <v>+1 bonus to AC when fighting with a large shield &amp; light weapon, if adjacent to another, grants 1/4 cover (+2 AC, +1 Reflex saves)</v>
          </cell>
          <cell r="D559" t="str">
            <v>WotC</v>
          </cell>
          <cell r="E559" t="str">
            <v xml:space="preserve">LoD </v>
          </cell>
          <cell r="F559">
            <v>189</v>
          </cell>
          <cell r="G559" t="str">
            <v>Fighter</v>
          </cell>
          <cell r="H559">
            <v>0</v>
          </cell>
        </row>
        <row r="560">
          <cell r="A560" t="str">
            <v>Philologist</v>
          </cell>
          <cell r="C560" t="str">
            <v>Can read any languages that share a chosen alphabet.</v>
          </cell>
          <cell r="D560" t="str">
            <v>BP</v>
          </cell>
          <cell r="E560" t="str">
            <v xml:space="preserve">InQ </v>
          </cell>
          <cell r="F560">
            <v>11</v>
          </cell>
          <cell r="G560" t="str">
            <v>General</v>
          </cell>
          <cell r="H560">
            <v>1</v>
          </cell>
          <cell r="I560" t="str">
            <v>Int 15+, Literacy</v>
          </cell>
        </row>
        <row r="561">
          <cell r="A561" t="str">
            <v>Pin Shield</v>
          </cell>
          <cell r="C561" t="str">
            <v>Offhand attack pins shield; make AoO w/ primary weapon, no shield bonus</v>
          </cell>
          <cell r="D561" t="str">
            <v>WotC</v>
          </cell>
          <cell r="E561" t="str">
            <v xml:space="preserve">SnF </v>
          </cell>
          <cell r="F561">
            <v>8</v>
          </cell>
          <cell r="G561" t="str">
            <v>General</v>
          </cell>
          <cell r="H561">
            <v>0</v>
          </cell>
        </row>
        <row r="562">
          <cell r="A562" t="str">
            <v>Planar Turning</v>
          </cell>
          <cell r="C562" t="str">
            <v>Can turn or rebuke outsiders, outsiders have turn resistance equal to half SR</v>
          </cell>
          <cell r="D562" t="str">
            <v>WotC</v>
          </cell>
          <cell r="E562" t="str">
            <v xml:space="preserve">ELH </v>
          </cell>
          <cell r="F562">
            <v>64</v>
          </cell>
          <cell r="G562" t="str">
            <v>Epic</v>
          </cell>
          <cell r="H562">
            <v>3</v>
          </cell>
          <cell r="I562" t="str">
            <v>Wis 25, Cha 25, ability to turn or rebuke undead</v>
          </cell>
        </row>
        <row r="563">
          <cell r="A563" t="str">
            <v>Plant Wild Shape (W)</v>
          </cell>
          <cell r="C563" t="str">
            <v>Can Wild Shape into plants; See ref.</v>
          </cell>
          <cell r="D563" t="str">
            <v>WotC</v>
          </cell>
          <cell r="E563" t="str">
            <v xml:space="preserve">ELH </v>
          </cell>
          <cell r="F563">
            <v>65</v>
          </cell>
          <cell r="G563" t="str">
            <v>Epic</v>
          </cell>
          <cell r="H563">
            <v>3</v>
          </cell>
          <cell r="I563" t="str">
            <v>Beast Wild Shape, Knowledge (Nature) 24 ranks, Wild Shape 6+/day</v>
          </cell>
        </row>
        <row r="564">
          <cell r="A564" t="str">
            <v>Pledge Arcane</v>
          </cell>
          <cell r="C564" t="e">
            <v>#REF!</v>
          </cell>
          <cell r="D564" t="str">
            <v>Green Ronin</v>
          </cell>
          <cell r="E564" t="str">
            <v xml:space="preserve">HnH </v>
          </cell>
          <cell r="F564">
            <v>19</v>
          </cell>
          <cell r="G564" t="str">
            <v>Bonding</v>
          </cell>
          <cell r="H564">
            <v>1</v>
          </cell>
          <cell r="I564" t="str">
            <v>Bonding Ritual, any Metamagic feat, Knowledge (Arcana) 10+ ranks, able to cast arcane spells</v>
          </cell>
        </row>
        <row r="565">
          <cell r="A565" t="str">
            <v>Pledge of Flame</v>
          </cell>
          <cell r="C565" t="str">
            <v>Gain fire subtype.</v>
          </cell>
          <cell r="D565" t="str">
            <v>Green Ronin</v>
          </cell>
          <cell r="E565" t="str">
            <v xml:space="preserve">HnH </v>
          </cell>
          <cell r="F565">
            <v>19</v>
          </cell>
          <cell r="G565" t="str">
            <v>Bonding</v>
          </cell>
          <cell r="H565">
            <v>1</v>
          </cell>
          <cell r="I565" t="str">
            <v>Bonding Ritual, Great Fortitude</v>
          </cell>
        </row>
        <row r="566">
          <cell r="A566" t="str">
            <v>Pledge of Frost</v>
          </cell>
          <cell r="C566" t="str">
            <v>Gain cold subtype.</v>
          </cell>
          <cell r="D566" t="str">
            <v>Green Ronin</v>
          </cell>
          <cell r="E566" t="str">
            <v xml:space="preserve">HnH </v>
          </cell>
          <cell r="F566">
            <v>19</v>
          </cell>
          <cell r="G566" t="str">
            <v>Bonding</v>
          </cell>
          <cell r="H566">
            <v>1</v>
          </cell>
          <cell r="I566" t="str">
            <v>Bonding Ritual, Great Fortitude</v>
          </cell>
        </row>
        <row r="567">
          <cell r="A567" t="str">
            <v>Pledge of Shadow</v>
          </cell>
          <cell r="C567" t="str">
            <v>While in concealment from shadows, your targets get no Dex bonus to AC.</v>
          </cell>
          <cell r="D567" t="str">
            <v>Green Ronin</v>
          </cell>
          <cell r="E567" t="str">
            <v xml:space="preserve">HnH </v>
          </cell>
          <cell r="F567">
            <v>19</v>
          </cell>
          <cell r="G567" t="str">
            <v>Bonding</v>
          </cell>
          <cell r="H567">
            <v>2</v>
          </cell>
          <cell r="I567" t="str">
            <v>Bonding Ritual, Deepblood, Shadowblend, Blind-Fight, Hide 10+ ranks</v>
          </cell>
        </row>
        <row r="568">
          <cell r="A568" t="str">
            <v>Point Blank Shot</v>
          </cell>
          <cell r="C568" t="str">
            <v>+1 to attack and dmg with ranged weapons w/i 30'.</v>
          </cell>
          <cell r="D568" t="str">
            <v>WotC</v>
          </cell>
          <cell r="E568" t="str">
            <v xml:space="preserve">PHB </v>
          </cell>
          <cell r="F568">
            <v>84</v>
          </cell>
          <cell r="G568" t="str">
            <v>General</v>
          </cell>
          <cell r="H568">
            <v>0</v>
          </cell>
        </row>
        <row r="569">
          <cell r="A569" t="str">
            <v>Poison Craftsman</v>
          </cell>
          <cell r="C569" t="str">
            <v>+4 to Craft (poisons) checks.</v>
          </cell>
          <cell r="D569" t="str">
            <v>MGP</v>
          </cell>
          <cell r="E569" t="str">
            <v xml:space="preserve">TQR </v>
          </cell>
          <cell r="F569">
            <v>51</v>
          </cell>
          <cell r="G569" t="str">
            <v>General</v>
          </cell>
          <cell r="H569">
            <v>1</v>
          </cell>
          <cell r="I569" t="str">
            <v>Craft (poisons)</v>
          </cell>
        </row>
        <row r="570">
          <cell r="A570" t="str">
            <v>Poison Focus</v>
          </cell>
          <cell r="C570" t="str">
            <v>+2 to DCs of a specific poison you make.</v>
          </cell>
          <cell r="D570" t="str">
            <v>Green Ronin</v>
          </cell>
          <cell r="E570" t="str">
            <v xml:space="preserve">AH </v>
          </cell>
          <cell r="F570">
            <v>20</v>
          </cell>
          <cell r="G570" t="str">
            <v>General</v>
          </cell>
          <cell r="H570">
            <v>1</v>
          </cell>
          <cell r="I570" t="str">
            <v>Poison Use</v>
          </cell>
        </row>
        <row r="571">
          <cell r="A571" t="str">
            <v>Poison Immunity</v>
          </cell>
          <cell r="C571" t="str">
            <v>+4 bonus to resist all poisons.</v>
          </cell>
          <cell r="D571" t="str">
            <v>FFG</v>
          </cell>
          <cell r="E571" t="str">
            <v xml:space="preserve">TnT </v>
          </cell>
          <cell r="F571">
            <v>37</v>
          </cell>
          <cell r="G571" t="str">
            <v>General</v>
          </cell>
          <cell r="H571">
            <v>1</v>
          </cell>
          <cell r="I571" t="str">
            <v>Con 12+, Knowledge (Poison) 5+ ranks</v>
          </cell>
        </row>
        <row r="572">
          <cell r="A572" t="str">
            <v>Poison Reaper</v>
          </cell>
          <cell r="C572" t="str">
            <v>Can extract poisons from dead monsters.</v>
          </cell>
          <cell r="D572" t="str">
            <v>MGP</v>
          </cell>
          <cell r="E572" t="str">
            <v xml:space="preserve">TQR </v>
          </cell>
          <cell r="F572">
            <v>51</v>
          </cell>
          <cell r="G572" t="str">
            <v>General</v>
          </cell>
          <cell r="H572">
            <v>2</v>
          </cell>
          <cell r="I572" t="str">
            <v>Poison Craftsman, Craft (poisons)</v>
          </cell>
        </row>
        <row r="573">
          <cell r="A573" t="str">
            <v>Poison Use</v>
          </cell>
          <cell r="C573" t="str">
            <v>Never risk poisoning yourself.</v>
          </cell>
          <cell r="D573" t="str">
            <v>Green Ronin</v>
          </cell>
          <cell r="E573" t="str">
            <v xml:space="preserve">AH </v>
          </cell>
          <cell r="F573">
            <v>20</v>
          </cell>
          <cell r="G573" t="str">
            <v>General</v>
          </cell>
          <cell r="H573">
            <v>1</v>
          </cell>
          <cell r="I573" t="str">
            <v>Dex 13+</v>
          </cell>
        </row>
        <row r="574">
          <cell r="A574" t="str">
            <v>Polyglot</v>
          </cell>
          <cell r="C574" t="str">
            <v>Can speak all languages, and read/write all languages if literate.</v>
          </cell>
          <cell r="D574" t="str">
            <v>WotC</v>
          </cell>
          <cell r="E574" t="str">
            <v xml:space="preserve">ELH </v>
          </cell>
          <cell r="F574">
            <v>65</v>
          </cell>
          <cell r="G574" t="str">
            <v>Epic</v>
          </cell>
          <cell r="H574">
            <v>2</v>
          </cell>
          <cell r="I574" t="str">
            <v>Int 25, must speak five languages</v>
          </cell>
        </row>
        <row r="575">
          <cell r="A575" t="str">
            <v>Positive Energy Aura</v>
          </cell>
          <cell r="C575" t="str">
            <v>All lesser undead within 15' are turned or destroyed; See ref.</v>
          </cell>
          <cell r="D575" t="str">
            <v>WotC</v>
          </cell>
          <cell r="E575" t="str">
            <v xml:space="preserve">ELH </v>
          </cell>
          <cell r="F575">
            <v>65</v>
          </cell>
          <cell r="G575" t="str">
            <v>Epic</v>
          </cell>
          <cell r="H575">
            <v>3</v>
          </cell>
          <cell r="I575" t="str">
            <v>Cha 25, ability to turn undead, ability to cast Dispel Evil</v>
          </cell>
        </row>
        <row r="576">
          <cell r="A576" t="str">
            <v>Power Attack</v>
          </cell>
          <cell r="C576" t="str">
            <v>Subtract (x) from attack, add to damage.  (x) is up to BAB.</v>
          </cell>
          <cell r="D576" t="str">
            <v>WotC</v>
          </cell>
          <cell r="E576" t="str">
            <v xml:space="preserve">PHB </v>
          </cell>
          <cell r="F576">
            <v>84</v>
          </cell>
          <cell r="G576" t="str">
            <v>General</v>
          </cell>
          <cell r="H576">
            <v>0</v>
          </cell>
        </row>
        <row r="577">
          <cell r="A577" t="str">
            <v>Power Lunge</v>
          </cell>
          <cell r="C577" t="str">
            <v>Charge and attack; suffer AoO; weapon normal dmg, double STR mod.</v>
          </cell>
          <cell r="D577" t="str">
            <v>WotC</v>
          </cell>
          <cell r="E577" t="str">
            <v xml:space="preserve">SnF </v>
          </cell>
          <cell r="F577">
            <v>8</v>
          </cell>
          <cell r="G577" t="str">
            <v>General</v>
          </cell>
          <cell r="H577">
            <v>0</v>
          </cell>
        </row>
        <row r="578">
          <cell r="A578" t="str">
            <v>Power of Nature</v>
          </cell>
          <cell r="C578" t="str">
            <v>Transfer druidic power to willing creature; lose power for duration.</v>
          </cell>
          <cell r="D578" t="str">
            <v>WotC</v>
          </cell>
          <cell r="E578" t="str">
            <v xml:space="preserve">FRCS </v>
          </cell>
          <cell r="F578">
            <v>48</v>
          </cell>
          <cell r="G578" t="str">
            <v>Special Ability</v>
          </cell>
          <cell r="H578">
            <v>2</v>
          </cell>
          <cell r="I578" t="str">
            <v>Hierophant</v>
          </cell>
        </row>
        <row r="579">
          <cell r="A579" t="str">
            <v>Power Penetration</v>
          </cell>
          <cell r="C579" t="str">
            <v>+2 bonus on manifester level to beat a creature's power resistance.</v>
          </cell>
          <cell r="D579" t="str">
            <v>WotC</v>
          </cell>
          <cell r="E579" t="str">
            <v xml:space="preserve">PsiHB </v>
          </cell>
          <cell r="F579">
            <v>27</v>
          </cell>
          <cell r="G579" t="str">
            <v>Psionic</v>
          </cell>
          <cell r="H579">
            <v>0</v>
          </cell>
        </row>
        <row r="580">
          <cell r="A580" t="str">
            <v>Power Shot</v>
          </cell>
          <cell r="C580" t="str">
            <v>1/rnd can hit a 2nd target with the same shot if behind your 1st target at the same BAB.</v>
          </cell>
          <cell r="D580" t="str">
            <v>AEG</v>
          </cell>
          <cell r="E580" t="str">
            <v xml:space="preserve">War </v>
          </cell>
          <cell r="F580">
            <v>46</v>
          </cell>
          <cell r="G580" t="str">
            <v>General</v>
          </cell>
          <cell r="H580">
            <v>3</v>
          </cell>
          <cell r="I580" t="str">
            <v>BAB 5+, Point Blank Shot, Power Attack</v>
          </cell>
        </row>
        <row r="581">
          <cell r="A581" t="str">
            <v>Power Specialization</v>
          </cell>
          <cell r="C581" t="str">
            <v>Add +2 dmg to (ray or energy missile) powers within 30'.</v>
          </cell>
          <cell r="D581" t="str">
            <v>Piazo</v>
          </cell>
          <cell r="E581" t="str">
            <v>Dragon #287</v>
          </cell>
          <cell r="F581">
            <v>56</v>
          </cell>
          <cell r="G581" t="str">
            <v>Psionic</v>
          </cell>
          <cell r="H581">
            <v>2</v>
          </cell>
          <cell r="I581" t="str">
            <v>Weapon Focus (ray), Spellcaster Level 4+</v>
          </cell>
        </row>
        <row r="582">
          <cell r="A582" t="str">
            <v>Power Throw</v>
          </cell>
          <cell r="C582" t="str">
            <v>No penalty for throwing improvised weapons.  +2 to hit, +1 to damage, +10' range w/ all thrown.</v>
          </cell>
          <cell r="D582" t="str">
            <v>AEG</v>
          </cell>
          <cell r="E582" t="str">
            <v xml:space="preserve">Merc </v>
          </cell>
          <cell r="F582">
            <v>65</v>
          </cell>
          <cell r="G582" t="str">
            <v>General</v>
          </cell>
          <cell r="H582">
            <v>1</v>
          </cell>
          <cell r="I582" t="str">
            <v>Dex 13+</v>
          </cell>
        </row>
        <row r="583">
          <cell r="A583" t="str">
            <v>Power Throw</v>
          </cell>
          <cell r="C583" t="str">
            <v>Throw grappled target up to 15' for 1d4+Str bonus subdual damage.</v>
          </cell>
          <cell r="D583" t="str">
            <v>AEG</v>
          </cell>
          <cell r="E583" t="str">
            <v xml:space="preserve">War </v>
          </cell>
          <cell r="F583">
            <v>46</v>
          </cell>
          <cell r="G583" t="str">
            <v>General</v>
          </cell>
          <cell r="H583">
            <v>1</v>
          </cell>
          <cell r="I583" t="str">
            <v>Str 15+</v>
          </cell>
        </row>
        <row r="584">
          <cell r="A584" t="str">
            <v>Power Touch</v>
          </cell>
          <cell r="C584" t="str">
            <v xml:space="preserve">You can make power-enhanced attacks of opportunity. </v>
          </cell>
          <cell r="D584" t="str">
            <v>WotC</v>
          </cell>
          <cell r="E584" t="str">
            <v xml:space="preserve">PsiHB </v>
          </cell>
          <cell r="F584">
            <v>27</v>
          </cell>
          <cell r="G584" t="str">
            <v>Psionic</v>
          </cell>
          <cell r="H584">
            <v>2</v>
          </cell>
          <cell r="I584" t="str">
            <v>Str 13+, Psionic Fist</v>
          </cell>
        </row>
        <row r="585">
          <cell r="A585" t="str">
            <v>Prat Fall</v>
          </cell>
          <cell r="C585" t="str">
            <v>+2 to Tumble, no damage from falls less than 20'.</v>
          </cell>
          <cell r="D585" t="str">
            <v>BP</v>
          </cell>
          <cell r="E585" t="str">
            <v xml:space="preserve">InQ </v>
          </cell>
          <cell r="F585">
            <v>11</v>
          </cell>
          <cell r="G585" t="str">
            <v>General</v>
          </cell>
          <cell r="H585">
            <v>2</v>
          </cell>
          <cell r="I585" t="str">
            <v>Dex 13+, Perform (Acting) 1+ ranks</v>
          </cell>
        </row>
        <row r="586">
          <cell r="A586" t="str">
            <v>Precise Shot</v>
          </cell>
          <cell r="C586" t="str">
            <v>Ignore the -4 penalty for firing into melee.</v>
          </cell>
          <cell r="D586" t="str">
            <v>WotC</v>
          </cell>
          <cell r="E586" t="str">
            <v xml:space="preserve">PHB </v>
          </cell>
          <cell r="F586">
            <v>84</v>
          </cell>
          <cell r="G586" t="str">
            <v>General</v>
          </cell>
          <cell r="H586">
            <v>0</v>
          </cell>
        </row>
        <row r="587">
          <cell r="A587" t="str">
            <v>Prodigy</v>
          </cell>
          <cell r="C587" t="str">
            <v>+2 bonus to any 2 Perform checks.</v>
          </cell>
          <cell r="D587" t="str">
            <v>BP</v>
          </cell>
          <cell r="E587" t="str">
            <v xml:space="preserve">InQ </v>
          </cell>
          <cell r="F587">
            <v>11</v>
          </cell>
          <cell r="G587" t="str">
            <v>General</v>
          </cell>
          <cell r="H587">
            <v>0</v>
          </cell>
        </row>
        <row r="588">
          <cell r="A588" t="str">
            <v>Prolific Writer</v>
          </cell>
          <cell r="C588" t="str">
            <v>Scribe time takes 1/2 normal.</v>
          </cell>
          <cell r="D588" t="str">
            <v>BP</v>
          </cell>
          <cell r="E588" t="str">
            <v xml:space="preserve">InQ </v>
          </cell>
          <cell r="F588">
            <v>11</v>
          </cell>
          <cell r="G588" t="str">
            <v>Metamagic</v>
          </cell>
          <cell r="H588">
            <v>1</v>
          </cell>
          <cell r="I588" t="str">
            <v>Scribe Scroll</v>
          </cell>
        </row>
        <row r="589">
          <cell r="A589" t="str">
            <v>Prone Attack</v>
          </cell>
          <cell r="C589" t="str">
            <v>Attack from prone position w/ no penalty; successful attack, stand for free.</v>
          </cell>
          <cell r="D589" t="str">
            <v>WotC</v>
          </cell>
          <cell r="E589" t="str">
            <v xml:space="preserve">SnF </v>
          </cell>
          <cell r="F589">
            <v>8</v>
          </cell>
          <cell r="G589" t="str">
            <v>General</v>
          </cell>
          <cell r="H589">
            <v>0</v>
          </cell>
        </row>
        <row r="590">
          <cell r="A590" t="str">
            <v>Prone Shot</v>
          </cell>
          <cell r="C590" t="str">
            <v>+2 AB when firing a ranged weapon while prone.</v>
          </cell>
          <cell r="D590" t="str">
            <v>Green Ronin</v>
          </cell>
          <cell r="E590" t="str">
            <v xml:space="preserve">AH </v>
          </cell>
          <cell r="F590">
            <v>20</v>
          </cell>
          <cell r="G590" t="str">
            <v>General</v>
          </cell>
          <cell r="H590">
            <v>1</v>
          </cell>
          <cell r="I590" t="str">
            <v>Point Blank Shot</v>
          </cell>
        </row>
        <row r="591">
          <cell r="A591" t="str">
            <v>Protected Archery</v>
          </cell>
          <cell r="C591" t="str">
            <v>When adjacent to ally with B-to-B feat, you don’t' provoke AoO's for ranged attacks.</v>
          </cell>
          <cell r="D591" t="str">
            <v>Green Ronin</v>
          </cell>
          <cell r="E591" t="str">
            <v xml:space="preserve">HnH </v>
          </cell>
          <cell r="F591">
            <v>19</v>
          </cell>
          <cell r="G591" t="str">
            <v>General</v>
          </cell>
          <cell r="H591">
            <v>2</v>
          </cell>
          <cell r="I591" t="str">
            <v>Back-to-Back, Point Blank Shot</v>
          </cell>
        </row>
        <row r="592">
          <cell r="A592" t="str">
            <v>Protected Casting</v>
          </cell>
          <cell r="C592" t="str">
            <v>When adjacent to ally with B-to-B feat, gain +4 bonus to casting defensively.</v>
          </cell>
          <cell r="D592" t="str">
            <v>Green Ronin</v>
          </cell>
          <cell r="E592" t="str">
            <v xml:space="preserve">HnH </v>
          </cell>
          <cell r="F592">
            <v>19</v>
          </cell>
          <cell r="G592" t="str">
            <v>General</v>
          </cell>
          <cell r="H592">
            <v>2</v>
          </cell>
          <cell r="I592" t="str">
            <v>Back-to-Back, Combat Casting</v>
          </cell>
        </row>
        <row r="593">
          <cell r="A593" t="str">
            <v>Psionic Body</v>
          </cell>
          <cell r="C593" t="str">
            <v>Prime modifier for 1st level HP (instead of CON); +1 HP each Metapsionic feat.  (1st)</v>
          </cell>
          <cell r="D593" t="str">
            <v>WotC</v>
          </cell>
          <cell r="E593" t="str">
            <v xml:space="preserve">PsiHB </v>
          </cell>
          <cell r="F593">
            <v>27</v>
          </cell>
          <cell r="G593" t="str">
            <v>Psionic</v>
          </cell>
          <cell r="H593">
            <v>0</v>
          </cell>
        </row>
        <row r="594">
          <cell r="A594" t="str">
            <v>Psionic Boost</v>
          </cell>
          <cell r="C594" t="str">
            <v>Trade two 0-level powers to increase base speed +10 feet and a +2 CON enhancement bonus for 1 minute.</v>
          </cell>
          <cell r="D594" t="str">
            <v>WotC</v>
          </cell>
          <cell r="E594" t="str">
            <v xml:space="preserve">Mind's Eye </v>
          </cell>
          <cell r="F594">
            <v>45</v>
          </cell>
          <cell r="G594" t="str">
            <v>Psionic</v>
          </cell>
          <cell r="H594">
            <v>3</v>
          </cell>
          <cell r="I594" t="str">
            <v>3rd-level psion or psychic warrior</v>
          </cell>
        </row>
        <row r="595">
          <cell r="A595" t="str">
            <v>Psionic Charge</v>
          </cell>
          <cell r="C595" t="str">
            <v>You can charge in a crooked line.</v>
          </cell>
          <cell r="D595" t="str">
            <v>WotC</v>
          </cell>
          <cell r="E595" t="str">
            <v xml:space="preserve">PsiHB </v>
          </cell>
          <cell r="F595">
            <v>28</v>
          </cell>
          <cell r="G595" t="str">
            <v>Psionic</v>
          </cell>
          <cell r="H595">
            <v>2</v>
          </cell>
          <cell r="I595" t="str">
            <v>Wis 13+, Speed of Thought, reserve power points 3+</v>
          </cell>
        </row>
        <row r="596">
          <cell r="A596" t="str">
            <v>Psionic Combat Buffer</v>
          </cell>
          <cell r="C596" t="str">
            <v>Add +2 to saves vs. powers of a chosen discipline.</v>
          </cell>
          <cell r="D596" t="str">
            <v>WotC</v>
          </cell>
          <cell r="E596" t="str">
            <v>Mind's Eye</v>
          </cell>
          <cell r="F596">
            <v>41</v>
          </cell>
          <cell r="G596" t="str">
            <v>Psionic</v>
          </cell>
          <cell r="H596">
            <v>4</v>
          </cell>
          <cell r="I596" t="str">
            <v>Minimum level 6th+, any other psionic combat feat</v>
          </cell>
        </row>
        <row r="597">
          <cell r="A597" t="str">
            <v>Psionic Defense</v>
          </cell>
          <cell r="C597" t="str">
            <v>Add +2 to saves vs. powers of a chosen discipline.</v>
          </cell>
          <cell r="D597" t="str">
            <v>Piazo</v>
          </cell>
          <cell r="E597" t="str">
            <v>Dragon #287</v>
          </cell>
          <cell r="F597">
            <v>54</v>
          </cell>
          <cell r="G597" t="str">
            <v>Psionic</v>
          </cell>
          <cell r="H597">
            <v>0</v>
          </cell>
        </row>
        <row r="598">
          <cell r="A598" t="str">
            <v>Psionic Dodge</v>
          </cell>
          <cell r="C598" t="str">
            <v>+1 Dodge bonus to AC against one opponent per round.  Stacks with Dodge.</v>
          </cell>
          <cell r="D598" t="str">
            <v>WotC</v>
          </cell>
          <cell r="E598" t="str">
            <v xml:space="preserve">PsiHB </v>
          </cell>
          <cell r="F598">
            <v>28</v>
          </cell>
          <cell r="G598" t="str">
            <v>Psionic</v>
          </cell>
          <cell r="H598">
            <v>2</v>
          </cell>
          <cell r="I598" t="str">
            <v>Dex 13+, Dodge, reserve power points 5+</v>
          </cell>
        </row>
        <row r="599">
          <cell r="A599" t="str">
            <v>Psionic Energy Admixture</v>
          </cell>
          <cell r="C599" t="str">
            <v>Add bonus damage in different energy; +8 power points.</v>
          </cell>
          <cell r="D599" t="str">
            <v>Piazo</v>
          </cell>
          <cell r="E599" t="str">
            <v>Dragon #287</v>
          </cell>
          <cell r="F599">
            <v>55</v>
          </cell>
          <cell r="G599" t="str">
            <v>Metapsionic</v>
          </cell>
          <cell r="H599">
            <v>3</v>
          </cell>
          <cell r="I599" t="str">
            <v>Psionic Energy Substitution, one other metapsionic feat, 5 ranks in Knowledge (psionics)</v>
          </cell>
        </row>
        <row r="600">
          <cell r="A600" t="str">
            <v>Psionic Energy Substitution</v>
          </cell>
          <cell r="C600" t="str">
            <v>Switch energy type; +0 power points.</v>
          </cell>
          <cell r="D600" t="str">
            <v>Piazo</v>
          </cell>
          <cell r="E600" t="str">
            <v>Dragon #287</v>
          </cell>
          <cell r="F600">
            <v>54</v>
          </cell>
          <cell r="G600" t="str">
            <v>Metapsionic</v>
          </cell>
          <cell r="H600">
            <v>2</v>
          </cell>
          <cell r="I600" t="str">
            <v>one other metapsionic feat, 5 ranks in Knowledge (psionics)</v>
          </cell>
        </row>
        <row r="601">
          <cell r="A601" t="str">
            <v>Psionic Equilibrium</v>
          </cell>
          <cell r="C601" t="str">
            <v>Trade two 0-level powers for +2 to hit bonus with all melee and unarmed attacks for 1 minute.</v>
          </cell>
          <cell r="D601" t="str">
            <v>WotC</v>
          </cell>
          <cell r="E601" t="str">
            <v xml:space="preserve">Mind's Eye </v>
          </cell>
          <cell r="F601">
            <v>45</v>
          </cell>
          <cell r="G601" t="str">
            <v>Psionic</v>
          </cell>
          <cell r="H601">
            <v>3</v>
          </cell>
          <cell r="I601" t="str">
            <v>3rd-level psion or psychic warrior</v>
          </cell>
        </row>
        <row r="602">
          <cell r="A602" t="str">
            <v>Psionic Fist</v>
          </cell>
          <cell r="C602" t="str">
            <v>+1d4 bludgeoning damage to unarmed strikes.  1 power point.</v>
          </cell>
          <cell r="D602" t="str">
            <v>WotC</v>
          </cell>
          <cell r="E602" t="str">
            <v xml:space="preserve">PsiHB </v>
          </cell>
          <cell r="F602">
            <v>28</v>
          </cell>
          <cell r="G602" t="str">
            <v>Psionic</v>
          </cell>
          <cell r="H602">
            <v>1</v>
          </cell>
          <cell r="I602" t="str">
            <v>Str 13+</v>
          </cell>
        </row>
        <row r="603">
          <cell r="A603" t="str">
            <v>Psionic Focus</v>
          </cell>
          <cell r="C603" t="str">
            <v>+2 to the DC for saves against powers of the selected discipline.</v>
          </cell>
          <cell r="D603" t="str">
            <v>WotC</v>
          </cell>
          <cell r="E603" t="str">
            <v xml:space="preserve">PsiHB </v>
          </cell>
          <cell r="F603">
            <v>28</v>
          </cell>
          <cell r="G603" t="str">
            <v>Psionic</v>
          </cell>
          <cell r="H603">
            <v>0</v>
          </cell>
        </row>
        <row r="604">
          <cell r="A604" t="str">
            <v>Psionic Fortitude</v>
          </cell>
          <cell r="C604" t="str">
            <v>Trade two 0-level powers to grant all allies within a 30-foot burst (including yourself) a +2 insight bonus on Will saving throws for 1 minute.</v>
          </cell>
          <cell r="D604" t="str">
            <v>WotC</v>
          </cell>
          <cell r="E604" t="str">
            <v xml:space="preserve">Mind's Eye </v>
          </cell>
          <cell r="F604">
            <v>45</v>
          </cell>
          <cell r="G604" t="str">
            <v>Psionic</v>
          </cell>
          <cell r="H604">
            <v>3</v>
          </cell>
          <cell r="I604" t="str">
            <v>3rd-level psion or psychic warrior</v>
          </cell>
        </row>
        <row r="605">
          <cell r="A605" t="str">
            <v>Psionic Infusion</v>
          </cell>
          <cell r="C605" t="str">
            <v>Trade two 0-level powers to reduce the cost to manifest the power by 1 power point.</v>
          </cell>
          <cell r="D605" t="str">
            <v>WotC</v>
          </cell>
          <cell r="E605" t="str">
            <v xml:space="preserve">Mind's Eye </v>
          </cell>
          <cell r="F605">
            <v>45</v>
          </cell>
          <cell r="G605" t="str">
            <v>Psionic</v>
          </cell>
          <cell r="H605">
            <v>3</v>
          </cell>
          <cell r="I605" t="str">
            <v>1st-level psion or psychic warrior</v>
          </cell>
        </row>
        <row r="606">
          <cell r="A606" t="str">
            <v>Psionic Metabolism</v>
          </cell>
          <cell r="C606" t="str">
            <v>Convert 1 point of normal damage to subdual damage per hour.  1 power point/hour.</v>
          </cell>
          <cell r="D606" t="str">
            <v>WotC</v>
          </cell>
          <cell r="E606" t="str">
            <v xml:space="preserve">PsiHB </v>
          </cell>
          <cell r="F606">
            <v>28</v>
          </cell>
          <cell r="G606" t="str">
            <v>Psionic</v>
          </cell>
          <cell r="H606">
            <v>2</v>
          </cell>
          <cell r="I606" t="str">
            <v>Con 13+, Rapid Metabolism</v>
          </cell>
        </row>
        <row r="607">
          <cell r="A607" t="str">
            <v>Psionic Might</v>
          </cell>
          <cell r="C607" t="str">
            <v>Trade two 0-level powers to add the charged weapon special ability to all weapons you attack with until the end of your next action.</v>
          </cell>
          <cell r="D607" t="str">
            <v>WotC</v>
          </cell>
          <cell r="E607" t="str">
            <v xml:space="preserve">Mind's Eye </v>
          </cell>
          <cell r="F607">
            <v>45</v>
          </cell>
          <cell r="G607" t="str">
            <v>Psionic</v>
          </cell>
          <cell r="H607">
            <v>3</v>
          </cell>
          <cell r="I607" t="str">
            <v>1st-level psion or psychic warrior</v>
          </cell>
        </row>
        <row r="608">
          <cell r="A608" t="str">
            <v>Psionic Resistance</v>
          </cell>
          <cell r="C608" t="str">
            <v>Trade two 0-level powers to imbue all allies within a 30-foot burst (including yourself) with psionic energy resistance 5 (acid, cold, electricity, fire, and sonic). for 1 minute.</v>
          </cell>
          <cell r="D608" t="str">
            <v>WotC</v>
          </cell>
          <cell r="E608" t="str">
            <v xml:space="preserve">Mind's Eye </v>
          </cell>
          <cell r="F608">
            <v>46</v>
          </cell>
          <cell r="G608" t="str">
            <v>Psionic</v>
          </cell>
          <cell r="H608">
            <v>3</v>
          </cell>
          <cell r="I608" t="str">
            <v>3rd-level psion or psychic warrior</v>
          </cell>
        </row>
        <row r="609">
          <cell r="A609" t="str">
            <v>Psionic Shot</v>
          </cell>
          <cell r="C609" t="str">
            <v>+1d4 piercing damage to ranged attacks.  1 power point.</v>
          </cell>
          <cell r="D609" t="str">
            <v>WotC</v>
          </cell>
          <cell r="E609" t="str">
            <v xml:space="preserve">PsiHB </v>
          </cell>
          <cell r="F609">
            <v>28</v>
          </cell>
          <cell r="G609" t="str">
            <v>Psionic</v>
          </cell>
          <cell r="H609">
            <v>2</v>
          </cell>
          <cell r="I609" t="str">
            <v>Dex 13+, Point Blank Shot</v>
          </cell>
        </row>
        <row r="610">
          <cell r="A610" t="str">
            <v>Psionic Smash</v>
          </cell>
          <cell r="C610" t="str">
            <v>Trade two 0-level powers to add the charged weapon special ability to all unarmed attacks with until the end of your next action.</v>
          </cell>
          <cell r="D610" t="str">
            <v>WotC</v>
          </cell>
          <cell r="E610" t="str">
            <v xml:space="preserve">Mind's Eye </v>
          </cell>
          <cell r="F610">
            <v>46</v>
          </cell>
          <cell r="G610" t="str">
            <v>Psionic</v>
          </cell>
          <cell r="H610">
            <v>3</v>
          </cell>
          <cell r="I610" t="str">
            <v>1st-level psion or psychic warrior</v>
          </cell>
        </row>
        <row r="611">
          <cell r="A611" t="str">
            <v>Psionic Vengeance</v>
          </cell>
          <cell r="C611" t="str">
            <v>Trade two 0-level powers to create an energy barrier around yourself. Each successful attack against you causes 1D4 points of psionic energy damage to your opponent.  Lasts 10 minutes</v>
          </cell>
          <cell r="D611" t="str">
            <v>WotC</v>
          </cell>
          <cell r="E611" t="str">
            <v xml:space="preserve">Mind's Eye </v>
          </cell>
          <cell r="F611">
            <v>46</v>
          </cell>
          <cell r="G611" t="str">
            <v>Psionic</v>
          </cell>
          <cell r="H611">
            <v>3</v>
          </cell>
          <cell r="I611" t="str">
            <v>6th-level psion or psychic warrior</v>
          </cell>
        </row>
        <row r="612">
          <cell r="A612" t="str">
            <v>Psionic Weapon</v>
          </cell>
          <cell r="C612" t="str">
            <v>+1d4 damage (by weapon type) to melee attacks.  1 power point.</v>
          </cell>
          <cell r="D612" t="str">
            <v>WotC</v>
          </cell>
          <cell r="E612" t="str">
            <v xml:space="preserve">PsiHB </v>
          </cell>
          <cell r="F612">
            <v>28</v>
          </cell>
          <cell r="G612" t="str">
            <v>Psionic</v>
          </cell>
          <cell r="H612">
            <v>2</v>
          </cell>
          <cell r="I612" t="str">
            <v>Str 13+, Power Attack</v>
          </cell>
        </row>
        <row r="613">
          <cell r="A613" t="str">
            <v>Psychic Assault</v>
          </cell>
          <cell r="C613" t="str">
            <v>You can increase your chance of success in psionic combat.</v>
          </cell>
          <cell r="D613" t="str">
            <v>WotC</v>
          </cell>
          <cell r="E613" t="str">
            <v xml:space="preserve">Mind's Eye </v>
          </cell>
          <cell r="F613">
            <v>42</v>
          </cell>
          <cell r="G613" t="str">
            <v>Psionic</v>
          </cell>
          <cell r="H613">
            <v>0</v>
          </cell>
        </row>
        <row r="614">
          <cell r="A614" t="str">
            <v>Psychic Bastion</v>
          </cell>
          <cell r="C614" t="str">
            <v>+1 to mental hardness for every 3 power points paid.</v>
          </cell>
          <cell r="D614" t="str">
            <v>WotC</v>
          </cell>
          <cell r="E614" t="str">
            <v xml:space="preserve">PsiHB </v>
          </cell>
          <cell r="F614">
            <v>28</v>
          </cell>
          <cell r="G614" t="str">
            <v>Psionic</v>
          </cell>
          <cell r="H614">
            <v>0</v>
          </cell>
        </row>
        <row r="615">
          <cell r="A615" t="str">
            <v>Psychic Inquisitor</v>
          </cell>
          <cell r="C615" t="str">
            <v>Detect lies in conversation.</v>
          </cell>
          <cell r="D615" t="str">
            <v>WotC</v>
          </cell>
          <cell r="E615" t="str">
            <v xml:space="preserve">PsiHB </v>
          </cell>
          <cell r="F615">
            <v>29</v>
          </cell>
          <cell r="G615" t="str">
            <v>Psionic</v>
          </cell>
          <cell r="H615">
            <v>2</v>
          </cell>
          <cell r="I615" t="str">
            <v>Cha 13+, Psychoanalyst</v>
          </cell>
        </row>
        <row r="616">
          <cell r="A616" t="str">
            <v>Psychic Meditation</v>
          </cell>
          <cell r="C616" t="str">
            <v>grants access to one of the seven psychic energy centers. Must meditate for 10 minutes for 1 hour psychic energy effect.</v>
          </cell>
          <cell r="D616" t="str">
            <v>WotC</v>
          </cell>
          <cell r="E616" t="str">
            <v xml:space="preserve">Mind's Eye </v>
          </cell>
          <cell r="F616">
            <v>48</v>
          </cell>
          <cell r="G616" t="str">
            <v>Psionic</v>
          </cell>
          <cell r="H616">
            <v>0</v>
          </cell>
        </row>
        <row r="617">
          <cell r="A617" t="str">
            <v>Psychoanalyst</v>
          </cell>
          <cell r="C617" t="str">
            <v>+2 to Charisma, Diplomacy, Bluff, and Intimidate checks with humanoids (4+INT)</v>
          </cell>
          <cell r="D617" t="str">
            <v>WotC</v>
          </cell>
          <cell r="E617" t="str">
            <v xml:space="preserve">PsiHB </v>
          </cell>
          <cell r="F617">
            <v>29</v>
          </cell>
          <cell r="G617" t="str">
            <v>Psionic</v>
          </cell>
          <cell r="H617">
            <v>1</v>
          </cell>
          <cell r="I617" t="str">
            <v>Cha 13+</v>
          </cell>
        </row>
        <row r="618">
          <cell r="A618" t="str">
            <v>Pure Hearted</v>
          </cell>
          <cell r="C618" t="str">
            <v>2nd save to avoid energy drain.  If successful, foe takes 2d6 energy dmg.</v>
          </cell>
          <cell r="D618" t="str">
            <v>AEG</v>
          </cell>
          <cell r="E618" t="str">
            <v xml:space="preserve">Undead </v>
          </cell>
          <cell r="F618">
            <v>28</v>
          </cell>
          <cell r="G618" t="str">
            <v>General</v>
          </cell>
          <cell r="H618">
            <v>2</v>
          </cell>
          <cell r="I618" t="str">
            <v>Any Good, Stout Hearted</v>
          </cell>
        </row>
        <row r="619">
          <cell r="A619" t="str">
            <v>Quick Change</v>
          </cell>
          <cell r="C619" t="str">
            <v>Full round action to change your disguise.  DC 15.</v>
          </cell>
          <cell r="D619" t="str">
            <v>Green Ronin</v>
          </cell>
          <cell r="E619" t="str">
            <v xml:space="preserve">AH </v>
          </cell>
          <cell r="F619">
            <v>20</v>
          </cell>
          <cell r="G619" t="str">
            <v>General</v>
          </cell>
          <cell r="H619">
            <v>1</v>
          </cell>
          <cell r="I619" t="str">
            <v>Quick Draw</v>
          </cell>
        </row>
        <row r="620">
          <cell r="A620" t="str">
            <v>Quick Draw</v>
          </cell>
          <cell r="C620" t="str">
            <v>Draw weapon as a free action.</v>
          </cell>
          <cell r="D620" t="str">
            <v>WotC</v>
          </cell>
          <cell r="E620" t="str">
            <v xml:space="preserve">PHB </v>
          </cell>
          <cell r="F620">
            <v>84</v>
          </cell>
          <cell r="G620" t="str">
            <v>General</v>
          </cell>
          <cell r="H620">
            <v>0</v>
          </cell>
        </row>
        <row r="621">
          <cell r="A621" t="str">
            <v>Quick Load</v>
          </cell>
          <cell r="C621" t="str">
            <v>X-bow load times halved.  Rapid fire with bows no longer incurs -2 penalty to hit.</v>
          </cell>
          <cell r="D621" t="str">
            <v>AEG</v>
          </cell>
          <cell r="E621" t="str">
            <v xml:space="preserve">Merc </v>
          </cell>
          <cell r="F621">
            <v>65</v>
          </cell>
          <cell r="G621" t="str">
            <v>Fighter</v>
          </cell>
          <cell r="H621">
            <v>2</v>
          </cell>
          <cell r="I621" t="str">
            <v>BAB 1+, Dex 13+</v>
          </cell>
        </row>
        <row r="622">
          <cell r="A622" t="str">
            <v>Quick Shot</v>
          </cell>
          <cell r="C622" t="str">
            <v>Firing x-bow is free action.  -3 to hit w/ 2x normal range penalties.</v>
          </cell>
          <cell r="D622" t="str">
            <v>AEG</v>
          </cell>
          <cell r="E622" t="str">
            <v xml:space="preserve">Merc </v>
          </cell>
          <cell r="F622">
            <v>66</v>
          </cell>
          <cell r="G622" t="str">
            <v>Fighter</v>
          </cell>
          <cell r="H622">
            <v>2</v>
          </cell>
          <cell r="I622" t="str">
            <v>BAB 1+, Dex 13+</v>
          </cell>
        </row>
        <row r="623">
          <cell r="A623" t="str">
            <v>Quicken Poison</v>
          </cell>
          <cell r="C623" t="str">
            <v>Initial &amp; secondary damage occur in the same round.</v>
          </cell>
          <cell r="D623" t="str">
            <v>Green Ronin</v>
          </cell>
          <cell r="E623" t="str">
            <v xml:space="preserve">AH </v>
          </cell>
          <cell r="F623">
            <v>20</v>
          </cell>
          <cell r="G623" t="str">
            <v>General</v>
          </cell>
          <cell r="H623">
            <v>3</v>
          </cell>
          <cell r="I623" t="str">
            <v>BAB 8+, Poison Use, Killing Blow</v>
          </cell>
        </row>
        <row r="624">
          <cell r="A624" t="str">
            <v>Quicken Power</v>
          </cell>
          <cell r="C624" t="str">
            <v>Manifest a power as a free action.  +8 power points.</v>
          </cell>
          <cell r="D624" t="str">
            <v>WotC</v>
          </cell>
          <cell r="E624" t="str">
            <v xml:space="preserve">PsiHB </v>
          </cell>
          <cell r="F624">
            <v>29</v>
          </cell>
          <cell r="G624" t="str">
            <v>Metapsionic</v>
          </cell>
          <cell r="H624">
            <v>0</v>
          </cell>
        </row>
        <row r="625">
          <cell r="A625" t="str">
            <v>Quicken Spell</v>
          </cell>
          <cell r="C625" t="str">
            <v>Cast a spell as a free action; +4 spell levels.</v>
          </cell>
          <cell r="D625" t="str">
            <v>WotC</v>
          </cell>
          <cell r="E625" t="str">
            <v xml:space="preserve">PHB </v>
          </cell>
          <cell r="F625">
            <v>84</v>
          </cell>
          <cell r="G625" t="str">
            <v>Metamagic</v>
          </cell>
          <cell r="H625">
            <v>0</v>
          </cell>
        </row>
        <row r="626">
          <cell r="A626" t="str">
            <v>Quicken Spell-Like Ability *</v>
          </cell>
          <cell r="C626" t="str">
            <v>Creature may use one of its spell-like abilities ea. round as a free action .</v>
          </cell>
          <cell r="D626" t="str">
            <v>WotC</v>
          </cell>
          <cell r="E626" t="str">
            <v xml:space="preserve">MM </v>
          </cell>
          <cell r="F626">
            <v>62</v>
          </cell>
          <cell r="G626" t="str">
            <v>Dragon</v>
          </cell>
          <cell r="H626">
            <v>0</v>
          </cell>
        </row>
        <row r="627">
          <cell r="A627" t="str">
            <v>Quicken Turning</v>
          </cell>
          <cell r="C627" t="str">
            <v>Turn as a free action; -4 to turn check, turn damage</v>
          </cell>
          <cell r="D627" t="str">
            <v>WotC</v>
          </cell>
          <cell r="E627" t="str">
            <v xml:space="preserve">DotF </v>
          </cell>
          <cell r="F627">
            <v>20</v>
          </cell>
          <cell r="G627" t="str">
            <v>Special</v>
          </cell>
          <cell r="H627">
            <v>0</v>
          </cell>
        </row>
        <row r="628">
          <cell r="A628" t="str">
            <v>Quickstrike</v>
          </cell>
          <cell r="C628" t="str">
            <v>1/round, can take an AoO on a foe you just Sneak Attacked.</v>
          </cell>
          <cell r="D628" t="str">
            <v>FFG</v>
          </cell>
          <cell r="E628" t="str">
            <v xml:space="preserve">TnT </v>
          </cell>
          <cell r="F628">
            <v>37</v>
          </cell>
          <cell r="G628" t="str">
            <v>General</v>
          </cell>
          <cell r="H628">
            <v>1</v>
          </cell>
          <cell r="I628" t="str">
            <v>BAB 2+, Ability to Snack Attack</v>
          </cell>
        </row>
        <row r="629">
          <cell r="A629" t="str">
            <v>Rabble-Rouser</v>
          </cell>
          <cell r="C629" t="str">
            <v>Gain temporary followers for 1 day or until routed.</v>
          </cell>
          <cell r="D629" t="str">
            <v>AEG</v>
          </cell>
          <cell r="E629" t="str">
            <v xml:space="preserve">Merc </v>
          </cell>
          <cell r="F629">
            <v>66</v>
          </cell>
          <cell r="G629" t="str">
            <v>General</v>
          </cell>
          <cell r="H629">
            <v>2</v>
          </cell>
          <cell r="I629" t="str">
            <v>Cha 13+, Leadership</v>
          </cell>
        </row>
        <row r="630">
          <cell r="A630" t="str">
            <v>Ranged Disarm</v>
          </cell>
          <cell r="C630" t="str">
            <v>You can perform the disarm action with selected ranged weapon.</v>
          </cell>
          <cell r="D630" t="str">
            <v>Piazo</v>
          </cell>
          <cell r="E630" t="str">
            <v>Dragon #274</v>
          </cell>
          <cell r="F630">
            <v>60</v>
          </cell>
          <cell r="G630" t="str">
            <v>General</v>
          </cell>
          <cell r="H630">
            <v>0</v>
          </cell>
        </row>
        <row r="631">
          <cell r="A631" t="str">
            <v>Ranged Expertise</v>
          </cell>
          <cell r="C631" t="str">
            <v>Missile weapon: Up to -5 to hit, same number added to AC</v>
          </cell>
          <cell r="D631" t="str">
            <v>Malhavoc</v>
          </cell>
          <cell r="E631" t="str">
            <v>www.montecook.com</v>
          </cell>
          <cell r="G631" t="str">
            <v>General</v>
          </cell>
          <cell r="H631">
            <v>0</v>
          </cell>
        </row>
        <row r="632">
          <cell r="A632" t="str">
            <v>Ranged Inspiration</v>
          </cell>
          <cell r="C632" t="str">
            <v>Double the range of any ranged bardic music abilities; Can be stacked, see ref.</v>
          </cell>
          <cell r="D632" t="str">
            <v>WotC</v>
          </cell>
          <cell r="E632" t="str">
            <v xml:space="preserve">ELH </v>
          </cell>
          <cell r="F632">
            <v>65</v>
          </cell>
          <cell r="G632" t="str">
            <v>Epic</v>
          </cell>
          <cell r="H632">
            <v>2</v>
          </cell>
          <cell r="I632" t="str">
            <v>Bardic Music class feature, Perform 25 ranks</v>
          </cell>
        </row>
        <row r="633">
          <cell r="A633" t="str">
            <v>Ranged Pin</v>
          </cell>
          <cell r="C633" t="str">
            <v>Ranged grapple vs. foe by pinning clothing to nearby wall, tree, other</v>
          </cell>
          <cell r="D633" t="str">
            <v>Piazo</v>
          </cell>
          <cell r="E633" t="str">
            <v>Dragon #274</v>
          </cell>
          <cell r="F633">
            <v>60</v>
          </cell>
          <cell r="G633" t="str">
            <v>General</v>
          </cell>
          <cell r="H633">
            <v>0</v>
          </cell>
        </row>
        <row r="634">
          <cell r="A634" t="str">
            <v>Ranged Sunder</v>
          </cell>
          <cell r="C634" t="str">
            <v>When using ranged weapons, Deal normal damage to objects</v>
          </cell>
          <cell r="D634" t="str">
            <v>Piazo</v>
          </cell>
          <cell r="E634" t="str">
            <v>Dragon #274</v>
          </cell>
          <cell r="F634">
            <v>60</v>
          </cell>
          <cell r="G634" t="str">
            <v>General</v>
          </cell>
          <cell r="H634">
            <v>0</v>
          </cell>
        </row>
        <row r="635">
          <cell r="A635" t="str">
            <v>Rapid Healing</v>
          </cell>
          <cell r="C635" t="str">
            <v>Recover hps &amp; ability damage at 2x the normal rate.</v>
          </cell>
          <cell r="D635" t="str">
            <v>AEG</v>
          </cell>
          <cell r="E635" t="str">
            <v xml:space="preserve">Merc </v>
          </cell>
          <cell r="F635">
            <v>66</v>
          </cell>
          <cell r="G635" t="str">
            <v>General</v>
          </cell>
          <cell r="H635">
            <v>2</v>
          </cell>
          <cell r="I635" t="str">
            <v>Iron Will, Toughness</v>
          </cell>
        </row>
        <row r="636">
          <cell r="A636" t="str">
            <v>Rapid Inspiration</v>
          </cell>
          <cell r="C636" t="str">
            <v>Can use bardic inspiration as a standard action; See ref.</v>
          </cell>
          <cell r="D636" t="str">
            <v>WotC</v>
          </cell>
          <cell r="E636" t="str">
            <v xml:space="preserve">ELH </v>
          </cell>
          <cell r="F636">
            <v>66</v>
          </cell>
          <cell r="G636" t="str">
            <v>Epic</v>
          </cell>
          <cell r="H636">
            <v>2</v>
          </cell>
          <cell r="I636" t="str">
            <v>Perform 25 ranks, Bardic Music class feature</v>
          </cell>
        </row>
        <row r="637">
          <cell r="A637" t="str">
            <v>Rapid Metabolism</v>
          </cell>
          <cell r="C637" t="str">
            <v>Naturally heal your standard heal rate + your CON Mod each day.</v>
          </cell>
          <cell r="D637" t="str">
            <v>WotC</v>
          </cell>
          <cell r="E637" t="str">
            <v xml:space="preserve">PsiHB </v>
          </cell>
          <cell r="F637">
            <v>29</v>
          </cell>
          <cell r="G637" t="str">
            <v>Psionic</v>
          </cell>
          <cell r="H637">
            <v>1</v>
          </cell>
          <cell r="I637" t="str">
            <v>Con 13+</v>
          </cell>
        </row>
        <row r="638">
          <cell r="A638" t="str">
            <v>Rapid Reload</v>
          </cell>
          <cell r="C638" t="str">
            <v>Load hand or light xbow as free action; hvy xbow as move-equiv. action.</v>
          </cell>
          <cell r="D638" t="str">
            <v>WotC</v>
          </cell>
          <cell r="E638" t="str">
            <v xml:space="preserve">SnF </v>
          </cell>
          <cell r="F638">
            <v>9</v>
          </cell>
          <cell r="G638" t="str">
            <v>General</v>
          </cell>
          <cell r="H638">
            <v>0</v>
          </cell>
        </row>
        <row r="639">
          <cell r="A639" t="str">
            <v>Rapid Shot</v>
          </cell>
          <cell r="C639" t="str">
            <v>Extra attack with ranged weapon; all attacks at -2.</v>
          </cell>
          <cell r="D639" t="str">
            <v>WotC</v>
          </cell>
          <cell r="E639" t="str">
            <v xml:space="preserve">PHB </v>
          </cell>
          <cell r="F639">
            <v>84</v>
          </cell>
          <cell r="G639" t="str">
            <v>General</v>
          </cell>
          <cell r="H639">
            <v>0</v>
          </cell>
        </row>
        <row r="640">
          <cell r="A640" t="str">
            <v>Rapid Siege Engine Use</v>
          </cell>
          <cell r="C640" t="str">
            <v>Move Action to stay an active combatant.</v>
          </cell>
          <cell r="D640" t="str">
            <v>Green Ronin</v>
          </cell>
          <cell r="E640" t="str">
            <v xml:space="preserve">HnH </v>
          </cell>
          <cell r="F640">
            <v>19</v>
          </cell>
          <cell r="G640" t="str">
            <v>General</v>
          </cell>
          <cell r="H640">
            <v>1</v>
          </cell>
          <cell r="I640" t="str">
            <v>BAB 5+, Profession (Siege Engineer) 5+ ranks</v>
          </cell>
        </row>
        <row r="641">
          <cell r="A641" t="str">
            <v>Ray Burst</v>
          </cell>
          <cell r="C641" t="str">
            <v>You change ray spell to a 30-foot radius burst centered on yourself.</v>
          </cell>
          <cell r="D641" t="str">
            <v>Piazo</v>
          </cell>
          <cell r="E641" t="str">
            <v>Dragon Annual #5</v>
          </cell>
          <cell r="F641">
            <v>26</v>
          </cell>
          <cell r="G641" t="str">
            <v>Metamagic</v>
          </cell>
          <cell r="H641">
            <v>0</v>
          </cell>
        </row>
        <row r="642">
          <cell r="A642" t="str">
            <v>Ray Coning</v>
          </cell>
          <cell r="C642" t="str">
            <v>You expand a ray spell to a 30-foot cone</v>
          </cell>
          <cell r="D642" t="str">
            <v>Piazo</v>
          </cell>
          <cell r="E642" t="str">
            <v>Dragon Annual #5</v>
          </cell>
          <cell r="F642">
            <v>26</v>
          </cell>
          <cell r="G642" t="str">
            <v>Metamagic</v>
          </cell>
          <cell r="H642">
            <v>0</v>
          </cell>
        </row>
        <row r="643">
          <cell r="A643" t="str">
            <v>Ray Extension</v>
          </cell>
          <cell r="C643" t="str">
            <v>You maintain a ray spell for an additional round</v>
          </cell>
          <cell r="D643" t="str">
            <v>Piazo</v>
          </cell>
          <cell r="E643" t="str">
            <v>Dragon Annual #5</v>
          </cell>
          <cell r="F643">
            <v>26</v>
          </cell>
          <cell r="G643" t="str">
            <v>Metamagic</v>
          </cell>
          <cell r="H643">
            <v>0</v>
          </cell>
        </row>
        <row r="644">
          <cell r="A644" t="str">
            <v>Ray Focus</v>
          </cell>
          <cell r="C644" t="str">
            <v>Your ray spells are more effective than normal; +2 to DC of all ray spells</v>
          </cell>
          <cell r="D644" t="str">
            <v>Piazo</v>
          </cell>
          <cell r="E644" t="str">
            <v>Dragon Annual #5</v>
          </cell>
          <cell r="F644">
            <v>26</v>
          </cell>
          <cell r="G644" t="str">
            <v>General</v>
          </cell>
          <cell r="H644">
            <v>0</v>
          </cell>
        </row>
        <row r="645">
          <cell r="A645" t="str">
            <v>Ray Splitting</v>
          </cell>
          <cell r="C645" t="str">
            <v>You can attack three adjacent targets with a ray spell</v>
          </cell>
          <cell r="D645" t="str">
            <v>Piazo</v>
          </cell>
          <cell r="E645" t="str">
            <v>Dragon Annual #5</v>
          </cell>
          <cell r="F645">
            <v>26</v>
          </cell>
          <cell r="G645" t="str">
            <v>Metamagic</v>
          </cell>
          <cell r="H645">
            <v>0</v>
          </cell>
        </row>
        <row r="646">
          <cell r="A646" t="str">
            <v>Reach Power</v>
          </cell>
          <cell r="C646" t="str">
            <v>Touch power becomes a ray (25'); +2 power points.</v>
          </cell>
          <cell r="D646" t="str">
            <v>Piazo</v>
          </cell>
          <cell r="E646" t="str">
            <v>Dragon #287</v>
          </cell>
          <cell r="F646">
            <v>55</v>
          </cell>
          <cell r="G646" t="str">
            <v>Metapsionic</v>
          </cell>
          <cell r="H646">
            <v>1</v>
          </cell>
          <cell r="I646" t="str">
            <v>Enlarge Power</v>
          </cell>
        </row>
        <row r="647">
          <cell r="A647" t="str">
            <v>Reach Spell</v>
          </cell>
          <cell r="C647" t="str">
            <v>Touch spell becomes a ray (30'); +2 spell levels</v>
          </cell>
          <cell r="D647" t="str">
            <v>WotC</v>
          </cell>
          <cell r="E647" t="str">
            <v xml:space="preserve">DotF </v>
          </cell>
          <cell r="F647">
            <v>20</v>
          </cell>
          <cell r="G647" t="str">
            <v>Metamagic</v>
          </cell>
          <cell r="H647">
            <v>0</v>
          </cell>
        </row>
        <row r="648">
          <cell r="A648" t="str">
            <v>Reactive Countersong</v>
          </cell>
          <cell r="C648" t="str">
            <v>Can begin a countersong at any time, even when not your turn; See ref.</v>
          </cell>
          <cell r="D648" t="str">
            <v>WotC</v>
          </cell>
          <cell r="E648" t="str">
            <v xml:space="preserve">ELH </v>
          </cell>
          <cell r="F648">
            <v>66</v>
          </cell>
          <cell r="G648" t="str">
            <v>Epic</v>
          </cell>
          <cell r="H648">
            <v>3</v>
          </cell>
          <cell r="I648" t="str">
            <v>Combat Reflexes, Perform 30 ranks, Bardic Music class feature</v>
          </cell>
        </row>
        <row r="649">
          <cell r="A649" t="str">
            <v>Reactive Counterspell</v>
          </cell>
          <cell r="C649" t="str">
            <v>Counterspell without a ready action (1/round)</v>
          </cell>
          <cell r="D649" t="str">
            <v>WotC</v>
          </cell>
          <cell r="E649" t="str">
            <v xml:space="preserve">MoF </v>
          </cell>
          <cell r="F649">
            <v>22</v>
          </cell>
          <cell r="G649" t="str">
            <v>General</v>
          </cell>
          <cell r="H649">
            <v>2</v>
          </cell>
          <cell r="I649" t="str">
            <v>Improved Counterspell, Improved Initiative</v>
          </cell>
        </row>
        <row r="650">
          <cell r="A650" t="str">
            <v>Redirect Attacks</v>
          </cell>
          <cell r="C650" t="str">
            <v>Gain +2 AC, ally -2 if within 5'.  Notice with Int check (DC 20).</v>
          </cell>
          <cell r="D650" t="str">
            <v>AEG</v>
          </cell>
          <cell r="E650" t="str">
            <v xml:space="preserve">Evil </v>
          </cell>
          <cell r="F650">
            <v>59</v>
          </cell>
          <cell r="G650" t="str">
            <v>General</v>
          </cell>
          <cell r="H650">
            <v>2</v>
          </cell>
          <cell r="I650" t="str">
            <v>Dodge</v>
          </cell>
        </row>
        <row r="651">
          <cell r="A651" t="str">
            <v>Reflect Arrows</v>
          </cell>
          <cell r="C651" t="str">
            <v>Reflect ranged attacks back to attacker at your base ranged attack bonus</v>
          </cell>
          <cell r="D651" t="str">
            <v>WotC</v>
          </cell>
          <cell r="E651" t="str">
            <v xml:space="preserve">ELH </v>
          </cell>
          <cell r="F651">
            <v>66</v>
          </cell>
          <cell r="G651" t="str">
            <v>Epic</v>
          </cell>
          <cell r="H651">
            <v>3</v>
          </cell>
          <cell r="I651" t="str">
            <v>Dex 25, Deflect Arrows, Improved Unarmed Strike</v>
          </cell>
        </row>
        <row r="652">
          <cell r="A652" t="str">
            <v>Regeneration</v>
          </cell>
          <cell r="C652" t="str">
            <v>Regenerate 1 hp/round, but not from fire, sunlight, or holy water.</v>
          </cell>
          <cell r="D652" t="str">
            <v>Green Ronin</v>
          </cell>
          <cell r="E652" t="str">
            <v xml:space="preserve">SCoN </v>
          </cell>
          <cell r="F652">
            <v>54</v>
          </cell>
          <cell r="G652" t="str">
            <v>Undead</v>
          </cell>
          <cell r="H652">
            <v>2</v>
          </cell>
          <cell r="I652" t="str">
            <v>Con --, The Dark Lady's Kiss</v>
          </cell>
        </row>
        <row r="653">
          <cell r="A653" t="str">
            <v>Rejuvenation</v>
          </cell>
          <cell r="C653" t="str">
            <v>Return from death 2d4 after slain if a level check (d20 + level or HD) against DC 16 is made.</v>
          </cell>
          <cell r="D653" t="str">
            <v>Green Ronin</v>
          </cell>
          <cell r="E653" t="str">
            <v xml:space="preserve">SCoN </v>
          </cell>
          <cell r="F653">
            <v>54</v>
          </cell>
          <cell r="G653" t="str">
            <v>Undead</v>
          </cell>
          <cell r="H653">
            <v>2</v>
          </cell>
          <cell r="I653" t="str">
            <v>Con --, Discorporate</v>
          </cell>
        </row>
        <row r="654">
          <cell r="A654" t="str">
            <v>Relentless</v>
          </cell>
          <cell r="C654" t="str">
            <v>Auto success on massive damage checks.  Fort DC 15 to take actions at 0 to -9 hps.  Still loose hps.</v>
          </cell>
          <cell r="D654" t="str">
            <v>AEG</v>
          </cell>
          <cell r="E654" t="str">
            <v xml:space="preserve">War </v>
          </cell>
          <cell r="F654">
            <v>47</v>
          </cell>
          <cell r="G654" t="str">
            <v>General</v>
          </cell>
          <cell r="H654">
            <v>2</v>
          </cell>
          <cell r="I654" t="str">
            <v>Con 13+, Too Tough to Die</v>
          </cell>
        </row>
        <row r="655">
          <cell r="A655" t="str">
            <v>Remain Conscious</v>
          </cell>
          <cell r="C655" t="str">
            <v>When at 0 HP, take one partial action every round until you reach -10 HP.</v>
          </cell>
          <cell r="D655" t="str">
            <v>WotC</v>
          </cell>
          <cell r="E655" t="str">
            <v xml:space="preserve">SnF </v>
          </cell>
          <cell r="F655">
            <v>9</v>
          </cell>
          <cell r="G655" t="str">
            <v>General</v>
          </cell>
          <cell r="H655">
            <v>0</v>
          </cell>
        </row>
        <row r="656">
          <cell r="A656" t="str">
            <v>Remote Casting</v>
          </cell>
          <cell r="C656" t="str">
            <v>+3 spell levels, can cast spell with a broken line of sight.  Spellcraft DC 25+spell lvl.</v>
          </cell>
          <cell r="D656" t="str">
            <v>Green Ronin</v>
          </cell>
          <cell r="E656" t="str">
            <v xml:space="preserve">HnH </v>
          </cell>
          <cell r="F656">
            <v>20</v>
          </cell>
          <cell r="G656" t="str">
            <v>Metamagic</v>
          </cell>
          <cell r="H656">
            <v>0</v>
          </cell>
          <cell r="I656" t="str">
            <v>Stonecunning, Intuit Direction 10+ ranks, Spellcraft 10+ ranks</v>
          </cell>
        </row>
        <row r="657">
          <cell r="A657" t="str">
            <v>Repeat Power</v>
          </cell>
          <cell r="C657" t="str">
            <v>Power is manifested again next round; +6 power points.</v>
          </cell>
          <cell r="D657" t="str">
            <v>Piazo</v>
          </cell>
          <cell r="E657" t="str">
            <v>Dragon #287</v>
          </cell>
          <cell r="F657">
            <v>56</v>
          </cell>
          <cell r="G657" t="str">
            <v>Metapsionic</v>
          </cell>
          <cell r="H657">
            <v>1</v>
          </cell>
          <cell r="I657" t="str">
            <v>Any other metapsionic feat</v>
          </cell>
        </row>
        <row r="658">
          <cell r="A658" t="str">
            <v>Repeat Spell</v>
          </cell>
          <cell r="C658" t="str">
            <v>Spell is cast again next round; +3 spell levels.</v>
          </cell>
          <cell r="D658" t="str">
            <v>WotC</v>
          </cell>
          <cell r="E658" t="str">
            <v xml:space="preserve">TnB </v>
          </cell>
          <cell r="F658">
            <v>41</v>
          </cell>
          <cell r="G658" t="str">
            <v>Metamagic</v>
          </cell>
          <cell r="H658">
            <v>0</v>
          </cell>
        </row>
        <row r="659">
          <cell r="A659" t="str">
            <v>Resculpt Mind</v>
          </cell>
          <cell r="C659" t="str">
            <v>Instead of gaining a new combat mode, gain a psionic, metapsionic, or item creation feat.</v>
          </cell>
          <cell r="D659" t="str">
            <v>Piazo</v>
          </cell>
          <cell r="E659" t="str">
            <v>Dragon #287</v>
          </cell>
          <cell r="F659">
            <v>56</v>
          </cell>
          <cell r="G659" t="str">
            <v>Psionic</v>
          </cell>
          <cell r="H659">
            <v>4</v>
          </cell>
          <cell r="I659" t="str">
            <v>Psion only, Spellcaster level 3rd+</v>
          </cell>
        </row>
        <row r="660">
          <cell r="A660" t="str">
            <v>Resist Poison</v>
          </cell>
          <cell r="C660" t="str">
            <v>+4 Fortitude save vs. poison (1st)</v>
          </cell>
          <cell r="D660" t="str">
            <v>WotC</v>
          </cell>
          <cell r="E660" t="str">
            <v xml:space="preserve">FRCS </v>
          </cell>
          <cell r="F660">
            <v>37</v>
          </cell>
          <cell r="G660" t="str">
            <v>General</v>
          </cell>
          <cell r="H660">
            <v>0</v>
          </cell>
        </row>
        <row r="661">
          <cell r="A661" t="str">
            <v>Resourceful</v>
          </cell>
          <cell r="C661" t="str">
            <v>Free action to grab an item out of a container</v>
          </cell>
          <cell r="D661" t="str">
            <v>AEG</v>
          </cell>
          <cell r="E661" t="str">
            <v xml:space="preserve">Dra </v>
          </cell>
          <cell r="F661">
            <v>31</v>
          </cell>
          <cell r="G661" t="str">
            <v>General</v>
          </cell>
          <cell r="H661">
            <v>0</v>
          </cell>
        </row>
        <row r="662">
          <cell r="A662" t="str">
            <v>Return Shot</v>
          </cell>
          <cell r="C662" t="str">
            <v>Return incoming ranged weapons back at the foe who launched them.</v>
          </cell>
          <cell r="D662" t="str">
            <v>WotC</v>
          </cell>
          <cell r="E662" t="str">
            <v xml:space="preserve">PsiHB </v>
          </cell>
          <cell r="F662">
            <v>29</v>
          </cell>
          <cell r="G662" t="str">
            <v>Psionic</v>
          </cell>
          <cell r="H662">
            <v>3</v>
          </cell>
          <cell r="I662" t="str">
            <v>Dex 13+, Point Blank Shot, Psionic Shot, reserve power points 5+</v>
          </cell>
        </row>
        <row r="663">
          <cell r="A663" t="str">
            <v>Revenant</v>
          </cell>
          <cell r="C663" t="str">
            <v>Rise as a revenant 1d6 days after you are slain.</v>
          </cell>
          <cell r="D663" t="str">
            <v>Green Ronin</v>
          </cell>
          <cell r="E663" t="str">
            <v xml:space="preserve">SCoN </v>
          </cell>
          <cell r="F663">
            <v>17</v>
          </cell>
          <cell r="G663" t="str">
            <v>General</v>
          </cell>
          <cell r="H663">
            <v>4</v>
          </cell>
          <cell r="I663" t="str">
            <v>Character Level 5+, Wis 15+, Iron Will  (Death knights don't need to take Iron Will)</v>
          </cell>
        </row>
        <row r="664">
          <cell r="A664" t="str">
            <v>Ride-By-Attack</v>
          </cell>
          <cell r="C664" t="str">
            <v>When on horseback and charging, Move, attack, move; no AoO.</v>
          </cell>
          <cell r="D664" t="str">
            <v>WotC</v>
          </cell>
          <cell r="E664" t="str">
            <v xml:space="preserve">PHB </v>
          </cell>
          <cell r="F664">
            <v>84</v>
          </cell>
          <cell r="G664" t="str">
            <v>General</v>
          </cell>
          <cell r="H664">
            <v>0</v>
          </cell>
        </row>
        <row r="665">
          <cell r="A665" t="str">
            <v>Righteous Strike</v>
          </cell>
          <cell r="C665" t="str">
            <v>Unarmed strikes are treated as lawful weapons (+2d6 to chaotic).  Doesn't stack</v>
          </cell>
          <cell r="D665" t="str">
            <v>WotC</v>
          </cell>
          <cell r="E665" t="str">
            <v xml:space="preserve">ELH </v>
          </cell>
          <cell r="F665">
            <v>66</v>
          </cell>
          <cell r="G665" t="str">
            <v>Epic</v>
          </cell>
          <cell r="H665">
            <v>4</v>
          </cell>
          <cell r="I665" t="str">
            <v>Wis 19, Improved Unarmed Strike, Stunning Fist, any Lawful alignment</v>
          </cell>
        </row>
        <row r="666">
          <cell r="A666" t="str">
            <v>Riposte</v>
          </cell>
          <cell r="C666" t="str">
            <v>Single extra attack once per combat.</v>
          </cell>
          <cell r="D666" t="str">
            <v>MGP</v>
          </cell>
          <cell r="E666" t="str">
            <v xml:space="preserve">TQR </v>
          </cell>
          <cell r="F666">
            <v>51</v>
          </cell>
          <cell r="G666" t="str">
            <v>General</v>
          </cell>
          <cell r="H666">
            <v>2</v>
          </cell>
          <cell r="I666" t="str">
            <v>BAB 3+, Improved Initiative</v>
          </cell>
        </row>
        <row r="667">
          <cell r="A667" t="str">
            <v>Rocklike</v>
          </cell>
          <cell r="C667" t="str">
            <v>+1 Natural AC</v>
          </cell>
          <cell r="D667" t="str">
            <v>Green Ronin</v>
          </cell>
          <cell r="E667" t="str">
            <v xml:space="preserve">HnH </v>
          </cell>
          <cell r="F667">
            <v>20</v>
          </cell>
          <cell r="G667" t="str">
            <v>Bloodgift</v>
          </cell>
          <cell r="H667">
            <v>1</v>
          </cell>
          <cell r="I667" t="str">
            <v>Stoneblood</v>
          </cell>
        </row>
        <row r="668">
          <cell r="A668" t="str">
            <v>Rope a Dope</v>
          </cell>
          <cell r="C668" t="str">
            <v>Miss 1st attack on purpose.  2nd attack gets a +6 bonus to hit.</v>
          </cell>
          <cell r="D668" t="str">
            <v>AEG</v>
          </cell>
          <cell r="E668" t="str">
            <v xml:space="preserve">War </v>
          </cell>
          <cell r="F668">
            <v>47</v>
          </cell>
          <cell r="G668" t="str">
            <v>General</v>
          </cell>
          <cell r="H668">
            <v>1</v>
          </cell>
          <cell r="I668" t="str">
            <v>Dex 13+</v>
          </cell>
        </row>
        <row r="669">
          <cell r="A669" t="str">
            <v>Ruinous Rage</v>
          </cell>
          <cell r="C669" t="str">
            <v>Ignore object hardness while raging.  Double Str modifier to checks made to burst items.</v>
          </cell>
          <cell r="D669" t="str">
            <v>WotC</v>
          </cell>
          <cell r="E669" t="str">
            <v xml:space="preserve">ELH </v>
          </cell>
          <cell r="F669">
            <v>66</v>
          </cell>
          <cell r="G669" t="str">
            <v>Epic</v>
          </cell>
          <cell r="H669">
            <v>4</v>
          </cell>
          <cell r="I669" t="str">
            <v>Str 25, Power Attack, Sunder, rage 5/day</v>
          </cell>
        </row>
        <row r="670">
          <cell r="A670" t="str">
            <v>Run</v>
          </cell>
          <cell r="C670" t="str">
            <v>x5 run speed (instead of x4).  Increase running jump by 25%.</v>
          </cell>
          <cell r="D670" t="str">
            <v>WotC</v>
          </cell>
          <cell r="E670" t="str">
            <v xml:space="preserve">PHB </v>
          </cell>
          <cell r="F670">
            <v>84</v>
          </cell>
          <cell r="G670" t="str">
            <v>General</v>
          </cell>
          <cell r="H670">
            <v>0</v>
          </cell>
        </row>
        <row r="671">
          <cell r="A671" t="str">
            <v>Rune Master</v>
          </cell>
          <cell r="C671" t="str">
            <v>Glyph/written spells +1 dmg per level (+5 max), +2 to DCs.</v>
          </cell>
          <cell r="D671" t="str">
            <v>BP</v>
          </cell>
          <cell r="E671" t="str">
            <v xml:space="preserve">InQ </v>
          </cell>
          <cell r="F671">
            <v>12</v>
          </cell>
          <cell r="G671" t="str">
            <v>Metamagic</v>
          </cell>
          <cell r="H671">
            <v>0</v>
          </cell>
          <cell r="I671" t="str">
            <v>Any Metamagic feat, Draft any written work</v>
          </cell>
        </row>
        <row r="672">
          <cell r="A672" t="str">
            <v>Sacred Spell</v>
          </cell>
          <cell r="C672" t="str">
            <v>Half damage is now sacred (divine) damage; +2 spell levels.</v>
          </cell>
          <cell r="D672" t="str">
            <v>WotC</v>
          </cell>
          <cell r="E672" t="str">
            <v xml:space="preserve">DotF </v>
          </cell>
          <cell r="F672">
            <v>20</v>
          </cell>
          <cell r="G672" t="str">
            <v>Metamagic</v>
          </cell>
          <cell r="H672">
            <v>0</v>
          </cell>
        </row>
        <row r="673">
          <cell r="A673" t="str">
            <v>Saddleback</v>
          </cell>
          <cell r="C673" t="str">
            <v>+3 bonus to all Ride checks</v>
          </cell>
          <cell r="D673" t="str">
            <v>WotC</v>
          </cell>
          <cell r="E673" t="str">
            <v xml:space="preserve">FRCS </v>
          </cell>
          <cell r="F673">
            <v>37</v>
          </cell>
          <cell r="G673" t="str">
            <v>Fighter</v>
          </cell>
          <cell r="H673">
            <v>0</v>
          </cell>
        </row>
        <row r="674">
          <cell r="A674" t="str">
            <v>Sanctum Spell</v>
          </cell>
          <cell r="C674" t="str">
            <v>+1 caster level in sanctum, -1 otherwise.</v>
          </cell>
          <cell r="D674" t="str">
            <v>WotC</v>
          </cell>
          <cell r="E674" t="str">
            <v xml:space="preserve">TnB </v>
          </cell>
          <cell r="F674">
            <v>41</v>
          </cell>
          <cell r="G674" t="str">
            <v>Metamagic</v>
          </cell>
          <cell r="H674">
            <v>0</v>
          </cell>
        </row>
        <row r="675">
          <cell r="A675" t="str">
            <v>Scent of the Beast</v>
          </cell>
          <cell r="C675" t="str">
            <v>As per the Scent special ability in the MM.</v>
          </cell>
          <cell r="D675" t="str">
            <v>AEG</v>
          </cell>
          <cell r="E675" t="str">
            <v xml:space="preserve">Merc </v>
          </cell>
          <cell r="F675">
            <v>66</v>
          </cell>
          <cell r="G675" t="str">
            <v>General</v>
          </cell>
          <cell r="H675">
            <v>2</v>
          </cell>
          <cell r="I675" t="str">
            <v>Wis 13+, Track, Wilderness Lore 10+ ranks</v>
          </cell>
        </row>
        <row r="676">
          <cell r="A676" t="str">
            <v>School Focus</v>
          </cell>
          <cell r="C676" t="str">
            <v>Prepare 1 spell/day from the chosen school as if it were 1 level lower.</v>
          </cell>
          <cell r="D676" t="str">
            <v>AEG</v>
          </cell>
          <cell r="E676" t="str">
            <v xml:space="preserve">Merc </v>
          </cell>
          <cell r="F676">
            <v>66</v>
          </cell>
          <cell r="G676" t="str">
            <v>Metamagic</v>
          </cell>
          <cell r="H676">
            <v>2</v>
          </cell>
          <cell r="I676" t="str">
            <v>Wizard Level 3+</v>
          </cell>
        </row>
        <row r="677">
          <cell r="A677" t="str">
            <v>Scribe Epic Scroll (I)</v>
          </cell>
          <cell r="C677" t="str">
            <v>Can scribe Epic scrolls (10+ level spells and/or caster level 21+)</v>
          </cell>
          <cell r="D677" t="str">
            <v>WotC</v>
          </cell>
          <cell r="E677" t="str">
            <v xml:space="preserve">ELH </v>
          </cell>
          <cell r="F677">
            <v>66</v>
          </cell>
          <cell r="G677" t="str">
            <v>Epic</v>
          </cell>
          <cell r="H677">
            <v>3</v>
          </cell>
          <cell r="I677" t="str">
            <v>Scribe Scroll, Knowledge (arcana) 24 ranks, Spellcraft 24 ranks</v>
          </cell>
        </row>
        <row r="678">
          <cell r="A678" t="str">
            <v>Scribe Scroll</v>
          </cell>
          <cell r="C678" t="str">
            <v>Create a scroll; XP, gold cost.</v>
          </cell>
          <cell r="D678" t="str">
            <v>WotC</v>
          </cell>
          <cell r="E678" t="str">
            <v xml:space="preserve">PHB </v>
          </cell>
          <cell r="F678">
            <v>84</v>
          </cell>
          <cell r="G678" t="str">
            <v>Item Creation</v>
          </cell>
          <cell r="H678">
            <v>0</v>
          </cell>
        </row>
        <row r="679">
          <cell r="A679" t="str">
            <v>Scribe Tattoo</v>
          </cell>
          <cell r="C679" t="str">
            <v>Create psionic tattoos which store psionic powers in their designs.</v>
          </cell>
          <cell r="D679" t="str">
            <v>WotC</v>
          </cell>
          <cell r="E679" t="str">
            <v xml:space="preserve">PsiHB </v>
          </cell>
          <cell r="F679">
            <v>29</v>
          </cell>
          <cell r="G679" t="str">
            <v>Item Creation</v>
          </cell>
          <cell r="H679">
            <v>1</v>
          </cell>
          <cell r="I679" t="str">
            <v>Spellcaster level 3rd+</v>
          </cell>
        </row>
        <row r="680">
          <cell r="A680" t="str">
            <v>Sculpt Power</v>
          </cell>
          <cell r="C680" t="str">
            <v>Change area of effect to ball, cone, or cylinder; +2 power points.</v>
          </cell>
          <cell r="D680" t="str">
            <v>Piazo</v>
          </cell>
          <cell r="E680" t="str">
            <v>Dragon #287</v>
          </cell>
          <cell r="F680">
            <v>56</v>
          </cell>
          <cell r="G680" t="str">
            <v>Metapsionic</v>
          </cell>
          <cell r="H680">
            <v>1</v>
          </cell>
          <cell r="I680" t="str">
            <v>Any other metapsionic feat</v>
          </cell>
        </row>
        <row r="681">
          <cell r="A681" t="str">
            <v>Sculpt Spell</v>
          </cell>
          <cell r="C681" t="str">
            <v>Change area of effect to ball, cone, or cylinder; +1 spell level.</v>
          </cell>
          <cell r="D681" t="str">
            <v>WotC</v>
          </cell>
          <cell r="E681" t="str">
            <v xml:space="preserve">TnB </v>
          </cell>
          <cell r="F681">
            <v>42</v>
          </cell>
          <cell r="G681" t="str">
            <v>Metamagic</v>
          </cell>
          <cell r="H681">
            <v>0</v>
          </cell>
        </row>
        <row r="682">
          <cell r="A682" t="str">
            <v>Seaborn Sorcery</v>
          </cell>
          <cell r="C682" t="str">
            <v>Use Str instead of Cha for spell casting.  (1st level only.)</v>
          </cell>
          <cell r="D682" t="str">
            <v>Green Ronin</v>
          </cell>
          <cell r="E682" t="str">
            <v xml:space="preserve">HnH </v>
          </cell>
          <cell r="F682">
            <v>20</v>
          </cell>
          <cell r="G682" t="str">
            <v>General</v>
          </cell>
          <cell r="H682">
            <v>2</v>
          </cell>
          <cell r="I682" t="str">
            <v>Dwarf, Str 13+</v>
          </cell>
        </row>
        <row r="683">
          <cell r="A683" t="str">
            <v>Self-Concealment</v>
          </cell>
          <cell r="C683" t="str">
            <v>Gain 1/4 concealment vs. attacks against you; Can be stacked to 50%, see ref.</v>
          </cell>
          <cell r="D683" t="str">
            <v>WotC</v>
          </cell>
          <cell r="E683" t="str">
            <v xml:space="preserve">ELH </v>
          </cell>
          <cell r="F683">
            <v>66</v>
          </cell>
          <cell r="G683" t="str">
            <v>Epic</v>
          </cell>
          <cell r="H683">
            <v>4</v>
          </cell>
          <cell r="I683" t="str">
            <v>Dex 30, Hide 30 ranks, Tumble 30 ranks, Improved Evasion</v>
          </cell>
        </row>
        <row r="684">
          <cell r="A684" t="str">
            <v>Selune's Radiance</v>
          </cell>
          <cell r="C684" t="str">
            <v>Low-Light vision (or, double range)</v>
          </cell>
          <cell r="D684" t="str">
            <v>WotC</v>
          </cell>
          <cell r="E684" t="str">
            <v xml:space="preserve">MoF </v>
          </cell>
          <cell r="F684">
            <v>30</v>
          </cell>
          <cell r="G684" t="str">
            <v>Harper Priest</v>
          </cell>
          <cell r="H684">
            <v>3</v>
          </cell>
          <cell r="I684" t="str">
            <v>Harper Priest level + Wis Bonus: 8+</v>
          </cell>
        </row>
        <row r="685">
          <cell r="A685" t="str">
            <v>Sense Life</v>
          </cell>
          <cell r="C685" t="str">
            <v>See p. 17</v>
          </cell>
          <cell r="D685" t="str">
            <v>Green Ronin</v>
          </cell>
          <cell r="E685" t="str">
            <v xml:space="preserve">SCoN </v>
          </cell>
          <cell r="F685">
            <v>17</v>
          </cell>
          <cell r="G685" t="str">
            <v>General</v>
          </cell>
          <cell r="H685">
            <v>1</v>
          </cell>
          <cell r="I685" t="str">
            <v>Wis 12+, Concentration 3+  ranks</v>
          </cell>
        </row>
        <row r="686">
          <cell r="A686" t="str">
            <v>Sense Undead</v>
          </cell>
          <cell r="C686" t="str">
            <v>See p. 17</v>
          </cell>
          <cell r="D686" t="str">
            <v>Green Ronin</v>
          </cell>
          <cell r="E686" t="str">
            <v xml:space="preserve">SCoN </v>
          </cell>
          <cell r="F686">
            <v>17</v>
          </cell>
          <cell r="G686" t="str">
            <v>General</v>
          </cell>
          <cell r="H686">
            <v>1</v>
          </cell>
          <cell r="I686" t="str">
            <v>Arcane Spellcaster, Concentration 4+  ranks, Sense Life</v>
          </cell>
        </row>
        <row r="687">
          <cell r="A687" t="str">
            <v>Sensitive</v>
          </cell>
          <cell r="C687" t="str">
            <v>Spot check (DC 20) to detect magic that has been cast in the last 2 hours.</v>
          </cell>
          <cell r="D687" t="str">
            <v>AEG</v>
          </cell>
          <cell r="E687" t="str">
            <v xml:space="preserve">Merc </v>
          </cell>
          <cell r="F687">
            <v>67</v>
          </cell>
          <cell r="G687" t="str">
            <v>General</v>
          </cell>
          <cell r="H687">
            <v>1</v>
          </cell>
          <cell r="I687" t="str">
            <v>Wis 13+</v>
          </cell>
        </row>
        <row r="688">
          <cell r="A688" t="str">
            <v>Shadow</v>
          </cell>
          <cell r="C688" t="str">
            <v>Tracking for the city.  See p, 37-38.</v>
          </cell>
          <cell r="D688" t="str">
            <v>FFG</v>
          </cell>
          <cell r="E688" t="str">
            <v xml:space="preserve">TnT </v>
          </cell>
          <cell r="F688">
            <v>37</v>
          </cell>
          <cell r="G688" t="str">
            <v>General</v>
          </cell>
          <cell r="H688">
            <v>0</v>
          </cell>
        </row>
        <row r="689">
          <cell r="A689" t="str">
            <v>Shadow Focus</v>
          </cell>
          <cell r="C689" t="str">
            <v>+2 to DC of spells with the "shadow" descriptor.</v>
          </cell>
          <cell r="D689" t="str">
            <v>Green Ronin</v>
          </cell>
          <cell r="E689" t="str">
            <v xml:space="preserve">AH </v>
          </cell>
          <cell r="F689">
            <v>20</v>
          </cell>
          <cell r="G689" t="str">
            <v>General</v>
          </cell>
          <cell r="H689">
            <v>1</v>
          </cell>
          <cell r="I689" t="str">
            <v>Spell Focus</v>
          </cell>
        </row>
        <row r="690">
          <cell r="A690" t="str">
            <v>Shadow Weave Magic</v>
          </cell>
          <cell r="C690" t="str">
            <v>Cast spells using the Shadow Weave, instead of the Weave</v>
          </cell>
          <cell r="D690" t="str">
            <v>WotC</v>
          </cell>
          <cell r="E690" t="str">
            <v xml:space="preserve">FRCS </v>
          </cell>
          <cell r="F690">
            <v>37</v>
          </cell>
          <cell r="G690" t="str">
            <v>General</v>
          </cell>
          <cell r="H690">
            <v>2</v>
          </cell>
          <cell r="I690" t="str">
            <v>Wis 13+ or patron diety (Shar)</v>
          </cell>
        </row>
        <row r="691">
          <cell r="A691" t="str">
            <v>Shadowblend</v>
          </cell>
          <cell r="C691" t="str">
            <v>Concealment from shadows 1 step better.</v>
          </cell>
          <cell r="D691" t="str">
            <v>Green Ronin</v>
          </cell>
          <cell r="E691" t="str">
            <v xml:space="preserve">HnH </v>
          </cell>
          <cell r="F691">
            <v>20</v>
          </cell>
          <cell r="G691" t="str">
            <v>Bloodgift</v>
          </cell>
          <cell r="H691">
            <v>1</v>
          </cell>
          <cell r="I691" t="str">
            <v>Deepblood, Hide 5+ ranks</v>
          </cell>
        </row>
        <row r="692">
          <cell r="A692" t="str">
            <v>Sharp-Shooting</v>
          </cell>
          <cell r="C692" t="str">
            <v>+2 to ranged attacks vs. targets w/ cover.</v>
          </cell>
          <cell r="D692" t="str">
            <v>WotC</v>
          </cell>
          <cell r="E692" t="str">
            <v xml:space="preserve">SnF </v>
          </cell>
          <cell r="F692">
            <v>9</v>
          </cell>
          <cell r="G692" t="str">
            <v>General</v>
          </cell>
          <cell r="H692">
            <v>0</v>
          </cell>
        </row>
        <row r="693">
          <cell r="A693" t="str">
            <v>Shattering Strike</v>
          </cell>
          <cell r="C693" t="str">
            <v>Make a Concentration check instead of Str check to break an object; See ref.</v>
          </cell>
          <cell r="D693" t="str">
            <v>WotC</v>
          </cell>
          <cell r="E693" t="str">
            <v xml:space="preserve">ELH </v>
          </cell>
          <cell r="F693">
            <v>66</v>
          </cell>
          <cell r="G693" t="str">
            <v>Epic</v>
          </cell>
          <cell r="H693">
            <v>4</v>
          </cell>
          <cell r="I693" t="str">
            <v>Epic Weapon Focus (unarmed strike), Weapon Focus (unarmed strike), Concentration 25 ranks, Ki strike +3</v>
          </cell>
        </row>
        <row r="694">
          <cell r="A694" t="str">
            <v>Shield Charge</v>
          </cell>
          <cell r="C694" t="str">
            <v>When charging, shield bash does double normal damage</v>
          </cell>
          <cell r="D694" t="str">
            <v>WotC</v>
          </cell>
          <cell r="E694" t="str">
            <v xml:space="preserve">DotF </v>
          </cell>
          <cell r="F694">
            <v>20</v>
          </cell>
          <cell r="G694" t="str">
            <v>General</v>
          </cell>
          <cell r="H694">
            <v>0</v>
          </cell>
        </row>
        <row r="695">
          <cell r="A695" t="str">
            <v>Shield Expert</v>
          </cell>
          <cell r="C695" t="str">
            <v>Retain shield bonus when using for a shield bash.</v>
          </cell>
          <cell r="D695" t="str">
            <v>WotC</v>
          </cell>
          <cell r="E695" t="str">
            <v xml:space="preserve">SnF </v>
          </cell>
          <cell r="F695">
            <v>9</v>
          </cell>
          <cell r="G695" t="str">
            <v>General</v>
          </cell>
          <cell r="H695">
            <v>0</v>
          </cell>
        </row>
        <row r="696">
          <cell r="A696" t="str">
            <v>Shield Focus</v>
          </cell>
          <cell r="C696" t="str">
            <v>+1 dodge bonus to AC when using a shield.  Armor check penalty improves by 1.</v>
          </cell>
          <cell r="D696" t="str">
            <v>AEG</v>
          </cell>
          <cell r="E696" t="str">
            <v xml:space="preserve">Merc </v>
          </cell>
          <cell r="F696">
            <v>67</v>
          </cell>
          <cell r="G696" t="str">
            <v>Fighter</v>
          </cell>
          <cell r="H696">
            <v>0</v>
          </cell>
          <cell r="I696" t="str">
            <v>Shield Proficiency</v>
          </cell>
        </row>
        <row r="697">
          <cell r="A697" t="str">
            <v>Shield Proficiency</v>
          </cell>
          <cell r="C697" t="str">
            <v>Proficient with all shields.</v>
          </cell>
          <cell r="D697" t="str">
            <v>WotC</v>
          </cell>
          <cell r="E697" t="str">
            <v xml:space="preserve">PHB </v>
          </cell>
          <cell r="F697">
            <v>85</v>
          </cell>
          <cell r="G697" t="str">
            <v>General</v>
          </cell>
          <cell r="H697">
            <v>0</v>
          </cell>
        </row>
        <row r="698">
          <cell r="A698" t="str">
            <v>Shield Wall</v>
          </cell>
          <cell r="C698" t="str">
            <v>When adjacent to an ally with this feat, you both gain a +2 bonus to AC.</v>
          </cell>
          <cell r="D698" t="str">
            <v>Green Ronin</v>
          </cell>
          <cell r="E698" t="str">
            <v xml:space="preserve">HnH </v>
          </cell>
          <cell r="F698">
            <v>20</v>
          </cell>
          <cell r="G698" t="str">
            <v>General</v>
          </cell>
          <cell r="H698">
            <v>1</v>
          </cell>
          <cell r="I698" t="str">
            <v>Shield Proficiency</v>
          </cell>
        </row>
        <row r="699">
          <cell r="A699" t="str">
            <v>Shot on the Run</v>
          </cell>
          <cell r="C699" t="str">
            <v>Move both before and after shooting your ranged weapon.</v>
          </cell>
          <cell r="D699" t="str">
            <v>WotC</v>
          </cell>
          <cell r="E699" t="str">
            <v xml:space="preserve">PHB </v>
          </cell>
          <cell r="F699">
            <v>85</v>
          </cell>
          <cell r="G699" t="str">
            <v>General</v>
          </cell>
          <cell r="H699">
            <v>0</v>
          </cell>
        </row>
        <row r="700">
          <cell r="A700" t="str">
            <v>Show of Faith</v>
          </cell>
          <cell r="C700" t="str">
            <v>Duplicates clerical turning with some exceptions.  See book.</v>
          </cell>
          <cell r="D700" t="str">
            <v>AEG</v>
          </cell>
          <cell r="E700" t="str">
            <v xml:space="preserve">Undead </v>
          </cell>
          <cell r="F700">
            <v>28</v>
          </cell>
          <cell r="G700" t="str">
            <v>General</v>
          </cell>
          <cell r="H700">
            <v>2</v>
          </cell>
          <cell r="I700" t="str">
            <v>Wis 13+, Any Good</v>
          </cell>
        </row>
        <row r="701">
          <cell r="A701" t="str">
            <v>Sign Language</v>
          </cell>
          <cell r="C701" t="str">
            <v>+4 bonus to Innuendo checks, gains as class skill.</v>
          </cell>
          <cell r="D701" t="str">
            <v>AEG</v>
          </cell>
          <cell r="E701" t="str">
            <v xml:space="preserve">Merc </v>
          </cell>
          <cell r="F701">
            <v>68</v>
          </cell>
          <cell r="G701" t="str">
            <v>General</v>
          </cell>
          <cell r="H701">
            <v>0</v>
          </cell>
        </row>
        <row r="702">
          <cell r="A702" t="str">
            <v>Signature Skill</v>
          </cell>
          <cell r="C702" t="str">
            <v>Cross-class skills is made into a class skill.</v>
          </cell>
          <cell r="D702" t="str">
            <v>FFG</v>
          </cell>
          <cell r="E702" t="str">
            <v xml:space="preserve">TnT </v>
          </cell>
          <cell r="F702">
            <v>38</v>
          </cell>
          <cell r="G702" t="str">
            <v>General</v>
          </cell>
          <cell r="H702">
            <v>0</v>
          </cell>
        </row>
        <row r="703">
          <cell r="A703" t="str">
            <v>Signature Spell</v>
          </cell>
          <cell r="C703" t="str">
            <v>Convert prepared spells into signature spell</v>
          </cell>
          <cell r="D703" t="str">
            <v>WotC</v>
          </cell>
          <cell r="E703" t="str">
            <v xml:space="preserve">FRCS </v>
          </cell>
          <cell r="F703">
            <v>37</v>
          </cell>
          <cell r="G703" t="str">
            <v>General</v>
          </cell>
          <cell r="H703">
            <v>1</v>
          </cell>
          <cell r="I703" t="str">
            <v>Spell Mastery</v>
          </cell>
        </row>
        <row r="704">
          <cell r="A704" t="str">
            <v>Signature Weapon</v>
          </cell>
          <cell r="C704" t="str">
            <v>+2 bonus to hit with a single chosen masterwork weapon.</v>
          </cell>
          <cell r="D704" t="str">
            <v>AEG</v>
          </cell>
          <cell r="E704" t="str">
            <v xml:space="preserve">Merc </v>
          </cell>
          <cell r="F704">
            <v>67</v>
          </cell>
          <cell r="G704" t="str">
            <v>Fighter</v>
          </cell>
          <cell r="H704">
            <v>1</v>
          </cell>
          <cell r="I704" t="str">
            <v>BAB 6+, Proficiency with Weapon</v>
          </cell>
        </row>
        <row r="705">
          <cell r="A705" t="str">
            <v>Silent Spell</v>
          </cell>
          <cell r="C705" t="str">
            <v>Cast a spell without verbal components; +1 spell levels.</v>
          </cell>
          <cell r="D705" t="str">
            <v>WotC</v>
          </cell>
          <cell r="E705" t="str">
            <v xml:space="preserve">PHB </v>
          </cell>
          <cell r="F705">
            <v>85</v>
          </cell>
          <cell r="G705" t="str">
            <v>Metamagic</v>
          </cell>
          <cell r="H705">
            <v>0</v>
          </cell>
        </row>
        <row r="706">
          <cell r="A706" t="str">
            <v>Silvanus's Staff</v>
          </cell>
          <cell r="C706" t="str">
            <v>Weapon Focus (Quarterstaff)</v>
          </cell>
          <cell r="D706" t="str">
            <v>WotC</v>
          </cell>
          <cell r="E706" t="str">
            <v xml:space="preserve">MoF </v>
          </cell>
          <cell r="F706">
            <v>30</v>
          </cell>
          <cell r="G706" t="str">
            <v>Harper Priest</v>
          </cell>
          <cell r="H706">
            <v>2</v>
          </cell>
          <cell r="I706" t="str">
            <v>Harper Priest level + Wis Bonus: 2+</v>
          </cell>
        </row>
        <row r="707">
          <cell r="A707" t="str">
            <v>Silver Palm</v>
          </cell>
          <cell r="C707" t="str">
            <v>+2 bonus to Appraise and Bluff checks</v>
          </cell>
          <cell r="D707" t="str">
            <v>WotC</v>
          </cell>
          <cell r="E707" t="str">
            <v xml:space="preserve">FRCS </v>
          </cell>
          <cell r="F707">
            <v>37</v>
          </cell>
          <cell r="G707" t="str">
            <v>General</v>
          </cell>
          <cell r="H707">
            <v>0</v>
          </cell>
        </row>
        <row r="708">
          <cell r="A708" t="str">
            <v>Simple Weapon Proficiency</v>
          </cell>
          <cell r="C708" t="str">
            <v>Weapon proficiency with all simple weapons.</v>
          </cell>
          <cell r="D708" t="str">
            <v>WotC</v>
          </cell>
          <cell r="E708" t="str">
            <v xml:space="preserve">PHB </v>
          </cell>
          <cell r="F708">
            <v>85</v>
          </cell>
          <cell r="G708" t="str">
            <v>General</v>
          </cell>
          <cell r="H708">
            <v>0</v>
          </cell>
        </row>
        <row r="709">
          <cell r="A709" t="str">
            <v>Sixth Sense</v>
          </cell>
          <cell r="C709" t="str">
            <v>Spot check to detect incorporeal creatures (DC 30) or scrying (DC 35) within 30'</v>
          </cell>
          <cell r="D709" t="str">
            <v>AEG</v>
          </cell>
          <cell r="E709" t="str">
            <v xml:space="preserve">Undead </v>
          </cell>
          <cell r="F709">
            <v>28</v>
          </cell>
          <cell r="G709" t="str">
            <v>General</v>
          </cell>
          <cell r="H709">
            <v>1</v>
          </cell>
          <cell r="I709" t="str">
            <v>Alertness</v>
          </cell>
        </row>
        <row r="710">
          <cell r="A710" t="str">
            <v>Skill Focus</v>
          </cell>
          <cell r="C710" t="str">
            <v>+2 bonus to specific skill.</v>
          </cell>
          <cell r="D710" t="str">
            <v>WotC</v>
          </cell>
          <cell r="E710" t="str">
            <v xml:space="preserve">PHB </v>
          </cell>
          <cell r="F710">
            <v>85</v>
          </cell>
          <cell r="G710" t="str">
            <v>General</v>
          </cell>
          <cell r="H710">
            <v>0</v>
          </cell>
        </row>
        <row r="711">
          <cell r="A711" t="str">
            <v>Skybond</v>
          </cell>
          <cell r="C711" t="str">
            <v>Gain air subtype.</v>
          </cell>
          <cell r="D711" t="str">
            <v>Green Ronin</v>
          </cell>
          <cell r="E711" t="str">
            <v xml:space="preserve">HnH </v>
          </cell>
          <cell r="F711">
            <v>20</v>
          </cell>
          <cell r="G711" t="str">
            <v>Bonding</v>
          </cell>
          <cell r="H711">
            <v>1</v>
          </cell>
          <cell r="I711" t="str">
            <v>Bonding Ritual, Lightning Reflexes</v>
          </cell>
        </row>
        <row r="712">
          <cell r="A712" t="str">
            <v>Skyborn Sorcery</v>
          </cell>
          <cell r="C712" t="str">
            <v>Use Wis instead of Cha for spell casting.  (1st level only.)</v>
          </cell>
          <cell r="D712" t="str">
            <v>Green Ronin</v>
          </cell>
          <cell r="E712" t="str">
            <v xml:space="preserve">HnH </v>
          </cell>
          <cell r="F712">
            <v>20</v>
          </cell>
          <cell r="G712" t="str">
            <v>General</v>
          </cell>
          <cell r="H712">
            <v>2</v>
          </cell>
          <cell r="I712" t="str">
            <v>Dwarf, Wis 13+</v>
          </cell>
        </row>
        <row r="713">
          <cell r="A713" t="str">
            <v>Skystride</v>
          </cell>
          <cell r="C713" t="e">
            <v>#REF!</v>
          </cell>
          <cell r="D713" t="str">
            <v>Green Ronin</v>
          </cell>
          <cell r="E713" t="str">
            <v xml:space="preserve">HnH </v>
          </cell>
          <cell r="F713">
            <v>20</v>
          </cell>
          <cell r="G713" t="str">
            <v>Bonding</v>
          </cell>
          <cell r="H713">
            <v>2</v>
          </cell>
          <cell r="I713" t="str">
            <v>Bonding Ritual, Skybond, Spring Attack, Jump 10+ ranks</v>
          </cell>
        </row>
        <row r="714">
          <cell r="A714" t="str">
            <v>Smooth Operator</v>
          </cell>
          <cell r="C714" t="str">
            <v>+2 to Cha based checks with opposite sex, 1 in 10 for someone of the same sex.</v>
          </cell>
          <cell r="D714" t="str">
            <v>BP</v>
          </cell>
          <cell r="E714" t="str">
            <v xml:space="preserve">InQ </v>
          </cell>
          <cell r="F714">
            <v>12</v>
          </cell>
          <cell r="G714" t="str">
            <v>General</v>
          </cell>
          <cell r="H714">
            <v>2</v>
          </cell>
          <cell r="I714" t="str">
            <v>Cha 17+, Perform (acting, poetry, or instrument) 3+ ranks</v>
          </cell>
        </row>
        <row r="715">
          <cell r="A715" t="str">
            <v>Smooth Talk</v>
          </cell>
          <cell r="C715" t="str">
            <v>+2 bonus to Diplomacy and Sense Motive checks</v>
          </cell>
          <cell r="D715" t="str">
            <v>WotC</v>
          </cell>
          <cell r="E715" t="str">
            <v xml:space="preserve">FRCS </v>
          </cell>
          <cell r="F715">
            <v>37</v>
          </cell>
          <cell r="G715" t="str">
            <v>General</v>
          </cell>
          <cell r="H715">
            <v>0</v>
          </cell>
        </row>
        <row r="716">
          <cell r="A716" t="str">
            <v>Snake Blood</v>
          </cell>
          <cell r="C716" t="str">
            <v>+2 Fortitude vs. poison; +1 bonus on Reflex saves (1st)</v>
          </cell>
          <cell r="D716" t="str">
            <v>WotC</v>
          </cell>
          <cell r="E716" t="str">
            <v xml:space="preserve">FRCS </v>
          </cell>
          <cell r="F716">
            <v>38</v>
          </cell>
          <cell r="G716" t="str">
            <v>General</v>
          </cell>
          <cell r="H716">
            <v>0</v>
          </cell>
        </row>
        <row r="717">
          <cell r="A717" t="str">
            <v>Snatch *</v>
          </cell>
          <cell r="C717" t="str">
            <v>A creature that hits with a claw or bite may initiate a grapple, as Improved Grab.</v>
          </cell>
          <cell r="D717" t="str">
            <v>WotC</v>
          </cell>
          <cell r="E717" t="str">
            <v xml:space="preserve">MM </v>
          </cell>
          <cell r="F717">
            <v>62</v>
          </cell>
          <cell r="G717" t="str">
            <v>Dragon</v>
          </cell>
          <cell r="H717">
            <v>0</v>
          </cell>
        </row>
        <row r="718">
          <cell r="A718" t="str">
            <v>Snatch Arrows</v>
          </cell>
          <cell r="C718" t="str">
            <v>Catch weapon instead of deflecting; must have one hand free; 1 / rnd.</v>
          </cell>
          <cell r="D718" t="str">
            <v>WotC</v>
          </cell>
          <cell r="E718" t="str">
            <v xml:space="preserve">SnF </v>
          </cell>
          <cell r="F718">
            <v>9</v>
          </cell>
          <cell r="G718" t="str">
            <v>General</v>
          </cell>
          <cell r="H718">
            <v>0</v>
          </cell>
        </row>
        <row r="719">
          <cell r="A719" t="str">
            <v>Sneak Attack of Opportunity</v>
          </cell>
          <cell r="C719" t="str">
            <v>Attacks of opportunity you make are sneak attacks</v>
          </cell>
          <cell r="D719" t="str">
            <v>WotC</v>
          </cell>
          <cell r="E719" t="str">
            <v xml:space="preserve">ELH </v>
          </cell>
          <cell r="F719">
            <v>66</v>
          </cell>
          <cell r="G719" t="str">
            <v>Epic</v>
          </cell>
          <cell r="H719">
            <v>2</v>
          </cell>
          <cell r="I719" t="str">
            <v>Sneak Attack +8d6, Opportunist class feature</v>
          </cell>
        </row>
        <row r="720">
          <cell r="A720" t="str">
            <v>Sniper</v>
          </cell>
          <cell r="C720" t="str">
            <v>Max ranged sneak attack range increased to 90'.</v>
          </cell>
          <cell r="D720" t="str">
            <v>AEG</v>
          </cell>
          <cell r="E720" t="str">
            <v xml:space="preserve">Merc </v>
          </cell>
          <cell r="F720">
            <v>68</v>
          </cell>
          <cell r="G720" t="str">
            <v>General</v>
          </cell>
          <cell r="H720">
            <v>1</v>
          </cell>
          <cell r="I720" t="str">
            <v>Improved Ranged Sneak Attack</v>
          </cell>
        </row>
        <row r="721">
          <cell r="A721" t="str">
            <v>Social Scourge</v>
          </cell>
          <cell r="C721" t="str">
            <v>Opposed diplomacy check to give someone a -5 penalty to their check.</v>
          </cell>
          <cell r="D721" t="str">
            <v>AEG</v>
          </cell>
          <cell r="E721" t="str">
            <v xml:space="preserve">Dra </v>
          </cell>
          <cell r="F721">
            <v>31</v>
          </cell>
          <cell r="G721" t="str">
            <v>General</v>
          </cell>
          <cell r="H721">
            <v>1</v>
          </cell>
          <cell r="I721" t="str">
            <v>Cha 13+</v>
          </cell>
        </row>
        <row r="722">
          <cell r="A722" t="str">
            <v>Soul of Iron</v>
          </cell>
          <cell r="C722" t="str">
            <v xml:space="preserve">Gain Iron-souled template 1/day for Con bonus rounds. </v>
          </cell>
          <cell r="D722" t="str">
            <v>Green Ronin</v>
          </cell>
          <cell r="E722" t="str">
            <v xml:space="preserve">HnH </v>
          </cell>
          <cell r="F722">
            <v>21</v>
          </cell>
          <cell r="G722" t="str">
            <v>Bonding</v>
          </cell>
          <cell r="H722">
            <v>3</v>
          </cell>
          <cell r="I722" t="str">
            <v>Bonding Ritual, Oath of Iron, Con 15+</v>
          </cell>
        </row>
        <row r="723">
          <cell r="A723" t="str">
            <v>Spectral Strike</v>
          </cell>
          <cell r="C723" t="str">
            <v>Your attacks damage incorporeal creatures normally</v>
          </cell>
          <cell r="D723" t="str">
            <v>WotC</v>
          </cell>
          <cell r="E723" t="str">
            <v xml:space="preserve">ELH </v>
          </cell>
          <cell r="F723">
            <v>66</v>
          </cell>
          <cell r="G723" t="str">
            <v>Epic</v>
          </cell>
          <cell r="H723">
            <v>2</v>
          </cell>
          <cell r="I723" t="str">
            <v>Wis 19, Ability to turn or rebuke undead</v>
          </cell>
        </row>
        <row r="724">
          <cell r="A724" t="str">
            <v>Speed of Thought</v>
          </cell>
          <cell r="C724" t="str">
            <v>Move faster when you have power points in reserve.</v>
          </cell>
          <cell r="D724" t="str">
            <v>WotC</v>
          </cell>
          <cell r="E724" t="str">
            <v xml:space="preserve">PsiHB </v>
          </cell>
          <cell r="F724">
            <v>29</v>
          </cell>
          <cell r="G724" t="str">
            <v>Psionic</v>
          </cell>
          <cell r="H724">
            <v>1</v>
          </cell>
          <cell r="I724" t="str">
            <v>Wis 13+, reserve power points 1+</v>
          </cell>
        </row>
        <row r="725">
          <cell r="A725" t="str">
            <v>Speedy Trapper</v>
          </cell>
          <cell r="C725" t="str">
            <v>Take 1/2 normal time to make traps</v>
          </cell>
          <cell r="D725" t="str">
            <v>MGP</v>
          </cell>
          <cell r="E725" t="str">
            <v xml:space="preserve">TQR </v>
          </cell>
          <cell r="F725">
            <v>52</v>
          </cell>
          <cell r="G725" t="str">
            <v>Rogue</v>
          </cell>
          <cell r="H725">
            <v>4</v>
          </cell>
          <cell r="I725" t="str">
            <v>Rogue, Clever Designer, Trapmaster, Dex 15+</v>
          </cell>
        </row>
        <row r="726">
          <cell r="A726" t="str">
            <v>Spell Exchange</v>
          </cell>
          <cell r="C726" t="str">
            <v>Full Round spontaneous casting of a mastered spell (Spell Mastery) in place of a higher level one.</v>
          </cell>
          <cell r="D726" t="str">
            <v>AEG</v>
          </cell>
          <cell r="E726" t="str">
            <v xml:space="preserve">Merc </v>
          </cell>
          <cell r="F726">
            <v>68</v>
          </cell>
          <cell r="G726" t="str">
            <v>General</v>
          </cell>
          <cell r="H726">
            <v>2</v>
          </cell>
          <cell r="I726" t="str">
            <v>Wizard Level 3+</v>
          </cell>
        </row>
        <row r="727">
          <cell r="A727" t="str">
            <v>Spell Focus</v>
          </cell>
          <cell r="C727" t="str">
            <v>+2 DC on saving throws in a specific school.</v>
          </cell>
          <cell r="D727" t="str">
            <v>WotC</v>
          </cell>
          <cell r="E727" t="str">
            <v xml:space="preserve">PHB </v>
          </cell>
          <cell r="F727">
            <v>85</v>
          </cell>
          <cell r="G727" t="str">
            <v>General</v>
          </cell>
          <cell r="H727">
            <v>0</v>
          </cell>
        </row>
        <row r="728">
          <cell r="A728" t="str">
            <v>Spell Girding</v>
          </cell>
          <cell r="C728" t="str">
            <v>Dispel checks against you are at -2.</v>
          </cell>
          <cell r="D728" t="str">
            <v>WotC</v>
          </cell>
          <cell r="E728" t="str">
            <v xml:space="preserve">MoF </v>
          </cell>
          <cell r="F728">
            <v>22</v>
          </cell>
          <cell r="G728" t="str">
            <v>General</v>
          </cell>
          <cell r="H728">
            <v>0</v>
          </cell>
        </row>
        <row r="729">
          <cell r="A729" t="str">
            <v>Spell Knowledge</v>
          </cell>
          <cell r="C729" t="str">
            <v>Learn two new spells of any level you can cast; Can be stacked.</v>
          </cell>
          <cell r="D729" t="str">
            <v>WotC</v>
          </cell>
          <cell r="E729" t="str">
            <v xml:space="preserve">ELH </v>
          </cell>
          <cell r="F729">
            <v>67</v>
          </cell>
          <cell r="G729" t="str">
            <v>Epic</v>
          </cell>
          <cell r="H729">
            <v>1</v>
          </cell>
          <cell r="I729" t="str">
            <v>Ability to cast spells of maximum normal spell level of an arcane spellcasting class</v>
          </cell>
        </row>
        <row r="730">
          <cell r="A730" t="str">
            <v>Spell Mastery</v>
          </cell>
          <cell r="C730" t="str">
            <v>Spellbook not needed to prepare specified spells.</v>
          </cell>
          <cell r="D730" t="str">
            <v>WotC</v>
          </cell>
          <cell r="E730" t="str">
            <v xml:space="preserve">PHB </v>
          </cell>
          <cell r="F730" t="str">
            <v>85, 54</v>
          </cell>
          <cell r="G730" t="str">
            <v>Special</v>
          </cell>
          <cell r="H730">
            <v>2</v>
          </cell>
          <cell r="I730" t="str">
            <v>Wizard</v>
          </cell>
        </row>
        <row r="731">
          <cell r="A731" t="str">
            <v>Spell Opportunity</v>
          </cell>
          <cell r="C731" t="str">
            <v>Can cast a touch spell as an attack of opportunity</v>
          </cell>
          <cell r="D731" t="str">
            <v>WotC</v>
          </cell>
          <cell r="E731" t="str">
            <v xml:space="preserve">ELH </v>
          </cell>
          <cell r="F731">
            <v>67</v>
          </cell>
          <cell r="G731" t="str">
            <v>Epic</v>
          </cell>
          <cell r="H731">
            <v>4</v>
          </cell>
          <cell r="I731" t="str">
            <v>Combat Casting, Combat Reflexes, Quicken Spell, Spellcraft 25 ranks</v>
          </cell>
        </row>
        <row r="732">
          <cell r="A732" t="str">
            <v>Spell Penetration</v>
          </cell>
          <cell r="C732" t="str">
            <v>+2 bonus to beat a creature's spell resistance.</v>
          </cell>
          <cell r="D732" t="str">
            <v>WotC</v>
          </cell>
          <cell r="E732" t="str">
            <v xml:space="preserve">PHB </v>
          </cell>
          <cell r="F732">
            <v>85</v>
          </cell>
          <cell r="G732" t="str">
            <v>General</v>
          </cell>
          <cell r="H732">
            <v>0</v>
          </cell>
        </row>
        <row r="733">
          <cell r="A733" t="str">
            <v>Spell Power +1 (Arcane)</v>
          </cell>
          <cell r="C733" t="str">
            <v>+1 to DC, check to overcome SR.  (cost: 5th lvl spell on feat selection)</v>
          </cell>
          <cell r="D733" t="str">
            <v>WotC</v>
          </cell>
          <cell r="E733" t="str">
            <v xml:space="preserve">FRCS </v>
          </cell>
          <cell r="F733">
            <v>42</v>
          </cell>
          <cell r="G733" t="str">
            <v>High Arcana</v>
          </cell>
          <cell r="H733">
            <v>2</v>
          </cell>
          <cell r="I733" t="str">
            <v>Archmage</v>
          </cell>
        </row>
        <row r="734">
          <cell r="A734" t="str">
            <v>Spell Power +2 (Arcane)</v>
          </cell>
          <cell r="C734" t="str">
            <v>+2 to DC, check to overcome SR.  (cost: 7th lvl spell on feat selection)</v>
          </cell>
          <cell r="D734" t="str">
            <v>WotC</v>
          </cell>
          <cell r="E734" t="str">
            <v xml:space="preserve">FRCS </v>
          </cell>
          <cell r="F734">
            <v>42</v>
          </cell>
          <cell r="G734" t="str">
            <v>High Arcana</v>
          </cell>
          <cell r="H734">
            <v>2</v>
          </cell>
          <cell r="I734" t="str">
            <v>Archmage</v>
          </cell>
        </row>
        <row r="735">
          <cell r="A735" t="str">
            <v>Spell Power +2 (Divine)</v>
          </cell>
          <cell r="C735" t="str">
            <v>+2 to DC, check to overcome SR.</v>
          </cell>
          <cell r="D735" t="str">
            <v>WotC</v>
          </cell>
          <cell r="E735" t="str">
            <v xml:space="preserve">FRCS </v>
          </cell>
          <cell r="F735">
            <v>48</v>
          </cell>
          <cell r="G735" t="str">
            <v>Special Ability</v>
          </cell>
          <cell r="H735">
            <v>2</v>
          </cell>
          <cell r="I735" t="str">
            <v>Hierophant</v>
          </cell>
        </row>
        <row r="736">
          <cell r="A736" t="str">
            <v>Spell Power +3 (Arcane)</v>
          </cell>
          <cell r="C736" t="str">
            <v>+3 to DC, check to overcome SR.  (cost: 9th lvl spell on feat selection)</v>
          </cell>
          <cell r="D736" t="str">
            <v>WotC</v>
          </cell>
          <cell r="E736" t="str">
            <v xml:space="preserve">FRCS </v>
          </cell>
          <cell r="F736">
            <v>42</v>
          </cell>
          <cell r="G736" t="str">
            <v>High Arcana</v>
          </cell>
          <cell r="H736">
            <v>2</v>
          </cell>
          <cell r="I736" t="str">
            <v>Archmage</v>
          </cell>
        </row>
        <row r="737">
          <cell r="A737" t="str">
            <v>Spell Specialization</v>
          </cell>
          <cell r="C737" t="str">
            <v>Add +2 dmg to (ray or energy missile) spells within 30'.</v>
          </cell>
          <cell r="D737" t="str">
            <v>WotC</v>
          </cell>
          <cell r="E737" t="str">
            <v xml:space="preserve">TnB </v>
          </cell>
          <cell r="F737">
            <v>42</v>
          </cell>
          <cell r="G737" t="str">
            <v>General</v>
          </cell>
          <cell r="H737">
            <v>0</v>
          </cell>
        </row>
        <row r="738">
          <cell r="A738" t="str">
            <v>Spell Stowaway</v>
          </cell>
          <cell r="C738" t="str">
            <v>Be affected by chosen spell or spell like ability whenever cast or used within 300 feet</v>
          </cell>
          <cell r="D738" t="str">
            <v>WotC</v>
          </cell>
          <cell r="E738" t="str">
            <v xml:space="preserve">ELH </v>
          </cell>
          <cell r="F738">
            <v>67</v>
          </cell>
          <cell r="G738" t="str">
            <v>Epic</v>
          </cell>
          <cell r="H738">
            <v>2</v>
          </cell>
          <cell r="I738" t="str">
            <v>Spellcraft 24 ranks, caster level 12th</v>
          </cell>
        </row>
        <row r="739">
          <cell r="A739" t="str">
            <v>Spell Thematics</v>
          </cell>
          <cell r="C739" t="str">
            <v>All of your spells have a theme.</v>
          </cell>
          <cell r="D739" t="str">
            <v>WotC</v>
          </cell>
          <cell r="E739" t="str">
            <v xml:space="preserve">MoF </v>
          </cell>
          <cell r="F739">
            <v>22</v>
          </cell>
          <cell r="G739" t="str">
            <v>General</v>
          </cell>
          <cell r="H739">
            <v>1</v>
          </cell>
          <cell r="I739" t="str">
            <v>One illusion spell</v>
          </cell>
        </row>
        <row r="740">
          <cell r="A740" t="str">
            <v>Spellcasting Harrier</v>
          </cell>
          <cell r="C740" t="str">
            <v>Impose a penalty of 1/2 your level on concentration checks from threatened spellcasters</v>
          </cell>
          <cell r="D740" t="str">
            <v>WotC</v>
          </cell>
          <cell r="E740" t="str">
            <v xml:space="preserve">ELH </v>
          </cell>
          <cell r="F740">
            <v>67</v>
          </cell>
          <cell r="G740" t="str">
            <v>Epic</v>
          </cell>
          <cell r="H740">
            <v>1</v>
          </cell>
          <cell r="I740" t="str">
            <v>Combat Reflexes</v>
          </cell>
        </row>
        <row r="741">
          <cell r="A741" t="str">
            <v>Spellcasting Prodigy</v>
          </cell>
          <cell r="C741" t="str">
            <v>Primary ability score for spellcasting is +2 for bonus spells / DCs (1st)</v>
          </cell>
          <cell r="D741" t="str">
            <v>WotC</v>
          </cell>
          <cell r="E741" t="str">
            <v xml:space="preserve">FRCS </v>
          </cell>
          <cell r="F741">
            <v>38</v>
          </cell>
          <cell r="G741" t="str">
            <v>General</v>
          </cell>
          <cell r="H741">
            <v>0</v>
          </cell>
        </row>
        <row r="742">
          <cell r="A742" t="str">
            <v>Spellfire Wielder</v>
          </cell>
          <cell r="C742" t="str">
            <v>Use Spellfire to absorb, damage, or heal. (1st)</v>
          </cell>
          <cell r="D742" t="str">
            <v>WotC</v>
          </cell>
          <cell r="E742" t="str">
            <v xml:space="preserve">MoF </v>
          </cell>
          <cell r="F742">
            <v>23</v>
          </cell>
          <cell r="G742" t="str">
            <v>General</v>
          </cell>
          <cell r="H742">
            <v>0</v>
          </cell>
        </row>
        <row r="743">
          <cell r="A743" t="str">
            <v>Spell-Like Ability (Archmage)</v>
          </cell>
          <cell r="C743" t="str">
            <v>Cast a spell as a Spell-like ability (cost: 5th, 7th, or 9th lvl spell on feat selection)</v>
          </cell>
          <cell r="D743" t="str">
            <v>WotC</v>
          </cell>
          <cell r="E743" t="str">
            <v xml:space="preserve">FRCS </v>
          </cell>
          <cell r="F743">
            <v>42</v>
          </cell>
          <cell r="G743" t="str">
            <v>High Arcana</v>
          </cell>
          <cell r="H743">
            <v>2</v>
          </cell>
          <cell r="I743" t="str">
            <v>Archmage</v>
          </cell>
        </row>
        <row r="744">
          <cell r="A744" t="str">
            <v>Spell-Like Ability (Hierophant)</v>
          </cell>
          <cell r="C744" t="str">
            <v>Cast a spell as a Spell-like ability.</v>
          </cell>
          <cell r="D744" t="str">
            <v>WotC</v>
          </cell>
          <cell r="E744" t="str">
            <v xml:space="preserve">FRCS </v>
          </cell>
          <cell r="F744">
            <v>48</v>
          </cell>
          <cell r="G744" t="str">
            <v>Special Ability</v>
          </cell>
          <cell r="H744">
            <v>2</v>
          </cell>
          <cell r="I744" t="str">
            <v>Hierophant</v>
          </cell>
        </row>
        <row r="745">
          <cell r="A745" t="str">
            <v>Spirited Charge</v>
          </cell>
          <cell r="C745" t="str">
            <v>Mounted charge does double damage.</v>
          </cell>
          <cell r="D745" t="str">
            <v>WotC</v>
          </cell>
          <cell r="E745" t="str">
            <v xml:space="preserve">PHB </v>
          </cell>
          <cell r="F745">
            <v>85</v>
          </cell>
          <cell r="G745" t="str">
            <v>General</v>
          </cell>
          <cell r="H745">
            <v>0</v>
          </cell>
        </row>
        <row r="746">
          <cell r="A746" t="str">
            <v>Splintering Strike</v>
          </cell>
          <cell r="C746" t="str">
            <v>May sneak attack constructs</v>
          </cell>
          <cell r="D746" t="str">
            <v>MGP</v>
          </cell>
          <cell r="E746" t="str">
            <v xml:space="preserve">TQR </v>
          </cell>
          <cell r="F746">
            <v>52</v>
          </cell>
          <cell r="G746" t="str">
            <v>Rogue</v>
          </cell>
          <cell r="H746">
            <v>2</v>
          </cell>
          <cell r="I746" t="str">
            <v>Rogue, BAB 3+</v>
          </cell>
        </row>
        <row r="747">
          <cell r="A747" t="str">
            <v>Split Psionic Ray</v>
          </cell>
          <cell r="C747" t="str">
            <v>Ray affects two targets, half dmg for each; +0 power points.</v>
          </cell>
          <cell r="D747" t="str">
            <v>Piazo</v>
          </cell>
          <cell r="E747" t="str">
            <v>Dragon #287</v>
          </cell>
          <cell r="F747">
            <v>56</v>
          </cell>
          <cell r="G747" t="str">
            <v>Metapsionic</v>
          </cell>
          <cell r="H747">
            <v>1</v>
          </cell>
          <cell r="I747" t="str">
            <v>Any other metapsionic feat</v>
          </cell>
        </row>
        <row r="748">
          <cell r="A748" t="str">
            <v>Split Ray</v>
          </cell>
          <cell r="C748" t="str">
            <v>Ray affects two targets, half dmg for each; +0 spell levels.</v>
          </cell>
          <cell r="D748" t="str">
            <v>WotC</v>
          </cell>
          <cell r="E748" t="str">
            <v xml:space="preserve">TnB </v>
          </cell>
          <cell r="F748">
            <v>42</v>
          </cell>
          <cell r="G748" t="str">
            <v>Metamagic</v>
          </cell>
          <cell r="H748">
            <v>0</v>
          </cell>
        </row>
        <row r="749">
          <cell r="A749" t="str">
            <v>Spontaneous Domain Access</v>
          </cell>
          <cell r="C749" t="str">
            <v>Can convert divine spells into spells of chosen domain</v>
          </cell>
          <cell r="D749" t="str">
            <v>WotC</v>
          </cell>
          <cell r="E749" t="str">
            <v xml:space="preserve">ELH </v>
          </cell>
          <cell r="F749">
            <v>67</v>
          </cell>
          <cell r="G749" t="str">
            <v>Epic</v>
          </cell>
          <cell r="H749">
            <v>3</v>
          </cell>
          <cell r="I749" t="str">
            <v>Wis 25, Spellcraft 30 ranks, ability to cast 9th level divine spells</v>
          </cell>
        </row>
        <row r="750">
          <cell r="A750" t="str">
            <v>Spontaneous Spell</v>
          </cell>
          <cell r="C750" t="str">
            <v>Can convert spells of the same level as chosen spell, into chosen spell</v>
          </cell>
          <cell r="D750" t="str">
            <v>WotC</v>
          </cell>
          <cell r="E750" t="str">
            <v xml:space="preserve">ELH </v>
          </cell>
          <cell r="F750">
            <v>67</v>
          </cell>
          <cell r="G750" t="str">
            <v>Epic</v>
          </cell>
          <cell r="H750">
            <v>2</v>
          </cell>
          <cell r="I750" t="str">
            <v>Spellcraft 25 ranks,ability to cast the maximum normal spell level of a spellcasting class</v>
          </cell>
        </row>
        <row r="751">
          <cell r="A751" t="str">
            <v>Spook Animals</v>
          </cell>
          <cell r="C751" t="str">
            <v>Charge or attack target with 1 or 2 Int causes it to make a Will save (DC 10 + level or HD) or flee as cause fear.</v>
          </cell>
          <cell r="D751" t="str">
            <v>Green Ronin</v>
          </cell>
          <cell r="E751" t="str">
            <v xml:space="preserve">SCoN </v>
          </cell>
          <cell r="F751">
            <v>54</v>
          </cell>
          <cell r="G751" t="str">
            <v>Undead</v>
          </cell>
          <cell r="H751">
            <v>1</v>
          </cell>
          <cell r="I751" t="str">
            <v>Con --</v>
          </cell>
        </row>
        <row r="752">
          <cell r="A752" t="str">
            <v>Spring Attack</v>
          </cell>
          <cell r="C752" t="str">
            <v>You can move before and after attacking.</v>
          </cell>
          <cell r="D752" t="str">
            <v>WotC</v>
          </cell>
          <cell r="E752" t="str">
            <v xml:space="preserve">PHB </v>
          </cell>
          <cell r="F752">
            <v>85</v>
          </cell>
          <cell r="G752" t="str">
            <v>General</v>
          </cell>
          <cell r="H752">
            <v>3</v>
          </cell>
          <cell r="I752" t="str">
            <v>Dex 13+, Dodge, Mobility</v>
          </cell>
        </row>
        <row r="753">
          <cell r="A753" t="str">
            <v>Staged Fighting</v>
          </cell>
          <cell r="C753" t="str">
            <v>No penalty to hit when doing subdual damage.</v>
          </cell>
          <cell r="D753" t="str">
            <v>BP</v>
          </cell>
          <cell r="E753" t="str">
            <v xml:space="preserve">InQ </v>
          </cell>
          <cell r="F753">
            <v>12</v>
          </cell>
          <cell r="G753" t="str">
            <v>General</v>
          </cell>
          <cell r="H753">
            <v>2</v>
          </cell>
          <cell r="I753" t="str">
            <v>BAB 4+, Perform (Acting) 1+ ranks</v>
          </cell>
        </row>
        <row r="754">
          <cell r="A754" t="str">
            <v>Staggering Blow</v>
          </cell>
          <cell r="C754" t="str">
            <v>Hitting a stunned foe can stagger for ½ monk level.</v>
          </cell>
          <cell r="D754" t="str">
            <v>Piazo</v>
          </cell>
          <cell r="E754" t="str">
            <v>Dragon #279</v>
          </cell>
          <cell r="F754">
            <v>63</v>
          </cell>
          <cell r="G754" t="str">
            <v>General</v>
          </cell>
          <cell r="H754">
            <v>0</v>
          </cell>
        </row>
        <row r="755">
          <cell r="A755" t="str">
            <v>Stand Still</v>
          </cell>
          <cell r="C755" t="str">
            <v xml:space="preserve">Prevent foes from fleeing or closing in on you. </v>
          </cell>
          <cell r="D755" t="str">
            <v>WotC</v>
          </cell>
          <cell r="E755" t="str">
            <v xml:space="preserve">PsiHB </v>
          </cell>
          <cell r="F755">
            <v>29</v>
          </cell>
          <cell r="G755" t="str">
            <v>Psionic</v>
          </cell>
          <cell r="H755">
            <v>1</v>
          </cell>
          <cell r="I755" t="str">
            <v>Str 13+, reserve power points 1+</v>
          </cell>
        </row>
        <row r="756">
          <cell r="A756" t="str">
            <v>Standing on the Heavens</v>
          </cell>
          <cell r="C756" t="str">
            <v>Force a reroll of an attack (1 void point) for 180 minutes.  If at 0 void points, -4 penalty to AC &amp; cannot crit.</v>
          </cell>
          <cell r="D756" t="str">
            <v>AEG</v>
          </cell>
          <cell r="E756" t="str">
            <v xml:space="preserve">WotSamurai </v>
          </cell>
          <cell r="F756">
            <v>12</v>
          </cell>
          <cell r="G756" t="str">
            <v>Kata</v>
          </cell>
          <cell r="H756">
            <v>2</v>
          </cell>
          <cell r="I756" t="str">
            <v>Void Use, Depths of the Void, Knowledge (Shintao) 10+ ranks</v>
          </cell>
        </row>
        <row r="757">
          <cell r="A757" t="str">
            <v>Stealth</v>
          </cell>
          <cell r="C757" t="str">
            <v>+2 to Hide &amp; Move Silently checks</v>
          </cell>
          <cell r="D757" t="str">
            <v>FFG</v>
          </cell>
          <cell r="E757" t="str">
            <v xml:space="preserve">TnT </v>
          </cell>
          <cell r="F757">
            <v>38</v>
          </cell>
          <cell r="G757" t="str">
            <v>General</v>
          </cell>
          <cell r="H757">
            <v>0</v>
          </cell>
        </row>
        <row r="758">
          <cell r="A758" t="str">
            <v>Stealthy</v>
          </cell>
          <cell r="C758" t="str">
            <v>+2 bonus to Hide and Move Silently checks</v>
          </cell>
          <cell r="D758" t="str">
            <v>WotC</v>
          </cell>
          <cell r="E758" t="str">
            <v xml:space="preserve">FRCS </v>
          </cell>
          <cell r="F758">
            <v>38</v>
          </cell>
          <cell r="G758" t="str">
            <v>General</v>
          </cell>
          <cell r="H758">
            <v>0</v>
          </cell>
        </row>
        <row r="759">
          <cell r="A759" t="str">
            <v>Steely Stare</v>
          </cell>
          <cell r="C759" t="str">
            <v>+2 bonus to intimidate the living &amp; +2 bonus to rebuke/command undead</v>
          </cell>
          <cell r="D759" t="str">
            <v>Green Ronin</v>
          </cell>
          <cell r="E759" t="str">
            <v xml:space="preserve">SCoN </v>
          </cell>
          <cell r="F759">
            <v>17</v>
          </cell>
          <cell r="G759" t="str">
            <v>General</v>
          </cell>
          <cell r="H759">
            <v>4</v>
          </cell>
          <cell r="I759" t="str">
            <v>Necromancer Level 4+, Cha 14+, Intimidate 1+  ranks</v>
          </cell>
        </row>
        <row r="760">
          <cell r="A760" t="str">
            <v>Still Spell</v>
          </cell>
          <cell r="C760" t="str">
            <v>Cast a spell without somatic components; +1 spell levels.</v>
          </cell>
          <cell r="D760" t="str">
            <v>WotC</v>
          </cell>
          <cell r="E760" t="str">
            <v xml:space="preserve">PHB </v>
          </cell>
          <cell r="F760">
            <v>85</v>
          </cell>
          <cell r="G760" t="str">
            <v>Metamagic</v>
          </cell>
          <cell r="H760">
            <v>0</v>
          </cell>
        </row>
        <row r="761">
          <cell r="A761" t="str">
            <v>Stoic</v>
          </cell>
          <cell r="C761" t="str">
            <v>+3 circumstance bonus on Bluff checks vs. Sense Motive &amp; +1 diplomacy with those who dislike emotion</v>
          </cell>
          <cell r="D761" t="str">
            <v>Green Ronin</v>
          </cell>
          <cell r="E761" t="str">
            <v xml:space="preserve">HnH </v>
          </cell>
          <cell r="F761">
            <v>21</v>
          </cell>
          <cell r="G761" t="str">
            <v>General</v>
          </cell>
          <cell r="H761">
            <v>1</v>
          </cell>
          <cell r="I761" t="str">
            <v>Wis 13+</v>
          </cell>
        </row>
        <row r="762">
          <cell r="A762" t="str">
            <v>Stoic Composure</v>
          </cell>
          <cell r="C762" t="str">
            <v>Automatic save vs. massive dmg; 50% chance to stabilize.</v>
          </cell>
          <cell r="D762" t="str">
            <v>Piazo</v>
          </cell>
          <cell r="E762" t="str">
            <v>Dragon #284</v>
          </cell>
          <cell r="F762">
            <v>123</v>
          </cell>
          <cell r="G762" t="str">
            <v>General</v>
          </cell>
          <cell r="H762">
            <v>0</v>
          </cell>
        </row>
        <row r="763">
          <cell r="A763" t="str">
            <v>Stonebinder</v>
          </cell>
          <cell r="C763" t="str">
            <v>Summoned earth creatures gain the iron-souled template.</v>
          </cell>
          <cell r="D763" t="str">
            <v>Green Ronin</v>
          </cell>
          <cell r="E763" t="str">
            <v xml:space="preserve">HnH </v>
          </cell>
          <cell r="F763">
            <v>21</v>
          </cell>
          <cell r="G763" t="str">
            <v>Bloodgift</v>
          </cell>
          <cell r="H763">
            <v>2</v>
          </cell>
          <cell r="I763" t="str">
            <v>Stoneblood, Cha 12+</v>
          </cell>
        </row>
        <row r="764">
          <cell r="A764" t="str">
            <v>Stoneblood</v>
          </cell>
          <cell r="C764" t="str">
            <v>Stonecunning increases by +2.</v>
          </cell>
          <cell r="D764" t="str">
            <v>Green Ronin</v>
          </cell>
          <cell r="E764" t="str">
            <v xml:space="preserve">HnH </v>
          </cell>
          <cell r="F764">
            <v>21</v>
          </cell>
          <cell r="G764" t="str">
            <v>Prime Bloodgift</v>
          </cell>
          <cell r="H764">
            <v>2</v>
          </cell>
          <cell r="I764" t="str">
            <v>Dwarf, Con 15+</v>
          </cell>
        </row>
        <row r="765">
          <cell r="A765" t="str">
            <v>Stoneborn Sorcery</v>
          </cell>
          <cell r="C765" t="str">
            <v>Use Con instead of Cha for any spell-oriented effects.</v>
          </cell>
          <cell r="D765" t="str">
            <v>Green Ronin</v>
          </cell>
          <cell r="E765" t="str">
            <v xml:space="preserve">HnH </v>
          </cell>
          <cell r="F765">
            <v>21</v>
          </cell>
          <cell r="G765" t="str">
            <v>General</v>
          </cell>
          <cell r="H765">
            <v>2</v>
          </cell>
          <cell r="I765" t="str">
            <v>Dwarf, Con 13+</v>
          </cell>
        </row>
        <row r="766">
          <cell r="A766" t="str">
            <v>Stone-Cold Killer</v>
          </cell>
          <cell r="C766" t="str">
            <v>Coupe de grace attacks are a standard action.</v>
          </cell>
          <cell r="D766" t="str">
            <v>Green Ronin</v>
          </cell>
          <cell r="E766" t="str">
            <v xml:space="preserve">AH </v>
          </cell>
          <cell r="F766">
            <v>20</v>
          </cell>
          <cell r="G766" t="str">
            <v>General</v>
          </cell>
          <cell r="H766">
            <v>2</v>
          </cell>
          <cell r="I766" t="str">
            <v>Non-good Alignment, Combat Reflexes</v>
          </cell>
        </row>
        <row r="767">
          <cell r="A767" t="str">
            <v>Stonelord</v>
          </cell>
          <cell r="C767" t="str">
            <v>+4 to Diplomacy with Dwarves &amp; earth creatures.  +4 on saves vs. Enchantment.</v>
          </cell>
          <cell r="D767" t="str">
            <v>Green Ronin</v>
          </cell>
          <cell r="E767" t="str">
            <v xml:space="preserve">HnH </v>
          </cell>
          <cell r="F767">
            <v>21</v>
          </cell>
          <cell r="G767" t="str">
            <v>Bloodgift</v>
          </cell>
          <cell r="H767">
            <v>2</v>
          </cell>
          <cell r="I767" t="str">
            <v>Stoneblood, Cha 12+</v>
          </cell>
        </row>
        <row r="768">
          <cell r="A768" t="str">
            <v>Storm of Throws</v>
          </cell>
          <cell r="C768" t="str">
            <v>Can throw light weapons at each target within 30'.  See ref.</v>
          </cell>
          <cell r="D768" t="str">
            <v>WotC</v>
          </cell>
          <cell r="E768" t="str">
            <v xml:space="preserve">ELH </v>
          </cell>
          <cell r="F768">
            <v>67</v>
          </cell>
          <cell r="G768" t="str">
            <v>Epic</v>
          </cell>
          <cell r="H768">
            <v>4</v>
          </cell>
          <cell r="I768" t="str">
            <v>Dex 23, Point Blank Shot, Quick Draw, Rapid Shot</v>
          </cell>
        </row>
        <row r="769">
          <cell r="A769" t="str">
            <v>Stout Hearted</v>
          </cell>
          <cell r="C769" t="str">
            <v>+4 bonus to overcome negative levels or spells that deal negative levels.</v>
          </cell>
          <cell r="D769" t="str">
            <v>AEG</v>
          </cell>
          <cell r="E769" t="str">
            <v xml:space="preserve">Undead </v>
          </cell>
          <cell r="F769">
            <v>28</v>
          </cell>
          <cell r="G769" t="str">
            <v>General</v>
          </cell>
          <cell r="H769">
            <v>2</v>
          </cell>
          <cell r="I769" t="str">
            <v>Wis 14+, Any Good</v>
          </cell>
        </row>
        <row r="770">
          <cell r="A770" t="str">
            <v>Street Smart</v>
          </cell>
          <cell r="C770" t="str">
            <v>+2 bonus to Bluff and Gather Info checks</v>
          </cell>
          <cell r="D770" t="str">
            <v>WotC</v>
          </cell>
          <cell r="E770" t="str">
            <v xml:space="preserve">FRCS </v>
          </cell>
          <cell r="F770">
            <v>38</v>
          </cell>
          <cell r="G770" t="str">
            <v>General</v>
          </cell>
          <cell r="H770">
            <v>0</v>
          </cell>
        </row>
        <row r="771">
          <cell r="A771" t="str">
            <v>Strength of Blood</v>
          </cell>
          <cell r="C771" t="str">
            <v>Gain Max hps at each level.</v>
          </cell>
          <cell r="D771" t="str">
            <v>AEG</v>
          </cell>
          <cell r="E771" t="str">
            <v xml:space="preserve">Merc </v>
          </cell>
          <cell r="F771">
            <v>68</v>
          </cell>
          <cell r="G771" t="str">
            <v>Fighter</v>
          </cell>
          <cell r="H771">
            <v>2</v>
          </cell>
          <cell r="I771" t="str">
            <v>Great Fortitude, Thick Skull</v>
          </cell>
        </row>
        <row r="772">
          <cell r="A772" t="str">
            <v>Striking as Earth</v>
          </cell>
          <cell r="C772" t="str">
            <v>+2 Natural AC, -2 Wis &amp; Cha for 120 minutes.</v>
          </cell>
          <cell r="D772" t="str">
            <v>AEG</v>
          </cell>
          <cell r="E772" t="str">
            <v xml:space="preserve">WotSamurai </v>
          </cell>
          <cell r="F772">
            <v>11</v>
          </cell>
          <cell r="G772" t="str">
            <v>Kata</v>
          </cell>
          <cell r="H772">
            <v>1</v>
          </cell>
          <cell r="I772" t="str">
            <v>Con 13+</v>
          </cell>
        </row>
        <row r="773">
          <cell r="A773" t="str">
            <v>Striking as Fire</v>
          </cell>
          <cell r="C773" t="str">
            <v>+1 to hit &amp; initiative, -2 to damage for 120 minutes.</v>
          </cell>
          <cell r="D773" t="str">
            <v>AEG</v>
          </cell>
          <cell r="E773" t="str">
            <v xml:space="preserve">WotSamurai </v>
          </cell>
          <cell r="F773">
            <v>11</v>
          </cell>
          <cell r="G773" t="str">
            <v>Kata</v>
          </cell>
          <cell r="H773">
            <v>1</v>
          </cell>
          <cell r="I773" t="str">
            <v>Int 13+</v>
          </cell>
        </row>
        <row r="774">
          <cell r="A774" t="str">
            <v>Striking as Void</v>
          </cell>
          <cell r="C774" t="str">
            <v>Can use 2 other Kata simultaneously.  Lasts 1 day.</v>
          </cell>
          <cell r="D774" t="str">
            <v>AEG</v>
          </cell>
          <cell r="E774" t="str">
            <v xml:space="preserve">WotSamurai </v>
          </cell>
          <cell r="F774">
            <v>12</v>
          </cell>
          <cell r="G774" t="str">
            <v>Kata</v>
          </cell>
          <cell r="H774">
            <v>6</v>
          </cell>
          <cell r="I774" t="str">
            <v>Void Use, Depths of the Void, Striking as Earth, Striking as Fire, Striking as Water, Striking as Wind</v>
          </cell>
        </row>
        <row r="775">
          <cell r="A775" t="str">
            <v>Striking as Water</v>
          </cell>
          <cell r="C775" t="str">
            <v>+2 to damage, -2 to hit &amp; initiative for 120 minutes.</v>
          </cell>
          <cell r="D775" t="str">
            <v>AEG</v>
          </cell>
          <cell r="E775" t="str">
            <v xml:space="preserve">WotSamurai </v>
          </cell>
          <cell r="F775">
            <v>11</v>
          </cell>
          <cell r="G775" t="str">
            <v>Kata</v>
          </cell>
          <cell r="H775">
            <v>1</v>
          </cell>
          <cell r="I775" t="str">
            <v>Str 13+</v>
          </cell>
        </row>
        <row r="776">
          <cell r="A776" t="str">
            <v>Striking as Wind</v>
          </cell>
          <cell r="C776" t="str">
            <v>+6 to initiative, -6 to hit &amp; damage for 120 minutes.</v>
          </cell>
          <cell r="D776" t="str">
            <v>AEG</v>
          </cell>
          <cell r="E776" t="str">
            <v xml:space="preserve">WotSamurai </v>
          </cell>
          <cell r="F776">
            <v>11</v>
          </cell>
          <cell r="G776" t="str">
            <v>Kata</v>
          </cell>
          <cell r="H776">
            <v>1</v>
          </cell>
          <cell r="I776" t="str">
            <v>Dex 13+</v>
          </cell>
        </row>
        <row r="777">
          <cell r="A777" t="str">
            <v>Strong Soul</v>
          </cell>
          <cell r="C777" t="str">
            <v>+1 bonus to FORT and WILL; addl +1 vs. energy drain/death.</v>
          </cell>
          <cell r="D777" t="str">
            <v>WotC</v>
          </cell>
          <cell r="E777" t="str">
            <v xml:space="preserve">FRCS </v>
          </cell>
          <cell r="F777">
            <v>38</v>
          </cell>
          <cell r="G777" t="str">
            <v>General</v>
          </cell>
          <cell r="H777">
            <v>0</v>
          </cell>
        </row>
        <row r="778">
          <cell r="A778" t="str">
            <v>Stunning Fist</v>
          </cell>
          <cell r="C778" t="str">
            <v>Defender must make Fort save (DC 10 + level/2 + WIS mod) or be stunned for 1 round.</v>
          </cell>
          <cell r="D778" t="str">
            <v>WotC</v>
          </cell>
          <cell r="E778" t="str">
            <v xml:space="preserve">PHB </v>
          </cell>
          <cell r="F778">
            <v>85</v>
          </cell>
          <cell r="G778" t="str">
            <v>General</v>
          </cell>
          <cell r="H778">
            <v>0</v>
          </cell>
        </row>
        <row r="779">
          <cell r="A779" t="str">
            <v>Subdual Substitution</v>
          </cell>
          <cell r="C779" t="str">
            <v>Spells with chosen energy type deal subdual dmg (if desired); +0 spell levels.</v>
          </cell>
          <cell r="D779" t="str">
            <v>WotC</v>
          </cell>
          <cell r="E779" t="str">
            <v xml:space="preserve">TnB </v>
          </cell>
          <cell r="F779">
            <v>42</v>
          </cell>
          <cell r="G779" t="str">
            <v>Metamagic</v>
          </cell>
          <cell r="H779">
            <v>0</v>
          </cell>
        </row>
        <row r="780">
          <cell r="A780" t="str">
            <v>Sunder</v>
          </cell>
          <cell r="C780" t="str">
            <v>Attacking opponent's weapon doesn't provoke AoO.</v>
          </cell>
          <cell r="D780" t="str">
            <v>WotC</v>
          </cell>
          <cell r="E780" t="str">
            <v xml:space="preserve">PHB </v>
          </cell>
          <cell r="F780">
            <v>85</v>
          </cell>
          <cell r="G780" t="str">
            <v>General</v>
          </cell>
          <cell r="H780">
            <v>0</v>
          </cell>
        </row>
        <row r="781">
          <cell r="A781" t="str">
            <v>Sunder Natural Weapon</v>
          </cell>
          <cell r="C781" t="str">
            <v>When scoring a crit against a large creature, you can inflict a -2 penalty for it to hit instead of doing extra damage.</v>
          </cell>
          <cell r="D781" t="str">
            <v>AEG</v>
          </cell>
          <cell r="E781" t="str">
            <v xml:space="preserve">Dra </v>
          </cell>
          <cell r="F781">
            <v>31</v>
          </cell>
          <cell r="G781" t="str">
            <v>General</v>
          </cell>
          <cell r="H781">
            <v>1</v>
          </cell>
          <cell r="I781" t="str">
            <v>Sunder</v>
          </cell>
        </row>
        <row r="782">
          <cell r="A782" t="str">
            <v>Superior Initiative</v>
          </cell>
          <cell r="C782" t="str">
            <v>+8 to Initiative, does not stack w/ Improved</v>
          </cell>
          <cell r="D782" t="str">
            <v>WotC</v>
          </cell>
          <cell r="E782" t="str">
            <v xml:space="preserve">ELH </v>
          </cell>
          <cell r="F782">
            <v>67</v>
          </cell>
          <cell r="G782" t="str">
            <v>Epic</v>
          </cell>
          <cell r="H782">
            <v>1</v>
          </cell>
          <cell r="I782" t="str">
            <v>Improved Initiative</v>
          </cell>
        </row>
        <row r="783">
          <cell r="A783" t="str">
            <v>Superior Sneak Attack</v>
          </cell>
          <cell r="C783" t="str">
            <v>Sneak attack damage die increases an additional step.  (d8 to d10, etc.)</v>
          </cell>
          <cell r="D783" t="str">
            <v>AEG</v>
          </cell>
          <cell r="E783" t="str">
            <v xml:space="preserve">Merc </v>
          </cell>
          <cell r="F783">
            <v>68</v>
          </cell>
          <cell r="G783" t="str">
            <v>General</v>
          </cell>
          <cell r="H783">
            <v>3</v>
          </cell>
          <cell r="I783" t="str">
            <v>BAB 8+, Alertness, Improved Sneak Attack</v>
          </cell>
        </row>
        <row r="784">
          <cell r="A784" t="str">
            <v>Surge</v>
          </cell>
          <cell r="C784" t="str">
            <v>Add up to +5 to your initiative for one rnd.  Subtract 2x that for the remainder of the encounter.</v>
          </cell>
          <cell r="D784" t="str">
            <v>AEG</v>
          </cell>
          <cell r="E784" t="str">
            <v xml:space="preserve">War </v>
          </cell>
          <cell r="F784">
            <v>47</v>
          </cell>
          <cell r="G784" t="str">
            <v>General</v>
          </cell>
          <cell r="H784">
            <v>1</v>
          </cell>
          <cell r="I784" t="str">
            <v>Improved Initiative</v>
          </cell>
        </row>
        <row r="785">
          <cell r="A785" t="str">
            <v>Survivor</v>
          </cell>
          <cell r="C785" t="str">
            <v>+1 bonus on Fortitude saves; +2 bonus on all Wilderness Lore checks</v>
          </cell>
          <cell r="D785" t="str">
            <v>WotC</v>
          </cell>
          <cell r="E785" t="str">
            <v xml:space="preserve">FRCS </v>
          </cell>
          <cell r="F785">
            <v>38</v>
          </cell>
          <cell r="G785" t="str">
            <v>General</v>
          </cell>
          <cell r="H785">
            <v>0</v>
          </cell>
        </row>
        <row r="786">
          <cell r="A786" t="str">
            <v>Swarm Attack</v>
          </cell>
          <cell r="C786" t="str">
            <v>Share a space (5'x5' square) with an ally.  Can take all actions normally.</v>
          </cell>
          <cell r="D786" t="str">
            <v>AEG</v>
          </cell>
          <cell r="E786" t="str">
            <v xml:space="preserve">War </v>
          </cell>
          <cell r="F786">
            <v>48</v>
          </cell>
          <cell r="G786" t="str">
            <v>General</v>
          </cell>
          <cell r="H786">
            <v>1</v>
          </cell>
          <cell r="I786" t="str">
            <v>Smaller than medium size</v>
          </cell>
        </row>
        <row r="787">
          <cell r="A787" t="str">
            <v>Swarm of Arrows</v>
          </cell>
          <cell r="C787" t="str">
            <v>Can fire an arrow at each enemy within 30'.  See ref.</v>
          </cell>
          <cell r="D787" t="str">
            <v>WotC</v>
          </cell>
          <cell r="E787" t="str">
            <v xml:space="preserve">ELH </v>
          </cell>
          <cell r="F787">
            <v>67</v>
          </cell>
          <cell r="G787" t="str">
            <v>Epic</v>
          </cell>
          <cell r="H787">
            <v>4</v>
          </cell>
          <cell r="I787" t="str">
            <v>Dex 23, Point Blank Shot, Rapid Shot, Weapon Focus (bow used)</v>
          </cell>
        </row>
        <row r="788">
          <cell r="A788" t="str">
            <v>Tainted Construction</v>
          </cell>
          <cell r="C788" t="str">
            <v>Astral constructs created can choose special abilities from an extended tainted list.</v>
          </cell>
          <cell r="D788" t="str">
            <v>WotC</v>
          </cell>
          <cell r="E788" t="str">
            <v>Mind's Eye</v>
          </cell>
          <cell r="F788">
            <v>51</v>
          </cell>
          <cell r="G788" t="str">
            <v>Psionic</v>
          </cell>
          <cell r="H788">
            <v>1</v>
          </cell>
          <cell r="I788" t="str">
            <v>Conjunctive Mind</v>
          </cell>
        </row>
        <row r="789">
          <cell r="A789" t="str">
            <v>Talented</v>
          </cell>
          <cell r="C789" t="str">
            <v>You can manifest three more 0-level powers, for free, each day than normal.</v>
          </cell>
          <cell r="D789" t="str">
            <v>WotC</v>
          </cell>
          <cell r="E789" t="str">
            <v xml:space="preserve">PsiHB </v>
          </cell>
          <cell r="F789">
            <v>30</v>
          </cell>
          <cell r="G789" t="str">
            <v>Psionic</v>
          </cell>
          <cell r="H789">
            <v>1</v>
          </cell>
          <cell r="I789" t="str">
            <v>Inner Strength</v>
          </cell>
        </row>
        <row r="790">
          <cell r="A790" t="str">
            <v>Tandem Fighting</v>
          </cell>
          <cell r="C790" t="str">
            <v>+1 attack &amp; damage to foes another with this feat threatens.</v>
          </cell>
          <cell r="D790" t="str">
            <v>Green Ronin</v>
          </cell>
          <cell r="E790" t="str">
            <v xml:space="preserve">HnH </v>
          </cell>
          <cell r="F790">
            <v>21</v>
          </cell>
          <cell r="G790" t="str">
            <v>General</v>
          </cell>
          <cell r="H790">
            <v>1</v>
          </cell>
          <cell r="I790" t="str">
            <v>Back-to-Back</v>
          </cell>
        </row>
        <row r="791">
          <cell r="A791" t="str">
            <v>Tattoo Focus</v>
          </cell>
          <cell r="C791" t="str">
            <v xml:space="preserve">For specialized school: +1 DC, +1 to beat SR </v>
          </cell>
          <cell r="D791" t="str">
            <v>WotC</v>
          </cell>
          <cell r="E791" t="str">
            <v xml:space="preserve">FRCS </v>
          </cell>
          <cell r="F791">
            <v>38</v>
          </cell>
          <cell r="G791" t="str">
            <v>Special</v>
          </cell>
          <cell r="H791">
            <v>1</v>
          </cell>
          <cell r="I791" t="str">
            <v>Specialized in a school of magic</v>
          </cell>
        </row>
        <row r="792">
          <cell r="A792" t="str">
            <v>Tattoo magic</v>
          </cell>
          <cell r="C792" t="str">
            <v>Create a single magical tattoo</v>
          </cell>
          <cell r="D792" t="str">
            <v>WotC</v>
          </cell>
          <cell r="E792" t="str">
            <v xml:space="preserve">LoD </v>
          </cell>
          <cell r="F792">
            <v>189</v>
          </cell>
          <cell r="G792" t="str">
            <v>Item Creation</v>
          </cell>
          <cell r="H792">
            <v>1</v>
          </cell>
          <cell r="I792" t="str">
            <v>Spellcaster level 3+, Craft (Calligraphy) or Craft (Painting) skill</v>
          </cell>
        </row>
        <row r="793">
          <cell r="A793" t="str">
            <v>Taunt</v>
          </cell>
          <cell r="C793" t="str">
            <v>Cha vs. Wis check to give foe +1 morale to hit &amp; -1 to AC.</v>
          </cell>
          <cell r="D793" t="str">
            <v>AEG</v>
          </cell>
          <cell r="E793" t="str">
            <v xml:space="preserve">Dra </v>
          </cell>
          <cell r="F793">
            <v>31</v>
          </cell>
          <cell r="G793" t="str">
            <v>General</v>
          </cell>
          <cell r="H793">
            <v>1</v>
          </cell>
          <cell r="I793" t="str">
            <v>Cha 13+</v>
          </cell>
        </row>
        <row r="794">
          <cell r="A794" t="str">
            <v>Tenacious Magic</v>
          </cell>
          <cell r="C794" t="str">
            <v>Chosen Spell/Ability suppressed for 1d4 rounds when dispelled</v>
          </cell>
          <cell r="D794" t="str">
            <v>WotC</v>
          </cell>
          <cell r="E794" t="str">
            <v xml:space="preserve">ELH </v>
          </cell>
          <cell r="F794">
            <v>68</v>
          </cell>
          <cell r="G794" t="str">
            <v>Epic</v>
          </cell>
          <cell r="H794">
            <v>1</v>
          </cell>
          <cell r="I794" t="str">
            <v>Spellcraft 15 ranks</v>
          </cell>
        </row>
        <row r="795">
          <cell r="A795" t="str">
            <v>Tenacious Magic</v>
          </cell>
          <cell r="C795" t="str">
            <v>Make your Shadow Weave magics harder to dispel.</v>
          </cell>
          <cell r="D795" t="str">
            <v>WotC</v>
          </cell>
          <cell r="E795" t="str">
            <v xml:space="preserve">FRCS </v>
          </cell>
          <cell r="F795">
            <v>38</v>
          </cell>
          <cell r="G795" t="str">
            <v>Metamagic</v>
          </cell>
          <cell r="H795">
            <v>1</v>
          </cell>
          <cell r="I795" t="str">
            <v>Shadow Weave Magic</v>
          </cell>
        </row>
        <row r="796">
          <cell r="A796" t="str">
            <v>Tenacious Mind</v>
          </cell>
          <cell r="C796" t="str">
            <v>To negate one of your powers, the person must make a level check (DC 15 + your manifester level) to successful negate your Metacreativity, Clairsentience, and Telepathy powers.</v>
          </cell>
          <cell r="D796" t="str">
            <v>WotC</v>
          </cell>
          <cell r="E796" t="str">
            <v>Mind's Eye</v>
          </cell>
          <cell r="F796">
            <v>51</v>
          </cell>
          <cell r="G796" t="str">
            <v>Metapsionic</v>
          </cell>
          <cell r="H796">
            <v>1</v>
          </cell>
          <cell r="I796" t="str">
            <v>Conjunctive Mind</v>
          </cell>
        </row>
        <row r="797">
          <cell r="A797" t="str">
            <v>Terrifying Rage</v>
          </cell>
          <cell r="C797" t="str">
            <v>When raging, enemies that see you make Will save vs. Intimidate or panic</v>
          </cell>
          <cell r="D797" t="str">
            <v>WotC</v>
          </cell>
          <cell r="E797" t="str">
            <v xml:space="preserve">ELH </v>
          </cell>
          <cell r="F797">
            <v>68</v>
          </cell>
          <cell r="G797" t="str">
            <v>Epic</v>
          </cell>
          <cell r="H797">
            <v>2</v>
          </cell>
          <cell r="I797" t="str">
            <v>Intimidate 25 ranks, rage 5/day</v>
          </cell>
        </row>
        <row r="798">
          <cell r="A798" t="str">
            <v>Thick Skin</v>
          </cell>
          <cell r="C798" t="str">
            <v>+4 to Fortitude versus extreme heat or cold; choose</v>
          </cell>
          <cell r="D798" t="str">
            <v>AEG</v>
          </cell>
          <cell r="E798" t="str">
            <v xml:space="preserve">Dun </v>
          </cell>
          <cell r="F798">
            <v>82</v>
          </cell>
          <cell r="G798" t="str">
            <v>General</v>
          </cell>
          <cell r="H798">
            <v>0</v>
          </cell>
        </row>
        <row r="799">
          <cell r="A799" t="str">
            <v>Thick Skin</v>
          </cell>
          <cell r="C799" t="str">
            <v>+1 Natural AC</v>
          </cell>
          <cell r="D799" t="str">
            <v>AEG</v>
          </cell>
          <cell r="E799" t="str">
            <v xml:space="preserve">Merc </v>
          </cell>
          <cell r="F799">
            <v>68</v>
          </cell>
          <cell r="G799" t="str">
            <v>General</v>
          </cell>
          <cell r="H799">
            <v>1</v>
          </cell>
          <cell r="I799" t="str">
            <v>Toughness</v>
          </cell>
        </row>
        <row r="800">
          <cell r="A800" t="str">
            <v>Thick Skull</v>
          </cell>
          <cell r="C800" t="str">
            <v>DR 1/--</v>
          </cell>
          <cell r="D800" t="str">
            <v>AEG</v>
          </cell>
          <cell r="E800" t="str">
            <v xml:space="preserve">Merc </v>
          </cell>
          <cell r="F800">
            <v>68</v>
          </cell>
          <cell r="G800" t="str">
            <v>General</v>
          </cell>
          <cell r="H800">
            <v>1</v>
          </cell>
          <cell r="I800" t="str">
            <v>Thick Skin</v>
          </cell>
        </row>
        <row r="801">
          <cell r="A801" t="str">
            <v>Throw Anything</v>
          </cell>
          <cell r="C801" t="str">
            <v>Throw any weapon with a 10' range increment.</v>
          </cell>
          <cell r="D801" t="str">
            <v>WotC</v>
          </cell>
          <cell r="E801" t="str">
            <v xml:space="preserve">SnF </v>
          </cell>
          <cell r="F801">
            <v>9</v>
          </cell>
          <cell r="G801" t="str">
            <v>General</v>
          </cell>
          <cell r="H801">
            <v>0</v>
          </cell>
        </row>
        <row r="802">
          <cell r="A802" t="str">
            <v>Thug</v>
          </cell>
          <cell r="C802" t="str">
            <v>+2 to Initiative; +2 to Intimidate checks</v>
          </cell>
          <cell r="D802" t="str">
            <v>WotC</v>
          </cell>
          <cell r="E802" t="str">
            <v xml:space="preserve">FRCS </v>
          </cell>
          <cell r="F802">
            <v>38</v>
          </cell>
          <cell r="G802" t="str">
            <v>General</v>
          </cell>
          <cell r="H802">
            <v>0</v>
          </cell>
        </row>
        <row r="803">
          <cell r="A803" t="str">
            <v>Thunder Twin</v>
          </cell>
          <cell r="C803" t="str">
            <v>+2 bonus on all CHA-based checks; determine direction to twin brother or sister.</v>
          </cell>
          <cell r="D803" t="str">
            <v>WotC</v>
          </cell>
          <cell r="E803" t="str">
            <v xml:space="preserve">FRCS </v>
          </cell>
          <cell r="F803">
            <v>38</v>
          </cell>
          <cell r="G803" t="str">
            <v>General</v>
          </cell>
          <cell r="H803">
            <v>0</v>
          </cell>
        </row>
        <row r="804">
          <cell r="A804" t="str">
            <v>Thundering Rage</v>
          </cell>
          <cell r="C804" t="str">
            <v>Weapon used in rage treated as thundering.  See ref.</v>
          </cell>
          <cell r="D804" t="str">
            <v>WotC</v>
          </cell>
          <cell r="E804" t="str">
            <v xml:space="preserve">ELH </v>
          </cell>
          <cell r="F804">
            <v>68</v>
          </cell>
          <cell r="G804" t="str">
            <v>Epic</v>
          </cell>
          <cell r="H804">
            <v>2</v>
          </cell>
          <cell r="I804" t="str">
            <v>Str 25, rage 5/day</v>
          </cell>
        </row>
        <row r="805">
          <cell r="A805" t="str">
            <v>Tinker</v>
          </cell>
          <cell r="C805" t="str">
            <v>no -2 penalty for improvised tools on one Craft skill</v>
          </cell>
          <cell r="D805" t="str">
            <v>AEG</v>
          </cell>
          <cell r="E805" t="str">
            <v xml:space="preserve">Dun </v>
          </cell>
          <cell r="F805">
            <v>82</v>
          </cell>
          <cell r="G805" t="str">
            <v>General</v>
          </cell>
          <cell r="H805">
            <v>0</v>
          </cell>
        </row>
        <row r="806">
          <cell r="A806" t="str">
            <v>Token Familiar</v>
          </cell>
          <cell r="C806" t="str">
            <v>Your familiar can assume an innocuous, inanimate form</v>
          </cell>
          <cell r="D806" t="str">
            <v>Piazo</v>
          </cell>
          <cell r="E806" t="str">
            <v>Dragon #280</v>
          </cell>
          <cell r="F806">
            <v>62</v>
          </cell>
          <cell r="G806" t="str">
            <v>General</v>
          </cell>
          <cell r="H806">
            <v>0</v>
          </cell>
        </row>
        <row r="807">
          <cell r="A807" t="str">
            <v>Too Tough to Die</v>
          </cell>
          <cell r="C807" t="str">
            <v>20% chance to stabilize, 20% chance to regain consciousness if due to outside help.</v>
          </cell>
          <cell r="D807" t="str">
            <v>AEG</v>
          </cell>
          <cell r="E807" t="str">
            <v xml:space="preserve">War </v>
          </cell>
          <cell r="F807">
            <v>48</v>
          </cell>
          <cell r="G807" t="str">
            <v>General</v>
          </cell>
          <cell r="H807">
            <v>1</v>
          </cell>
          <cell r="I807" t="str">
            <v>Toughness</v>
          </cell>
        </row>
        <row r="808">
          <cell r="A808" t="str">
            <v>Torturer</v>
          </cell>
          <cell r="C808" t="str">
            <v>You know how to torture information out of a foe.</v>
          </cell>
          <cell r="D808" t="str">
            <v>MGP</v>
          </cell>
          <cell r="E808" t="str">
            <v xml:space="preserve">TQR </v>
          </cell>
          <cell r="F808">
            <v>52</v>
          </cell>
          <cell r="G808" t="str">
            <v>General</v>
          </cell>
          <cell r="H808">
            <v>2</v>
          </cell>
          <cell r="I808" t="str">
            <v>Non-good alignment, Intimidate</v>
          </cell>
        </row>
        <row r="809">
          <cell r="A809" t="str">
            <v>Toughness</v>
          </cell>
          <cell r="C809" t="str">
            <v>+3 hit points.</v>
          </cell>
          <cell r="D809" t="str">
            <v>WotC</v>
          </cell>
          <cell r="E809" t="str">
            <v xml:space="preserve">PHB </v>
          </cell>
          <cell r="F809">
            <v>85</v>
          </cell>
          <cell r="G809" t="str">
            <v>General</v>
          </cell>
          <cell r="H809">
            <v>0</v>
          </cell>
        </row>
        <row r="810">
          <cell r="A810" t="str">
            <v>Track</v>
          </cell>
          <cell r="C810" t="str">
            <v>Find and follow tracks.</v>
          </cell>
          <cell r="D810" t="str">
            <v>WotC</v>
          </cell>
          <cell r="E810" t="str">
            <v xml:space="preserve">PHB </v>
          </cell>
          <cell r="F810">
            <v>85</v>
          </cell>
          <cell r="G810" t="str">
            <v>General</v>
          </cell>
          <cell r="H810">
            <v>0</v>
          </cell>
        </row>
        <row r="811">
          <cell r="A811" t="str">
            <v>Trade-Off</v>
          </cell>
          <cell r="C811" t="str">
            <v>You can trade in powers from your primary discipline for additional powers.</v>
          </cell>
          <cell r="D811" t="str">
            <v>WotC</v>
          </cell>
          <cell r="E811" t="str">
            <v xml:space="preserve">Mind's Eye </v>
          </cell>
          <cell r="F811">
            <v>44</v>
          </cell>
          <cell r="G811" t="str">
            <v>Psionic</v>
          </cell>
          <cell r="H811">
            <v>1</v>
          </cell>
          <cell r="I811" t="str">
            <v>Spellcaster Level 3+</v>
          </cell>
        </row>
        <row r="812">
          <cell r="A812" t="str">
            <v>Trample</v>
          </cell>
          <cell r="C812" t="str">
            <v>When mounted and overrunning, target may not avoid you; horse gets hoof attack.</v>
          </cell>
          <cell r="D812" t="str">
            <v>WotC</v>
          </cell>
          <cell r="E812" t="str">
            <v xml:space="preserve">PHB </v>
          </cell>
          <cell r="F812">
            <v>86</v>
          </cell>
          <cell r="G812" t="str">
            <v>General</v>
          </cell>
          <cell r="H812">
            <v>0</v>
          </cell>
        </row>
        <row r="813">
          <cell r="A813" t="str">
            <v>Trap Sense</v>
          </cell>
          <cell r="C813" t="str">
            <v>Can search for traps when passing within 5'.</v>
          </cell>
          <cell r="D813" t="str">
            <v>WotC</v>
          </cell>
          <cell r="E813" t="str">
            <v xml:space="preserve">ELH </v>
          </cell>
          <cell r="F813">
            <v>68</v>
          </cell>
          <cell r="G813" t="str">
            <v>Epic</v>
          </cell>
          <cell r="H813">
            <v>3</v>
          </cell>
          <cell r="I813" t="str">
            <v>Search 25 ranks, Spot 25 ranks, rogue's find traps ability</v>
          </cell>
        </row>
        <row r="814">
          <cell r="A814" t="str">
            <v>Trapmaster</v>
          </cell>
          <cell r="C814" t="str">
            <v>+2 to either Search or Disable DC of crafted traps.</v>
          </cell>
          <cell r="D814" t="str">
            <v>MGP</v>
          </cell>
          <cell r="E814" t="str">
            <v xml:space="preserve">TQR </v>
          </cell>
          <cell r="F814">
            <v>52</v>
          </cell>
          <cell r="G814" t="str">
            <v>Rogue</v>
          </cell>
          <cell r="H814">
            <v>2</v>
          </cell>
          <cell r="I814" t="str">
            <v>Rogue, Dex 15+</v>
          </cell>
        </row>
        <row r="815">
          <cell r="A815" t="str">
            <v>Treetopper</v>
          </cell>
          <cell r="C815" t="str">
            <v>+2 bonus to all Climb checks.  You do not suffer climbing penalties to AC or Dex.</v>
          </cell>
          <cell r="D815" t="str">
            <v>WotC</v>
          </cell>
          <cell r="E815" t="str">
            <v xml:space="preserve">FRCS </v>
          </cell>
          <cell r="F815">
            <v>38</v>
          </cell>
          <cell r="G815" t="str">
            <v>General</v>
          </cell>
          <cell r="H815">
            <v>0</v>
          </cell>
        </row>
        <row r="816">
          <cell r="A816" t="str">
            <v>Trigger Power</v>
          </cell>
          <cell r="C816" t="str">
            <v>Choose one power that you can attempt to manifest for free.</v>
          </cell>
          <cell r="D816" t="str">
            <v>WotC</v>
          </cell>
          <cell r="E816" t="str">
            <v xml:space="preserve">PsiHB </v>
          </cell>
          <cell r="F816">
            <v>30</v>
          </cell>
          <cell r="G816" t="str">
            <v>Psionic</v>
          </cell>
          <cell r="H816">
            <v>2</v>
          </cell>
          <cell r="I816" t="str">
            <v>Inner Strength, Talented, reserve power points</v>
          </cell>
        </row>
        <row r="817">
          <cell r="A817" t="str">
            <v>Turn Outsider</v>
          </cell>
          <cell r="C817" t="str">
            <v>Turn outsiders as undead with +4 HD</v>
          </cell>
          <cell r="D817" t="str">
            <v>AEG</v>
          </cell>
          <cell r="E817" t="str">
            <v xml:space="preserve">Evil </v>
          </cell>
          <cell r="F817">
            <v>60</v>
          </cell>
          <cell r="G817" t="str">
            <v>Special</v>
          </cell>
          <cell r="H817">
            <v>1</v>
          </cell>
          <cell r="I817" t="str">
            <v>Wis 14+</v>
          </cell>
        </row>
        <row r="818">
          <cell r="A818" t="str">
            <v>Twin Power</v>
          </cell>
          <cell r="C818" t="str">
            <v>You can manifest duplicate powers.  +8 power points.</v>
          </cell>
          <cell r="D818" t="str">
            <v>WotC</v>
          </cell>
          <cell r="E818" t="str">
            <v xml:space="preserve">PsiHB </v>
          </cell>
          <cell r="F818">
            <v>30</v>
          </cell>
          <cell r="G818" t="str">
            <v>Psionic</v>
          </cell>
          <cell r="H818">
            <v>0</v>
          </cell>
        </row>
        <row r="819">
          <cell r="A819" t="str">
            <v>Twin Spell</v>
          </cell>
          <cell r="C819" t="str">
            <v>Spell takes effect twice on target; +4 spell levels.</v>
          </cell>
          <cell r="D819" t="str">
            <v>WotC</v>
          </cell>
          <cell r="E819" t="str">
            <v xml:space="preserve">TnB </v>
          </cell>
          <cell r="F819">
            <v>42</v>
          </cell>
          <cell r="G819" t="str">
            <v>Metamagic</v>
          </cell>
          <cell r="H819">
            <v>1</v>
          </cell>
          <cell r="I819" t="str">
            <v>Any other Metamagic feat</v>
          </cell>
        </row>
        <row r="820">
          <cell r="A820" t="str">
            <v>Twin Sword Style</v>
          </cell>
          <cell r="C820" t="str">
            <v>+2 AC for one melee opponent when wielding two swords.</v>
          </cell>
          <cell r="D820" t="str">
            <v>WotC</v>
          </cell>
          <cell r="E820" t="str">
            <v xml:space="preserve">FRCS </v>
          </cell>
          <cell r="F820">
            <v>39</v>
          </cell>
          <cell r="G820" t="str">
            <v>Fighter</v>
          </cell>
          <cell r="H820">
            <v>1</v>
          </cell>
          <cell r="I820" t="str">
            <v>Two-Weapon Fighting</v>
          </cell>
        </row>
        <row r="821">
          <cell r="A821" t="str">
            <v>Two-Weapon Fighting</v>
          </cell>
          <cell r="C821" t="str">
            <v>Penalties for fighting with two weapons are reduced by two.</v>
          </cell>
          <cell r="D821" t="str">
            <v>WotC</v>
          </cell>
          <cell r="E821" t="str">
            <v xml:space="preserve">PHB </v>
          </cell>
          <cell r="F821">
            <v>86</v>
          </cell>
          <cell r="G821" t="str">
            <v>General</v>
          </cell>
          <cell r="H821">
            <v>0</v>
          </cell>
        </row>
        <row r="822">
          <cell r="A822" t="str">
            <v>Two-Weapon Rend</v>
          </cell>
          <cell r="C822" t="str">
            <v>Can rend when both weapons hit same enemy.  See ref.</v>
          </cell>
          <cell r="D822" t="str">
            <v>WotC</v>
          </cell>
          <cell r="E822" t="str">
            <v xml:space="preserve">ELH </v>
          </cell>
          <cell r="F822">
            <v>68</v>
          </cell>
          <cell r="G822" t="str">
            <v>Epic</v>
          </cell>
          <cell r="H822">
            <v>5</v>
          </cell>
          <cell r="I822" t="str">
            <v>Dex 15, BAB +9, Ambidexterity, Improved Two-weapon Fighting, Two-weapon Fighting</v>
          </cell>
        </row>
        <row r="823">
          <cell r="A823" t="str">
            <v>Tymora's Smile</v>
          </cell>
          <cell r="C823" t="str">
            <v>+2 Luck bonus (1/day) vs. any single save.</v>
          </cell>
          <cell r="D823" t="str">
            <v>WotC</v>
          </cell>
          <cell r="E823" t="str">
            <v xml:space="preserve">MoF </v>
          </cell>
          <cell r="F823">
            <v>30</v>
          </cell>
          <cell r="G823" t="str">
            <v>Harper Priest</v>
          </cell>
          <cell r="H823">
            <v>3</v>
          </cell>
          <cell r="I823" t="str">
            <v>Harper Priest level + Wis Bonus: 10+</v>
          </cell>
        </row>
        <row r="824">
          <cell r="A824" t="str">
            <v>Tyrant</v>
          </cell>
          <cell r="C824" t="str">
            <v>Attract followers.</v>
          </cell>
          <cell r="D824" t="str">
            <v>AEG</v>
          </cell>
          <cell r="E824" t="str">
            <v xml:space="preserve">Evil </v>
          </cell>
          <cell r="F824">
            <v>60</v>
          </cell>
          <cell r="G824" t="str">
            <v>General</v>
          </cell>
          <cell r="H824">
            <v>3</v>
          </cell>
          <cell r="I824" t="str">
            <v>Any Evil, Character Level 6+</v>
          </cell>
        </row>
        <row r="825">
          <cell r="A825" t="str">
            <v>Ultimate Feint</v>
          </cell>
          <cell r="C825" t="str">
            <v>On successful Bluff/Feint in combat, foe flat footed &amp; you get an AoO.</v>
          </cell>
          <cell r="D825" t="str">
            <v>AEG</v>
          </cell>
          <cell r="E825" t="str">
            <v xml:space="preserve">Evil </v>
          </cell>
          <cell r="F825">
            <v>61</v>
          </cell>
          <cell r="G825" t="str">
            <v>General</v>
          </cell>
          <cell r="H825">
            <v>2</v>
          </cell>
          <cell r="I825" t="str">
            <v>BAB 7+, Improved Feint, Bluff 7+ ranks</v>
          </cell>
        </row>
        <row r="826">
          <cell r="A826" t="str">
            <v>Ultra Talented</v>
          </cell>
          <cell r="C826" t="str">
            <v>Trade two power points to recharge 3 0 Level powers.  Max manifester level number of power points per day.</v>
          </cell>
          <cell r="D826" t="str">
            <v>WotC</v>
          </cell>
          <cell r="E826" t="str">
            <v xml:space="preserve">Mind's Eye </v>
          </cell>
          <cell r="F826">
            <v>46</v>
          </cell>
          <cell r="G826" t="str">
            <v>Psionic</v>
          </cell>
          <cell r="H826">
            <v>4</v>
          </cell>
          <cell r="I826" t="str">
            <v>6th-level psion or psychic warrior, Talented, Inner Strength</v>
          </cell>
        </row>
        <row r="827">
          <cell r="A827" t="str">
            <v>Unavoidable Strike</v>
          </cell>
          <cell r="C827" t="str">
            <v>Unarmed attack becomes a touch attack, +5 power points</v>
          </cell>
          <cell r="D827" t="str">
            <v>WotC</v>
          </cell>
          <cell r="E827" t="str">
            <v xml:space="preserve">PsiHB </v>
          </cell>
          <cell r="F827">
            <v>30</v>
          </cell>
          <cell r="G827" t="str">
            <v>Psionic</v>
          </cell>
          <cell r="H827">
            <v>3</v>
          </cell>
          <cell r="I827" t="str">
            <v>Str 13+, Psionic Fist, base attack bonus of +3</v>
          </cell>
        </row>
        <row r="828">
          <cell r="A828" t="str">
            <v>Uncanny Accuracy</v>
          </cell>
          <cell r="C828" t="str">
            <v>Ignore less than total cover/concealment with ranged weapons</v>
          </cell>
          <cell r="D828" t="str">
            <v>WotC</v>
          </cell>
          <cell r="E828" t="str">
            <v xml:space="preserve">ELH </v>
          </cell>
          <cell r="F828">
            <v>68</v>
          </cell>
          <cell r="G828" t="str">
            <v>Epic</v>
          </cell>
          <cell r="H828">
            <v>4</v>
          </cell>
          <cell r="I828" t="str">
            <v>Dex 21, Point Blank Shot, Precise Shot, Spot 20 ranks</v>
          </cell>
        </row>
        <row r="829">
          <cell r="A829" t="str">
            <v>Undead Familiar</v>
          </cell>
          <cell r="C829" t="str">
            <v>Your familiar is an undead creature</v>
          </cell>
          <cell r="D829" t="str">
            <v>Piazo</v>
          </cell>
          <cell r="E829" t="str">
            <v>Dragon #280</v>
          </cell>
          <cell r="F829">
            <v>62</v>
          </cell>
          <cell r="G829" t="str">
            <v>General</v>
          </cell>
          <cell r="H829">
            <v>0</v>
          </cell>
        </row>
        <row r="830">
          <cell r="A830" t="str">
            <v>Undead Mastery (D)</v>
          </cell>
          <cell r="C830" t="str">
            <v>Can command up to (Level x 10) HD of undead</v>
          </cell>
          <cell r="D830" t="str">
            <v>WotC</v>
          </cell>
          <cell r="E830" t="str">
            <v xml:space="preserve">ELH </v>
          </cell>
          <cell r="F830">
            <v>68</v>
          </cell>
          <cell r="G830" t="str">
            <v>Epic</v>
          </cell>
          <cell r="H830">
            <v>2</v>
          </cell>
          <cell r="I830" t="str">
            <v>Cha 21, Ability to rebuke/command undead</v>
          </cell>
        </row>
        <row r="831">
          <cell r="A831" t="str">
            <v>Unholy Strike</v>
          </cell>
          <cell r="C831" t="str">
            <v>Any weapon wielded is treated as Unholy, does not stack.</v>
          </cell>
          <cell r="D831" t="str">
            <v>WotC</v>
          </cell>
          <cell r="E831" t="str">
            <v xml:space="preserve">ELH </v>
          </cell>
          <cell r="F831">
            <v>68</v>
          </cell>
          <cell r="G831" t="str">
            <v>Epic</v>
          </cell>
          <cell r="H831">
            <v>2</v>
          </cell>
          <cell r="I831" t="str">
            <v>Smite Good class feature, Evil alignment</v>
          </cell>
        </row>
        <row r="832">
          <cell r="A832" t="str">
            <v>Unorthodox Flurry</v>
          </cell>
          <cell r="C832" t="str">
            <v>Light weapon considered a Monk weapon</v>
          </cell>
          <cell r="D832" t="str">
            <v>Piazo</v>
          </cell>
          <cell r="E832" t="str">
            <v>Dragon #279</v>
          </cell>
          <cell r="F832">
            <v>63</v>
          </cell>
          <cell r="G832" t="str">
            <v>Special</v>
          </cell>
          <cell r="H832">
            <v>0</v>
          </cell>
        </row>
        <row r="833">
          <cell r="A833" t="str">
            <v>Up the Walls</v>
          </cell>
          <cell r="C833" t="str">
            <v>You can run on walls for brief distances.</v>
          </cell>
          <cell r="D833" t="str">
            <v>WotC</v>
          </cell>
          <cell r="E833" t="str">
            <v xml:space="preserve">PsiHB </v>
          </cell>
          <cell r="F833">
            <v>30</v>
          </cell>
          <cell r="G833" t="str">
            <v>Psionic</v>
          </cell>
          <cell r="H833">
            <v>3</v>
          </cell>
          <cell r="I833" t="str">
            <v>Wis 13+, Speed of Thought, Psionic Charge, reserve power points 5+</v>
          </cell>
        </row>
        <row r="834">
          <cell r="A834" t="str">
            <v>Upgrade Power</v>
          </cell>
          <cell r="C834" t="str">
            <v>When gaining a power on a chain, forget lower level power(s).</v>
          </cell>
          <cell r="D834" t="str">
            <v>Piazo</v>
          </cell>
          <cell r="E834" t="str">
            <v>Dragon #287</v>
          </cell>
          <cell r="F834">
            <v>56</v>
          </cell>
          <cell r="G834" t="str">
            <v>Psionic</v>
          </cell>
          <cell r="H834">
            <v>1</v>
          </cell>
          <cell r="I834" t="str">
            <v>Any other psionic or metapsionic feat</v>
          </cell>
        </row>
        <row r="835">
          <cell r="A835" t="str">
            <v>Vermin Form</v>
          </cell>
          <cell r="C835" t="str">
            <v>Transform into a swarm of tiny invertebrates.  Gear doesn't transform.</v>
          </cell>
          <cell r="D835" t="str">
            <v>Green Ronin</v>
          </cell>
          <cell r="E835" t="str">
            <v xml:space="preserve">SCoN </v>
          </cell>
          <cell r="F835">
            <v>54</v>
          </cell>
          <cell r="G835" t="str">
            <v>Undead</v>
          </cell>
          <cell r="H835">
            <v>1</v>
          </cell>
          <cell r="I835" t="str">
            <v>Con --</v>
          </cell>
        </row>
        <row r="836">
          <cell r="A836" t="str">
            <v>Vermin Wild Shape (W)</v>
          </cell>
          <cell r="C836" t="str">
            <v>Can Wild Shape into vermin form, limited by size</v>
          </cell>
          <cell r="D836" t="str">
            <v>WotC</v>
          </cell>
          <cell r="E836" t="str">
            <v xml:space="preserve">ELH </v>
          </cell>
          <cell r="F836">
            <v>68</v>
          </cell>
          <cell r="G836" t="str">
            <v>Epic</v>
          </cell>
          <cell r="H836">
            <v>3</v>
          </cell>
          <cell r="I836" t="str">
            <v>Beast Wild Shape, Knowledge (Nature) 24 ranks, Wild Shape 6+/day</v>
          </cell>
        </row>
        <row r="837">
          <cell r="A837" t="str">
            <v>Victory of the River, The</v>
          </cell>
          <cell r="C837" t="str">
            <v xml:space="preserve">+5 cumulative to hit after each successful strike in a round for 180 minutes.  Cannot use total defense &amp; loose Dex bonus. </v>
          </cell>
          <cell r="D837" t="str">
            <v>AEG</v>
          </cell>
          <cell r="E837" t="str">
            <v xml:space="preserve">WotSamurai </v>
          </cell>
          <cell r="F837">
            <v>12</v>
          </cell>
          <cell r="G837" t="str">
            <v>Kata</v>
          </cell>
          <cell r="H837">
            <v>3</v>
          </cell>
          <cell r="I837" t="str">
            <v>Cleave, Great Cleave, Power Attack</v>
          </cell>
        </row>
        <row r="838">
          <cell r="A838" t="str">
            <v>Victory of the Wind, The</v>
          </cell>
          <cell r="C838" t="str">
            <v>After 10+ dmg strike, +1 cumulative to hit, -2 to damage for 120 minutes.</v>
          </cell>
          <cell r="D838" t="str">
            <v>AEG</v>
          </cell>
          <cell r="E838" t="str">
            <v xml:space="preserve">WotSamurai </v>
          </cell>
          <cell r="F838">
            <v>13</v>
          </cell>
          <cell r="G838" t="str">
            <v>Kata</v>
          </cell>
          <cell r="H838">
            <v>3</v>
          </cell>
          <cell r="I838" t="str">
            <v>Expertise, Improved Initiative, Quickdraw</v>
          </cell>
        </row>
        <row r="839">
          <cell r="A839" t="str">
            <v>Voracious Reader</v>
          </cell>
          <cell r="C839" t="str">
            <v>Skill checks in all Knowledge skills are considered trained.</v>
          </cell>
          <cell r="D839" t="str">
            <v>BP</v>
          </cell>
          <cell r="E839" t="str">
            <v xml:space="preserve">InQ </v>
          </cell>
          <cell r="F839">
            <v>12</v>
          </cell>
          <cell r="G839" t="str">
            <v>General</v>
          </cell>
          <cell r="H839">
            <v>1</v>
          </cell>
          <cell r="I839" t="str">
            <v>Comprehend Writing, Knowledge (any &amp; any number of) 10+ ranks</v>
          </cell>
        </row>
        <row r="840">
          <cell r="A840" t="str">
            <v>Vorpal Strike</v>
          </cell>
          <cell r="C840" t="str">
            <v>Unarmed Strikes are treated as Slashing Vorpal weapons</v>
          </cell>
          <cell r="D840" t="str">
            <v>WotC</v>
          </cell>
          <cell r="E840" t="str">
            <v xml:space="preserve">ELH </v>
          </cell>
          <cell r="F840">
            <v>68</v>
          </cell>
          <cell r="G840" t="str">
            <v>Epic</v>
          </cell>
          <cell r="H840">
            <v>7</v>
          </cell>
          <cell r="I840" t="str">
            <v>Str 25, Wis 25, Improved Critical (Unarmed Strike), Improved Unarmed Strike, Keen Strike, Stunning Fist, Ki Strike +3</v>
          </cell>
        </row>
        <row r="841">
          <cell r="A841" t="str">
            <v>Wall Fighter</v>
          </cell>
          <cell r="C841" t="str">
            <v>Retain Dex bonus while climbing.</v>
          </cell>
          <cell r="D841" t="str">
            <v>MGP</v>
          </cell>
          <cell r="E841" t="str">
            <v xml:space="preserve">TQR </v>
          </cell>
          <cell r="F841">
            <v>52</v>
          </cell>
          <cell r="G841" t="str">
            <v>Rogue</v>
          </cell>
          <cell r="H841">
            <v>3</v>
          </cell>
          <cell r="I841" t="str">
            <v>Rogue, Expert Climber, Dex 15+</v>
          </cell>
        </row>
        <row r="842">
          <cell r="A842" t="str">
            <v>Wealth</v>
          </cell>
          <cell r="C842" t="str">
            <v>Begin play with 600gp.  Can only take at 1st lvl.</v>
          </cell>
          <cell r="D842" t="str">
            <v>AEG</v>
          </cell>
          <cell r="E842" t="str">
            <v xml:space="preserve">Merc </v>
          </cell>
          <cell r="F842">
            <v>68</v>
          </cell>
          <cell r="G842" t="str">
            <v>General</v>
          </cell>
          <cell r="H842">
            <v>0</v>
          </cell>
        </row>
        <row r="843">
          <cell r="A843" t="str">
            <v>Weapon Finesse</v>
          </cell>
          <cell r="C843" t="str">
            <v>Use DEX modifier instead of STR modifier to determine a hit.</v>
          </cell>
          <cell r="D843" t="str">
            <v>WotC</v>
          </cell>
          <cell r="E843" t="str">
            <v xml:space="preserve">PHB </v>
          </cell>
          <cell r="F843" t="str">
            <v>86, 39</v>
          </cell>
          <cell r="G843" t="str">
            <v>General</v>
          </cell>
          <cell r="H843">
            <v>0</v>
          </cell>
        </row>
        <row r="844">
          <cell r="A844" t="str">
            <v>Weapon Focus</v>
          </cell>
          <cell r="C844" t="str">
            <v>+1 to hit with selected weapon.</v>
          </cell>
          <cell r="D844" t="str">
            <v>WotC</v>
          </cell>
          <cell r="E844" t="str">
            <v xml:space="preserve">SnF </v>
          </cell>
          <cell r="F844">
            <v>86</v>
          </cell>
          <cell r="G844" t="str">
            <v>General</v>
          </cell>
          <cell r="H844">
            <v>0</v>
          </cell>
        </row>
        <row r="845">
          <cell r="A845" t="str">
            <v>Weapon Panache</v>
          </cell>
          <cell r="C845" t="str">
            <v>Use Cha bonus instead of Str on attack rolls.</v>
          </cell>
          <cell r="D845" t="str">
            <v>Green Ronin</v>
          </cell>
          <cell r="E845" t="str">
            <v xml:space="preserve">AH </v>
          </cell>
          <cell r="F845">
            <v>20</v>
          </cell>
          <cell r="G845" t="str">
            <v>General</v>
          </cell>
          <cell r="H845">
            <v>2</v>
          </cell>
          <cell r="I845" t="str">
            <v>BAB 1+, Weapon Proficiency</v>
          </cell>
        </row>
        <row r="846">
          <cell r="A846" t="str">
            <v>Weapon Specialization</v>
          </cell>
          <cell r="C846" t="str">
            <v>+2 to damage with selected weapon.</v>
          </cell>
          <cell r="D846" t="str">
            <v>WotC</v>
          </cell>
          <cell r="E846" t="str">
            <v xml:space="preserve">PHB </v>
          </cell>
          <cell r="F846" t="str">
            <v>86, 37</v>
          </cell>
          <cell r="G846" t="str">
            <v>Special</v>
          </cell>
          <cell r="H846">
            <v>3</v>
          </cell>
          <cell r="I846" t="str">
            <v>Fighter Level 4+ or Psychic Warrior 6+</v>
          </cell>
        </row>
        <row r="847">
          <cell r="A847" t="str">
            <v>Weird Musical Instrument</v>
          </cell>
          <cell r="C847" t="str">
            <v>Make melee attacks with an instrument.</v>
          </cell>
          <cell r="D847" t="str">
            <v>BP</v>
          </cell>
          <cell r="E847" t="str">
            <v xml:space="preserve">InQ </v>
          </cell>
          <cell r="F847">
            <v>12</v>
          </cell>
          <cell r="G847" t="str">
            <v>General</v>
          </cell>
          <cell r="H847">
            <v>2</v>
          </cell>
          <cell r="I847" t="str">
            <v>BAB 5+, Perform (Instrument) 8+ ranks</v>
          </cell>
        </row>
        <row r="848">
          <cell r="A848" t="str">
            <v>Whirlwind Attack</v>
          </cell>
          <cell r="C848" t="str">
            <v>Full-round; make 1 melee attack at full attack bonus vs. each foe within 5'</v>
          </cell>
          <cell r="D848" t="str">
            <v>WotC</v>
          </cell>
          <cell r="E848" t="str">
            <v xml:space="preserve">PHB </v>
          </cell>
          <cell r="F848">
            <v>86</v>
          </cell>
          <cell r="G848" t="str">
            <v>General</v>
          </cell>
          <cell r="H848">
            <v>7</v>
          </cell>
          <cell r="I848" t="str">
            <v>Dex 13+, Int 13+, BAB 4+, Dodge, Expertise, Mobility, Spring Attack</v>
          </cell>
        </row>
        <row r="849">
          <cell r="A849" t="str">
            <v>Widen Aura of Courage</v>
          </cell>
          <cell r="C849" t="str">
            <v>Aura of Courage extends to all allies within 100'</v>
          </cell>
          <cell r="D849" t="str">
            <v>WotC</v>
          </cell>
          <cell r="E849" t="str">
            <v xml:space="preserve">ELH </v>
          </cell>
          <cell r="F849">
            <v>69</v>
          </cell>
          <cell r="G849" t="str">
            <v>Epic</v>
          </cell>
          <cell r="H849">
            <v>2</v>
          </cell>
          <cell r="I849" t="str">
            <v>Cha 25, Aura of Courage class ability</v>
          </cell>
        </row>
        <row r="850">
          <cell r="A850" t="str">
            <v>Widen Aura of Despair</v>
          </cell>
          <cell r="C850" t="str">
            <v>Aura of Despair extends to all enemies within 100'</v>
          </cell>
          <cell r="D850" t="str">
            <v>WotC</v>
          </cell>
          <cell r="E850" t="str">
            <v xml:space="preserve">ELH </v>
          </cell>
          <cell r="F850">
            <v>69</v>
          </cell>
          <cell r="G850" t="str">
            <v>Epic</v>
          </cell>
          <cell r="H850">
            <v>2</v>
          </cell>
          <cell r="I850" t="str">
            <v>Cha 25, Aura of Despair class ability</v>
          </cell>
        </row>
        <row r="851">
          <cell r="A851" t="str">
            <v>Widen Power</v>
          </cell>
          <cell r="C851" t="str">
            <v>Increase area by 50%; +6 power points.</v>
          </cell>
          <cell r="D851" t="str">
            <v>Piazo</v>
          </cell>
          <cell r="E851" t="str">
            <v>Dragon #287</v>
          </cell>
          <cell r="F851">
            <v>56</v>
          </cell>
          <cell r="G851" t="str">
            <v>Metapsionic</v>
          </cell>
          <cell r="H851">
            <v>1</v>
          </cell>
          <cell r="I851" t="str">
            <v>Any other metapsionic feat</v>
          </cell>
        </row>
        <row r="852">
          <cell r="A852" t="str">
            <v>Widen Spell</v>
          </cell>
          <cell r="C852" t="str">
            <v>Increase area by 50%; +3 spell levels.</v>
          </cell>
          <cell r="D852" t="str">
            <v>WotC</v>
          </cell>
          <cell r="E852" t="str">
            <v xml:space="preserve">MoF </v>
          </cell>
          <cell r="F852">
            <v>23</v>
          </cell>
          <cell r="G852" t="str">
            <v>Metamagic</v>
          </cell>
          <cell r="H852">
            <v>0</v>
          </cell>
        </row>
        <row r="853">
          <cell r="A853" t="str">
            <v>Will of Stone</v>
          </cell>
          <cell r="C853" t="str">
            <v>+3 bonus to Will saves.  Stacks with Iron Will.</v>
          </cell>
          <cell r="D853" t="str">
            <v>AEG</v>
          </cell>
          <cell r="E853" t="str">
            <v xml:space="preserve">Merc </v>
          </cell>
          <cell r="F853">
            <v>68</v>
          </cell>
          <cell r="G853" t="str">
            <v>Fighter</v>
          </cell>
          <cell r="H853">
            <v>1</v>
          </cell>
          <cell r="I853" t="str">
            <v>Iron Will</v>
          </cell>
        </row>
        <row r="854">
          <cell r="A854" t="str">
            <v>Wingover *</v>
          </cell>
          <cell r="C854" t="str">
            <v>Flying creatures may change direction, by up to 180 degrees, each round.</v>
          </cell>
          <cell r="D854" t="str">
            <v>WotC</v>
          </cell>
          <cell r="E854" t="str">
            <v xml:space="preserve">MM </v>
          </cell>
          <cell r="F854">
            <v>62</v>
          </cell>
          <cell r="G854" t="str">
            <v>Dragon</v>
          </cell>
          <cell r="H854">
            <v>0</v>
          </cell>
        </row>
        <row r="855">
          <cell r="A855" t="str">
            <v>Wisdom of Ages</v>
          </cell>
          <cell r="C855" t="str">
            <v>+1 bonus to all knowledge checks.  Can use 2 knowledge skills untrained.</v>
          </cell>
          <cell r="D855" t="str">
            <v>Green Ronin</v>
          </cell>
          <cell r="E855" t="str">
            <v xml:space="preserve">HnH </v>
          </cell>
          <cell r="F855">
            <v>21</v>
          </cell>
          <cell r="G855" t="str">
            <v>General</v>
          </cell>
          <cell r="H855">
            <v>2</v>
          </cell>
          <cell r="I855" t="str">
            <v>Wis 13+, 200+ years old</v>
          </cell>
        </row>
        <row r="856">
          <cell r="A856" t="str">
            <v>World is Empty, The</v>
          </cell>
          <cell r="C856" t="str">
            <v>Bonus equal to current void points for 1 rounds.  Uses all points up &amp; fatigues you.</v>
          </cell>
          <cell r="D856" t="str">
            <v>AEG</v>
          </cell>
          <cell r="E856" t="str">
            <v xml:space="preserve">WotSamurai </v>
          </cell>
          <cell r="F856">
            <v>13</v>
          </cell>
          <cell r="G856" t="str">
            <v>Kata</v>
          </cell>
          <cell r="H856">
            <v>2</v>
          </cell>
          <cell r="I856" t="str">
            <v>Void Use, Depths of the Void</v>
          </cell>
        </row>
        <row r="857">
          <cell r="A857" t="str">
            <v>Wounding Strike</v>
          </cell>
          <cell r="C857" t="str">
            <v>d2 points damage to foe's ability with sneak attack.</v>
          </cell>
          <cell r="D857" t="str">
            <v>MGP</v>
          </cell>
          <cell r="E857" t="str">
            <v xml:space="preserve">TQR </v>
          </cell>
          <cell r="F857">
            <v>52</v>
          </cell>
          <cell r="G857" t="str">
            <v>Rogue</v>
          </cell>
          <cell r="H857">
            <v>2</v>
          </cell>
          <cell r="I857" t="str">
            <v>Rogue, Crippling Strike</v>
          </cell>
        </row>
        <row r="858">
          <cell r="A858" t="str">
            <v>Write Manual</v>
          </cell>
          <cell r="C858" t="str">
            <v>May write manuals that bestow insight bonuses to AC, to hit, saves, &amp; skills.</v>
          </cell>
          <cell r="D858" t="str">
            <v>BP</v>
          </cell>
          <cell r="E858" t="str">
            <v xml:space="preserve">InQ </v>
          </cell>
          <cell r="F858">
            <v>12</v>
          </cell>
          <cell r="G858" t="str">
            <v>General</v>
          </cell>
          <cell r="H858">
            <v>2</v>
          </cell>
          <cell r="I858" t="str">
            <v>Int 15+, Comprehend Writing</v>
          </cell>
        </row>
        <row r="859">
          <cell r="A859" t="str">
            <v>Zen Archery</v>
          </cell>
          <cell r="C859" t="str">
            <v>WIS mod instead of DEX mod for ranged attack within 30'.</v>
          </cell>
          <cell r="D859" t="str">
            <v>WotC</v>
          </cell>
          <cell r="E859" t="str">
            <v xml:space="preserve">SnF </v>
          </cell>
          <cell r="F859">
            <v>9</v>
          </cell>
          <cell r="G859" t="str">
            <v>General</v>
          </cell>
          <cell r="H859">
            <v>0</v>
          </cell>
        </row>
        <row r="860">
          <cell r="A860" t="str">
            <v>Zone of Animation (D)</v>
          </cell>
          <cell r="C860" t="str">
            <v>Can animate dead by spending command/rebuke attempts.  See ref.</v>
          </cell>
          <cell r="D860" t="str">
            <v>WotC</v>
          </cell>
          <cell r="E860" t="str">
            <v xml:space="preserve">ELH </v>
          </cell>
          <cell r="F860">
            <v>69</v>
          </cell>
          <cell r="G860" t="str">
            <v>Epic</v>
          </cell>
          <cell r="H860">
            <v>3</v>
          </cell>
          <cell r="I860" t="str">
            <v>Cha 25, Undead Mastery, Ability to rebuke/command undead</v>
          </cell>
        </row>
        <row r="868">
          <cell r="A868" t="str">
            <v>AEG_Dra</v>
          </cell>
        </row>
        <row r="869">
          <cell r="A869" t="str">
            <v>AEG_Dun</v>
          </cell>
        </row>
        <row r="870">
          <cell r="A870" t="str">
            <v>AEG_Evil</v>
          </cell>
        </row>
        <row r="871">
          <cell r="A871" t="str">
            <v>AEG_Merc</v>
          </cell>
        </row>
        <row r="872">
          <cell r="A872" t="str">
            <v>AEG_Roku</v>
          </cell>
        </row>
        <row r="873">
          <cell r="A873" t="str">
            <v>AEG_Und</v>
          </cell>
        </row>
        <row r="874">
          <cell r="A874" t="str">
            <v>AEG_War</v>
          </cell>
        </row>
        <row r="875">
          <cell r="A875" t="str">
            <v>AEG_WotS</v>
          </cell>
        </row>
        <row r="876">
          <cell r="A876" t="str">
            <v>BP_InQ</v>
          </cell>
        </row>
        <row r="877">
          <cell r="A877" t="str">
            <v>Custom</v>
          </cell>
        </row>
        <row r="878">
          <cell r="A878" t="str">
            <v>FFG_TnT</v>
          </cell>
        </row>
        <row r="879">
          <cell r="A879" t="str">
            <v>GR_AH</v>
          </cell>
        </row>
        <row r="880">
          <cell r="A880" t="str">
            <v>GR_AotA</v>
          </cell>
        </row>
        <row r="881">
          <cell r="A881" t="str">
            <v>GR_HnH</v>
          </cell>
        </row>
        <row r="882">
          <cell r="A882" t="str">
            <v>GR_SCoN</v>
          </cell>
        </row>
        <row r="883">
          <cell r="A883" t="str">
            <v>List_Validation</v>
          </cell>
        </row>
        <row r="884">
          <cell r="A884" t="str">
            <v>Mag_Dragon</v>
          </cell>
        </row>
        <row r="885">
          <cell r="A885" t="str">
            <v>Mag_Dugeon</v>
          </cell>
        </row>
        <row r="886">
          <cell r="A886" t="str">
            <v>Mal_TBoEM</v>
          </cell>
        </row>
        <row r="887">
          <cell r="A887" t="str">
            <v>Mal_TBoEM2</v>
          </cell>
        </row>
        <row r="888">
          <cell r="A888" t="str">
            <v>MGP_TQR</v>
          </cell>
        </row>
        <row r="889">
          <cell r="A889" t="str">
            <v>Web</v>
          </cell>
        </row>
        <row r="890">
          <cell r="A890" t="str">
            <v>WotC_BoVD</v>
          </cell>
        </row>
        <row r="891">
          <cell r="A891" t="str">
            <v>WotC_DMG</v>
          </cell>
        </row>
        <row r="892">
          <cell r="A892" t="str">
            <v>WotC_DotF</v>
          </cell>
        </row>
        <row r="893">
          <cell r="A893" t="str">
            <v>WotC_ELHB</v>
          </cell>
        </row>
        <row r="894">
          <cell r="A894" t="str">
            <v>WotC_FRCS</v>
          </cell>
        </row>
        <row r="895">
          <cell r="A895" t="str">
            <v>WotC_LoD</v>
          </cell>
        </row>
        <row r="896">
          <cell r="A896" t="str">
            <v>WotC_MsE</v>
          </cell>
        </row>
        <row r="897">
          <cell r="A897" t="str">
            <v>WotC_MM1</v>
          </cell>
        </row>
        <row r="898">
          <cell r="A898" t="str">
            <v>WotC_MoF</v>
          </cell>
        </row>
        <row r="899">
          <cell r="A899" t="str">
            <v>WotC_MofP</v>
          </cell>
        </row>
        <row r="900">
          <cell r="A900" t="str">
            <v>WotC_MotW</v>
          </cell>
        </row>
        <row r="901">
          <cell r="A901" t="str">
            <v>WotC_OA</v>
          </cell>
        </row>
        <row r="902">
          <cell r="A902" t="str">
            <v>WotC_PHB</v>
          </cell>
        </row>
        <row r="903">
          <cell r="A903" t="str">
            <v>WotC_PnP</v>
          </cell>
        </row>
        <row r="904">
          <cell r="A904" t="str">
            <v>WotC_PsiHB</v>
          </cell>
        </row>
        <row r="905">
          <cell r="A905" t="str">
            <v>WotC_SilMar</v>
          </cell>
        </row>
        <row r="906">
          <cell r="A906" t="str">
            <v>WotC_SnF</v>
          </cell>
        </row>
        <row r="907">
          <cell r="A907" t="str">
            <v>WotC_SnS</v>
          </cell>
        </row>
        <row r="908">
          <cell r="A908" t="str">
            <v>WotC_TnB</v>
          </cell>
        </row>
        <row r="1082">
          <cell r="A1082" t="str">
            <v>!None</v>
          </cell>
        </row>
        <row r="1083">
          <cell r="A1083" t="str">
            <v>Ancestor - All</v>
          </cell>
        </row>
        <row r="1084">
          <cell r="A1084" t="str">
            <v>Ancestor - Crab</v>
          </cell>
        </row>
        <row r="1085">
          <cell r="A1085" t="str">
            <v>Ancestor - Crane</v>
          </cell>
        </row>
        <row r="1086">
          <cell r="A1086" t="str">
            <v>Ancestor - Dragon</v>
          </cell>
        </row>
        <row r="1087">
          <cell r="A1087" t="str">
            <v>Ancestor - Emporer</v>
          </cell>
        </row>
        <row r="1088">
          <cell r="A1088" t="str">
            <v>Ancestor - Lion</v>
          </cell>
        </row>
        <row r="1089">
          <cell r="A1089" t="str">
            <v>Ancestor - Mantis</v>
          </cell>
        </row>
        <row r="1090">
          <cell r="A1090" t="str">
            <v>Ancestor - Minor Clan</v>
          </cell>
        </row>
        <row r="1091">
          <cell r="A1091" t="str">
            <v>Ancestor - Phoenix</v>
          </cell>
        </row>
        <row r="1092">
          <cell r="A1092" t="str">
            <v>Ancestor - Scorpion</v>
          </cell>
        </row>
        <row r="1093">
          <cell r="A1093" t="str">
            <v>Ancestor - Unicorn</v>
          </cell>
        </row>
        <row r="1094">
          <cell r="A1094" t="str">
            <v>Bloodgift</v>
          </cell>
        </row>
        <row r="1095">
          <cell r="A1095" t="str">
            <v>Bonding</v>
          </cell>
        </row>
        <row r="1096">
          <cell r="A1096" t="str">
            <v>Creature</v>
          </cell>
        </row>
        <row r="1097">
          <cell r="A1097" t="str">
            <v>Divine</v>
          </cell>
        </row>
        <row r="1098">
          <cell r="A1098" t="str">
            <v>Dragon</v>
          </cell>
        </row>
        <row r="1099">
          <cell r="A1099" t="str">
            <v>Eldritch</v>
          </cell>
        </row>
        <row r="1100">
          <cell r="A1100" t="str">
            <v>FighterBonus</v>
          </cell>
        </row>
        <row r="1101">
          <cell r="A1101" t="str">
            <v>General</v>
          </cell>
        </row>
        <row r="1102">
          <cell r="A1102" t="str">
            <v>HarperPriest</v>
          </cell>
        </row>
        <row r="1103">
          <cell r="A1103" t="str">
            <v>Hierophant</v>
          </cell>
        </row>
        <row r="1104">
          <cell r="A1104" t="str">
            <v>HighArcana</v>
          </cell>
        </row>
        <row r="1105">
          <cell r="A1105" t="str">
            <v>ItemCreation</v>
          </cell>
        </row>
        <row r="1106">
          <cell r="A1106" t="str">
            <v>Kata</v>
          </cell>
        </row>
        <row r="1107">
          <cell r="A1107" t="str">
            <v>Kiho</v>
          </cell>
        </row>
        <row r="1108">
          <cell r="A1108" t="str">
            <v>List_Validation</v>
          </cell>
        </row>
        <row r="1109">
          <cell r="A1109" t="str">
            <v>Lycanthrope</v>
          </cell>
        </row>
        <row r="1110">
          <cell r="A1110" t="str">
            <v>Metamagic</v>
          </cell>
        </row>
        <row r="1111">
          <cell r="A1111" t="str">
            <v>Metapsionic</v>
          </cell>
        </row>
        <row r="1112">
          <cell r="A1112" t="str">
            <v>MonkTattoo</v>
          </cell>
        </row>
        <row r="1113">
          <cell r="A1113" t="str">
            <v>Prime Bloodgift</v>
          </cell>
        </row>
        <row r="1114">
          <cell r="A1114" t="str">
            <v>Psionic</v>
          </cell>
        </row>
        <row r="1115">
          <cell r="A1115" t="str">
            <v>Special</v>
          </cell>
        </row>
        <row r="1116">
          <cell r="A1116" t="str">
            <v>Technique - All</v>
          </cell>
        </row>
        <row r="1117">
          <cell r="A1117" t="str">
            <v>Technique - Crab</v>
          </cell>
        </row>
        <row r="1118">
          <cell r="A1118" t="str">
            <v>Technique - Crane</v>
          </cell>
        </row>
        <row r="1119">
          <cell r="A1119" t="str">
            <v>Technique - Dragon</v>
          </cell>
        </row>
        <row r="1120">
          <cell r="A1120" t="str">
            <v>Technique - Emporer</v>
          </cell>
        </row>
        <row r="1121">
          <cell r="A1121" t="str">
            <v>Technique - Lion</v>
          </cell>
        </row>
        <row r="1122">
          <cell r="A1122" t="str">
            <v>Technique - Mantis</v>
          </cell>
        </row>
        <row r="1123">
          <cell r="A1123" t="str">
            <v>Technique - Minor Clan</v>
          </cell>
        </row>
        <row r="1124">
          <cell r="A1124" t="str">
            <v>Technique - Phoenix</v>
          </cell>
        </row>
        <row r="1125">
          <cell r="A1125" t="str">
            <v>Technique - Scorpion</v>
          </cell>
        </row>
        <row r="1126">
          <cell r="A1126" t="str">
            <v>Technique - Unicorn</v>
          </cell>
        </row>
        <row r="1127">
          <cell r="A1127" t="str">
            <v>WizardBonus</v>
          </cell>
        </row>
      </sheetData>
      <sheetData sheetId="8">
        <row r="5">
          <cell r="A5" t="str">
            <v>Acid</v>
          </cell>
          <cell r="D5" t="str">
            <v>WotC</v>
          </cell>
          <cell r="E5" t="str">
            <v>PHB</v>
          </cell>
          <cell r="F5">
            <v>113</v>
          </cell>
          <cell r="G5">
            <v>1</v>
          </cell>
          <cell r="H5">
            <v>3</v>
          </cell>
          <cell r="I5">
            <v>10</v>
          </cell>
          <cell r="J5" t="str">
            <v>Grenade</v>
          </cell>
          <cell r="K5" t="str">
            <v>Alchemical</v>
          </cell>
          <cell r="O5">
            <v>6</v>
          </cell>
          <cell r="P5" t="str">
            <v>Acid</v>
          </cell>
          <cell r="T5" t="str">
            <v>Special</v>
          </cell>
          <cell r="X5" t="str">
            <v>thrown</v>
          </cell>
          <cell r="Y5">
            <v>10</v>
          </cell>
        </row>
        <row r="6">
          <cell r="A6" t="str">
            <v>Aiguchi</v>
          </cell>
          <cell r="D6" t="str">
            <v>AEG</v>
          </cell>
          <cell r="E6" t="str">
            <v>Rokugan</v>
          </cell>
          <cell r="F6">
            <v>57</v>
          </cell>
          <cell r="G6">
            <v>1</v>
          </cell>
          <cell r="H6">
            <v>3</v>
          </cell>
          <cell r="J6" t="str">
            <v>Simple</v>
          </cell>
          <cell r="L6" t="str">
            <v>Asian</v>
          </cell>
          <cell r="O6">
            <v>4</v>
          </cell>
          <cell r="P6" t="str">
            <v>Piercing</v>
          </cell>
          <cell r="U6">
            <v>99</v>
          </cell>
          <cell r="V6">
            <v>19</v>
          </cell>
          <cell r="W6">
            <v>2</v>
          </cell>
        </row>
        <row r="7">
          <cell r="A7" t="str">
            <v>Alchemical Sleep Gas</v>
          </cell>
          <cell r="D7" t="str">
            <v>WotC</v>
          </cell>
          <cell r="E7" t="str">
            <v>FRCS</v>
          </cell>
          <cell r="F7">
            <v>96</v>
          </cell>
          <cell r="G7">
            <v>1</v>
          </cell>
          <cell r="H7">
            <v>3</v>
          </cell>
          <cell r="I7">
            <v>30</v>
          </cell>
          <cell r="J7" t="str">
            <v>Grenade</v>
          </cell>
          <cell r="K7" t="str">
            <v>Alchemical</v>
          </cell>
          <cell r="P7" t="str">
            <v>Sleep</v>
          </cell>
          <cell r="T7" t="str">
            <v>Fortitude DC (15)</v>
          </cell>
          <cell r="X7" t="str">
            <v>thrown</v>
          </cell>
          <cell r="Y7">
            <v>10</v>
          </cell>
        </row>
        <row r="8">
          <cell r="A8" t="str">
            <v>Alchemist's Fire</v>
          </cell>
          <cell r="D8" t="str">
            <v>WotC</v>
          </cell>
          <cell r="E8" t="str">
            <v>PHB</v>
          </cell>
          <cell r="F8">
            <v>113</v>
          </cell>
          <cell r="G8">
            <v>1</v>
          </cell>
          <cell r="H8">
            <v>3</v>
          </cell>
          <cell r="I8">
            <v>20</v>
          </cell>
          <cell r="J8" t="str">
            <v>Grenade</v>
          </cell>
          <cell r="K8" t="str">
            <v>Alchemical</v>
          </cell>
          <cell r="O8">
            <v>6</v>
          </cell>
          <cell r="P8" t="str">
            <v>Fire</v>
          </cell>
          <cell r="T8" t="str">
            <v>Special</v>
          </cell>
          <cell r="X8" t="str">
            <v>thrown</v>
          </cell>
          <cell r="Y8">
            <v>10</v>
          </cell>
        </row>
        <row r="9">
          <cell r="A9" t="str">
            <v>Armor, Spiked</v>
          </cell>
          <cell r="C9" t="str">
            <v>You can outfit your armor with spikes, which can deal damage in a grapple or as a separate attack. See Armor for details.</v>
          </cell>
          <cell r="D9" t="str">
            <v>WotC</v>
          </cell>
          <cell r="E9" t="str">
            <v>3.5e SRD</v>
          </cell>
          <cell r="G9" t="str">
            <v>Special</v>
          </cell>
          <cell r="H9">
            <v>5</v>
          </cell>
          <cell r="I9" t="str">
            <v>Special</v>
          </cell>
          <cell r="J9" t="str">
            <v>Martial</v>
          </cell>
          <cell r="K9" t="str">
            <v>Armor</v>
          </cell>
          <cell r="O9">
            <v>6</v>
          </cell>
          <cell r="P9" t="str">
            <v>Piercing</v>
          </cell>
          <cell r="U9">
            <v>99</v>
          </cell>
          <cell r="V9">
            <v>20</v>
          </cell>
          <cell r="W9">
            <v>2</v>
          </cell>
        </row>
        <row r="10">
          <cell r="A10" t="str">
            <v>Arrow</v>
          </cell>
          <cell r="C10" t="str">
            <v>An arrow used as a melee weapon is treated as a light improvised weapon (–4 penalty on attack rolls) and deals damage as a dagger of its size (critical multiplier x2). Arrows come in a leather quiver that holds 20 arrows. An arrow that hits its target is destroyed; one that misses has a 50% chance of being destroyed or lost.</v>
          </cell>
          <cell r="D10" t="str">
            <v>WotC</v>
          </cell>
          <cell r="E10" t="str">
            <v>3.5e SRD</v>
          </cell>
          <cell r="G10">
            <v>1</v>
          </cell>
          <cell r="H10">
            <v>3</v>
          </cell>
          <cell r="I10">
            <v>0.05</v>
          </cell>
          <cell r="J10" t="str">
            <v>Simple</v>
          </cell>
          <cell r="K10" t="str">
            <v>Improvised</v>
          </cell>
          <cell r="O10">
            <v>4</v>
          </cell>
          <cell r="P10" t="str">
            <v>Piercing</v>
          </cell>
          <cell r="U10">
            <v>99</v>
          </cell>
          <cell r="V10">
            <v>19</v>
          </cell>
          <cell r="W10">
            <v>2</v>
          </cell>
          <cell r="Z10">
            <v>-4</v>
          </cell>
          <cell r="AB10">
            <v>1</v>
          </cell>
        </row>
        <row r="11">
          <cell r="A11" t="str">
            <v>Axe, Battle</v>
          </cell>
          <cell r="D11" t="str">
            <v>WotC</v>
          </cell>
          <cell r="E11" t="str">
            <v>PHB</v>
          </cell>
          <cell r="F11">
            <v>99</v>
          </cell>
          <cell r="G11">
            <v>7</v>
          </cell>
          <cell r="H11">
            <v>5</v>
          </cell>
          <cell r="I11">
            <v>10</v>
          </cell>
          <cell r="J11" t="str">
            <v>Martial</v>
          </cell>
          <cell r="K11" t="str">
            <v>Axe</v>
          </cell>
          <cell r="O11">
            <v>8</v>
          </cell>
          <cell r="P11" t="str">
            <v>Slashing</v>
          </cell>
          <cell r="U11">
            <v>99</v>
          </cell>
          <cell r="V11">
            <v>20</v>
          </cell>
          <cell r="W11">
            <v>3</v>
          </cell>
        </row>
        <row r="12">
          <cell r="A12" t="str">
            <v>Axe, Dwarven Buckler</v>
          </cell>
          <cell r="D12" t="str">
            <v>Piazo</v>
          </cell>
          <cell r="E12" t="str">
            <v>Dragon 275</v>
          </cell>
          <cell r="F12">
            <v>43</v>
          </cell>
          <cell r="G12">
            <v>6</v>
          </cell>
          <cell r="H12">
            <v>4</v>
          </cell>
          <cell r="J12" t="str">
            <v>Exotic</v>
          </cell>
          <cell r="K12" t="str">
            <v>Shield</v>
          </cell>
          <cell r="L12" t="str">
            <v>Dwarf</v>
          </cell>
          <cell r="O12">
            <v>6</v>
          </cell>
          <cell r="P12" t="str">
            <v>Slashing</v>
          </cell>
          <cell r="U12">
            <v>99</v>
          </cell>
          <cell r="V12">
            <v>20</v>
          </cell>
          <cell r="W12">
            <v>3</v>
          </cell>
        </row>
        <row r="13">
          <cell r="A13" t="str">
            <v>Axe, Dwarven War</v>
          </cell>
          <cell r="C13" t="str">
            <v>A dwarven waraxe is too large to use in one hand without special training; thus, it is an exotic weapon. A Medium character can use a dwarven waraxe two-handed as a martial weapon, or a Large creature can use it one-handed in the same way. A dwarf treats a dwarven waraxe as a martial weapon even when using it in one hand.</v>
          </cell>
          <cell r="D13" t="str">
            <v>WotC</v>
          </cell>
          <cell r="E13" t="str">
            <v>PHB</v>
          </cell>
          <cell r="F13">
            <v>103</v>
          </cell>
          <cell r="G13">
            <v>15</v>
          </cell>
          <cell r="H13">
            <v>5</v>
          </cell>
          <cell r="I13">
            <v>30</v>
          </cell>
          <cell r="J13" t="str">
            <v>Exotic</v>
          </cell>
          <cell r="K13" t="str">
            <v>Axe</v>
          </cell>
          <cell r="L13" t="str">
            <v>Dwarf</v>
          </cell>
          <cell r="O13">
            <v>10</v>
          </cell>
          <cell r="P13" t="str">
            <v>Slashing</v>
          </cell>
          <cell r="U13">
            <v>99</v>
          </cell>
          <cell r="V13">
            <v>20</v>
          </cell>
          <cell r="W13">
            <v>3</v>
          </cell>
        </row>
        <row r="14">
          <cell r="A14" t="str">
            <v>Axe, Great</v>
          </cell>
          <cell r="D14" t="str">
            <v>WotC</v>
          </cell>
          <cell r="E14" t="str">
            <v>PHB</v>
          </cell>
          <cell r="F14">
            <v>101</v>
          </cell>
          <cell r="G14">
            <v>20</v>
          </cell>
          <cell r="H14">
            <v>5</v>
          </cell>
          <cell r="I14">
            <v>20</v>
          </cell>
          <cell r="J14" t="str">
            <v>Martial</v>
          </cell>
          <cell r="K14" t="str">
            <v>Axe</v>
          </cell>
          <cell r="O14">
            <v>12</v>
          </cell>
          <cell r="P14" t="str">
            <v>Slashing</v>
          </cell>
          <cell r="U14">
            <v>99</v>
          </cell>
          <cell r="V14">
            <v>20</v>
          </cell>
          <cell r="W14">
            <v>3</v>
          </cell>
        </row>
        <row r="15">
          <cell r="A15" t="str">
            <v>Axe, Hand</v>
          </cell>
          <cell r="D15" t="str">
            <v>WotC</v>
          </cell>
          <cell r="E15" t="str">
            <v>PHB</v>
          </cell>
          <cell r="F15">
            <v>101</v>
          </cell>
          <cell r="G15">
            <v>5</v>
          </cell>
          <cell r="H15">
            <v>4</v>
          </cell>
          <cell r="I15">
            <v>6</v>
          </cell>
          <cell r="J15" t="str">
            <v>Martial</v>
          </cell>
          <cell r="K15" t="str">
            <v>Axe</v>
          </cell>
          <cell r="O15">
            <v>6</v>
          </cell>
          <cell r="P15" t="str">
            <v>Slashing</v>
          </cell>
          <cell r="U15">
            <v>99</v>
          </cell>
          <cell r="V15">
            <v>20</v>
          </cell>
          <cell r="W15">
            <v>3</v>
          </cell>
        </row>
        <row r="16">
          <cell r="A16" t="str">
            <v>Axe, Orc Double</v>
          </cell>
          <cell r="C16" t="str">
            <v xml:space="preserve">An orc double axe is a double weapon. You can fight with it as if fighting with two weapons, but if you do, you incur all the normal attack penalties associated with fighting with two weapons, just as if you were using a one-handed weapon and a light weapon.
A creature wielding an orc double axe in one hand can’t use it as a double weapon—only one end of the weapon can be used in any given round.
</v>
          </cell>
          <cell r="D16" t="str">
            <v>WotC</v>
          </cell>
          <cell r="E16" t="str">
            <v>PHB</v>
          </cell>
          <cell r="F16">
            <v>99</v>
          </cell>
          <cell r="G16">
            <v>25</v>
          </cell>
          <cell r="H16">
            <v>5</v>
          </cell>
          <cell r="I16">
            <v>60</v>
          </cell>
          <cell r="J16" t="str">
            <v>Exotic</v>
          </cell>
          <cell r="K16" t="str">
            <v>Axe</v>
          </cell>
          <cell r="L16" t="str">
            <v>Orc</v>
          </cell>
          <cell r="O16">
            <v>8</v>
          </cell>
          <cell r="P16" t="str">
            <v>Slashing</v>
          </cell>
          <cell r="R16">
            <v>8</v>
          </cell>
          <cell r="S16" t="str">
            <v>Slashing</v>
          </cell>
          <cell r="U16">
            <v>99</v>
          </cell>
          <cell r="V16">
            <v>20</v>
          </cell>
          <cell r="W16">
            <v>3</v>
          </cell>
        </row>
        <row r="17">
          <cell r="A17" t="str">
            <v>Axe, Throwing</v>
          </cell>
          <cell r="D17" t="str">
            <v>WotC</v>
          </cell>
          <cell r="E17" t="str">
            <v>PHB</v>
          </cell>
          <cell r="F17">
            <v>97</v>
          </cell>
          <cell r="G17">
            <v>4</v>
          </cell>
          <cell r="H17">
            <v>4</v>
          </cell>
          <cell r="I17">
            <v>8</v>
          </cell>
          <cell r="J17" t="str">
            <v>Martial</v>
          </cell>
          <cell r="K17" t="str">
            <v>Axe</v>
          </cell>
          <cell r="O17">
            <v>6</v>
          </cell>
          <cell r="P17" t="str">
            <v>Slashing</v>
          </cell>
          <cell r="U17">
            <v>99</v>
          </cell>
          <cell r="V17">
            <v>20</v>
          </cell>
          <cell r="W17">
            <v>2</v>
          </cell>
          <cell r="X17" t="str">
            <v>thrown</v>
          </cell>
          <cell r="Y17">
            <v>10</v>
          </cell>
        </row>
        <row r="18">
          <cell r="A18" t="str">
            <v>Battlepick, Gnome</v>
          </cell>
          <cell r="D18" t="str">
            <v>WotC</v>
          </cell>
          <cell r="E18" t="str">
            <v>SnF</v>
          </cell>
          <cell r="F18">
            <v>71</v>
          </cell>
          <cell r="G18">
            <v>5</v>
          </cell>
          <cell r="H18">
            <v>4</v>
          </cell>
          <cell r="J18" t="str">
            <v>Exotic</v>
          </cell>
          <cell r="L18" t="str">
            <v>Gnome</v>
          </cell>
          <cell r="O18">
            <v>6</v>
          </cell>
          <cell r="P18" t="str">
            <v>Piercing</v>
          </cell>
          <cell r="U18">
            <v>99</v>
          </cell>
          <cell r="V18">
            <v>20</v>
          </cell>
          <cell r="W18">
            <v>4</v>
          </cell>
        </row>
        <row r="19">
          <cell r="A19" t="str">
            <v>Bite</v>
          </cell>
          <cell r="D19" t="str">
            <v>WotC</v>
          </cell>
          <cell r="E19" t="str">
            <v>MM</v>
          </cell>
          <cell r="F19">
            <v>7</v>
          </cell>
          <cell r="H19">
            <v>2</v>
          </cell>
          <cell r="J19" t="str">
            <v>Natural</v>
          </cell>
          <cell r="K19" t="str">
            <v>Natural</v>
          </cell>
          <cell r="O19">
            <v>1</v>
          </cell>
          <cell r="P19" t="str">
            <v>Bludgeoning, Slashing, or Piercing</v>
          </cell>
          <cell r="U19">
            <v>99</v>
          </cell>
          <cell r="V19">
            <v>20</v>
          </cell>
          <cell r="W19">
            <v>2</v>
          </cell>
        </row>
        <row r="20">
          <cell r="A20" t="str">
            <v>Blade Boot</v>
          </cell>
          <cell r="D20" t="str">
            <v>WotC</v>
          </cell>
          <cell r="E20" t="str">
            <v>FRCS</v>
          </cell>
          <cell r="F20">
            <v>97</v>
          </cell>
          <cell r="G20">
            <v>1</v>
          </cell>
          <cell r="H20">
            <v>3</v>
          </cell>
          <cell r="I20">
            <v>15</v>
          </cell>
          <cell r="J20" t="str">
            <v>Exotic</v>
          </cell>
          <cell r="K20" t="str">
            <v>Dagger</v>
          </cell>
          <cell r="M20">
            <v>1</v>
          </cell>
          <cell r="O20">
            <v>4</v>
          </cell>
          <cell r="P20" t="str">
            <v>Piercing</v>
          </cell>
          <cell r="U20">
            <v>99</v>
          </cell>
          <cell r="V20">
            <v>19</v>
          </cell>
          <cell r="W20">
            <v>2</v>
          </cell>
        </row>
        <row r="21">
          <cell r="A21" t="str">
            <v>Blowgun</v>
          </cell>
          <cell r="D21" t="str">
            <v>WotC</v>
          </cell>
          <cell r="E21" t="str">
            <v>DMG</v>
          </cell>
          <cell r="F21">
            <v>161</v>
          </cell>
          <cell r="G21">
            <v>2</v>
          </cell>
          <cell r="H21">
            <v>4</v>
          </cell>
          <cell r="I21">
            <v>1</v>
          </cell>
          <cell r="J21" t="str">
            <v>Simple</v>
          </cell>
          <cell r="K21" t="str">
            <v>Other</v>
          </cell>
          <cell r="O21">
            <v>1</v>
          </cell>
          <cell r="P21" t="str">
            <v>Piercing</v>
          </cell>
          <cell r="V21">
            <v>20</v>
          </cell>
          <cell r="W21">
            <v>2</v>
          </cell>
          <cell r="X21" t="str">
            <v>shot</v>
          </cell>
          <cell r="Y21">
            <v>10</v>
          </cell>
        </row>
        <row r="22">
          <cell r="A22" t="str">
            <v>Blowgun, Greater</v>
          </cell>
          <cell r="D22" t="str">
            <v>WotC</v>
          </cell>
          <cell r="E22" t="str">
            <v>OA</v>
          </cell>
          <cell r="F22">
            <v>70</v>
          </cell>
          <cell r="G22">
            <v>4</v>
          </cell>
          <cell r="H22">
            <v>5</v>
          </cell>
          <cell r="I22">
            <v>10</v>
          </cell>
          <cell r="J22" t="str">
            <v>Exotic</v>
          </cell>
          <cell r="K22" t="str">
            <v>Other</v>
          </cell>
          <cell r="O22">
            <v>3</v>
          </cell>
          <cell r="P22" t="str">
            <v>Piercing</v>
          </cell>
          <cell r="V22">
            <v>20</v>
          </cell>
          <cell r="W22">
            <v>2</v>
          </cell>
          <cell r="X22" t="str">
            <v>shot</v>
          </cell>
          <cell r="Y22">
            <v>10</v>
          </cell>
        </row>
        <row r="23">
          <cell r="A23" t="str">
            <v>Bo</v>
          </cell>
          <cell r="D23" t="str">
            <v>AEG</v>
          </cell>
          <cell r="E23" t="str">
            <v>Rokugan</v>
          </cell>
          <cell r="F23">
            <v>57</v>
          </cell>
          <cell r="G23">
            <v>4</v>
          </cell>
          <cell r="H23">
            <v>5</v>
          </cell>
          <cell r="J23" t="str">
            <v>Simple</v>
          </cell>
          <cell r="L23" t="str">
            <v>Asian</v>
          </cell>
          <cell r="O23">
            <v>6</v>
          </cell>
          <cell r="P23" t="str">
            <v>Bludgeoning</v>
          </cell>
          <cell r="R23">
            <v>6</v>
          </cell>
          <cell r="S23" t="str">
            <v>Bludgeoning</v>
          </cell>
          <cell r="U23">
            <v>99</v>
          </cell>
          <cell r="V23">
            <v>20</v>
          </cell>
          <cell r="W23">
            <v>2</v>
          </cell>
        </row>
        <row r="24">
          <cell r="A24" t="str">
            <v>Bolas</v>
          </cell>
          <cell r="D24" t="str">
            <v>Piazo</v>
          </cell>
          <cell r="E24" t="str">
            <v>Dragon 275</v>
          </cell>
          <cell r="F24">
            <v>42</v>
          </cell>
          <cell r="G24">
            <v>3</v>
          </cell>
          <cell r="H24">
            <v>4</v>
          </cell>
          <cell r="J24" t="str">
            <v>Exotic</v>
          </cell>
          <cell r="K24" t="str">
            <v>Other</v>
          </cell>
          <cell r="O24">
            <v>6</v>
          </cell>
          <cell r="P24" t="str">
            <v>Bludgeoning</v>
          </cell>
          <cell r="T24" t="str">
            <v>Subdual</v>
          </cell>
          <cell r="U24">
            <v>99</v>
          </cell>
          <cell r="V24">
            <v>20</v>
          </cell>
          <cell r="W24">
            <v>2</v>
          </cell>
          <cell r="X24" t="str">
            <v>thrown</v>
          </cell>
          <cell r="Y24">
            <v>10</v>
          </cell>
        </row>
        <row r="25">
          <cell r="A25" t="str">
            <v>Bolas, Barbed</v>
          </cell>
          <cell r="D25" t="str">
            <v>Piazo</v>
          </cell>
          <cell r="E25" t="str">
            <v>Dragon 275</v>
          </cell>
          <cell r="F25">
            <v>43</v>
          </cell>
          <cell r="G25">
            <v>4</v>
          </cell>
          <cell r="H25">
            <v>4</v>
          </cell>
          <cell r="J25" t="str">
            <v>Exotic</v>
          </cell>
          <cell r="K25" t="str">
            <v>Other</v>
          </cell>
          <cell r="O25">
            <v>6</v>
          </cell>
          <cell r="P25" t="str">
            <v>Piercing</v>
          </cell>
          <cell r="U25">
            <v>99</v>
          </cell>
          <cell r="V25">
            <v>20</v>
          </cell>
          <cell r="W25">
            <v>2</v>
          </cell>
          <cell r="X25" t="str">
            <v>thrown</v>
          </cell>
          <cell r="Y25">
            <v>10</v>
          </cell>
        </row>
        <row r="26">
          <cell r="A26" t="str">
            <v>Bolas, Two-ball</v>
          </cell>
          <cell r="C26" t="str">
            <v>You can use this weapon to make a ranged trip attack against an opponent. You can’t be tripped during your own trip attempt when using a set of bolas.</v>
          </cell>
          <cell r="D26" t="str">
            <v>WotC</v>
          </cell>
          <cell r="E26" t="str">
            <v>SnF</v>
          </cell>
          <cell r="F26">
            <v>71</v>
          </cell>
          <cell r="G26">
            <v>2</v>
          </cell>
          <cell r="H26">
            <v>4</v>
          </cell>
          <cell r="J26" t="str">
            <v>Exotic</v>
          </cell>
          <cell r="K26" t="str">
            <v>Other</v>
          </cell>
          <cell r="O26">
            <v>4</v>
          </cell>
          <cell r="P26" t="str">
            <v>Bludgeoning</v>
          </cell>
          <cell r="U26">
            <v>99</v>
          </cell>
          <cell r="V26">
            <v>20</v>
          </cell>
          <cell r="W26">
            <v>2</v>
          </cell>
          <cell r="X26" t="str">
            <v>thrown</v>
          </cell>
          <cell r="Y26">
            <v>10</v>
          </cell>
        </row>
        <row r="27">
          <cell r="A27" t="str">
            <v>Bolt, Normal</v>
          </cell>
          <cell r="C27" t="str">
            <v>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v>
          </cell>
          <cell r="D27" t="str">
            <v>WotC</v>
          </cell>
          <cell r="E27" t="str">
            <v>3.5e SRD</v>
          </cell>
          <cell r="G27">
            <v>1</v>
          </cell>
          <cell r="H27">
            <v>3</v>
          </cell>
          <cell r="I27">
            <v>0.2</v>
          </cell>
          <cell r="J27" t="str">
            <v>Simple</v>
          </cell>
          <cell r="K27" t="str">
            <v>Improvised</v>
          </cell>
          <cell r="O27">
            <v>4</v>
          </cell>
          <cell r="P27" t="str">
            <v>Piercing</v>
          </cell>
          <cell r="U27">
            <v>99</v>
          </cell>
          <cell r="V27">
            <v>19</v>
          </cell>
          <cell r="W27">
            <v>2</v>
          </cell>
          <cell r="Z27">
            <v>-4</v>
          </cell>
          <cell r="AB27">
            <v>1</v>
          </cell>
        </row>
        <row r="28">
          <cell r="A28" t="str">
            <v>Bolt, Repeating</v>
          </cell>
          <cell r="C28" t="str">
            <v>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v>
          </cell>
          <cell r="D28" t="str">
            <v>WotC</v>
          </cell>
          <cell r="E28" t="str">
            <v>3.5e SRD</v>
          </cell>
          <cell r="G28">
            <v>1</v>
          </cell>
          <cell r="H28">
            <v>3</v>
          </cell>
          <cell r="I28">
            <v>0.1</v>
          </cell>
          <cell r="J28" t="str">
            <v>Simple</v>
          </cell>
          <cell r="K28" t="str">
            <v>Improvised</v>
          </cell>
          <cell r="O28">
            <v>4</v>
          </cell>
          <cell r="P28" t="str">
            <v>Piercing</v>
          </cell>
          <cell r="U28">
            <v>99</v>
          </cell>
          <cell r="V28">
            <v>19</v>
          </cell>
          <cell r="W28">
            <v>2</v>
          </cell>
          <cell r="Z28">
            <v>-4</v>
          </cell>
          <cell r="AB28">
            <v>1</v>
          </cell>
        </row>
        <row r="29">
          <cell r="A29" t="str">
            <v>Boomerang</v>
          </cell>
          <cell r="D29" t="str">
            <v>Piazo</v>
          </cell>
          <cell r="E29" t="str">
            <v>Dragon 275</v>
          </cell>
          <cell r="F29">
            <v>43</v>
          </cell>
          <cell r="G29">
            <v>2</v>
          </cell>
          <cell r="H29">
            <v>4</v>
          </cell>
          <cell r="J29" t="str">
            <v>Exotic</v>
          </cell>
          <cell r="K29" t="str">
            <v>Other</v>
          </cell>
          <cell r="O29">
            <v>4</v>
          </cell>
          <cell r="P29" t="str">
            <v>Bludgeoning</v>
          </cell>
          <cell r="T29" t="str">
            <v>Subdual</v>
          </cell>
          <cell r="U29">
            <v>99</v>
          </cell>
          <cell r="V29">
            <v>20</v>
          </cell>
          <cell r="W29">
            <v>2</v>
          </cell>
          <cell r="X29" t="str">
            <v>thrown</v>
          </cell>
          <cell r="Y29">
            <v>20</v>
          </cell>
        </row>
        <row r="30">
          <cell r="A30" t="str">
            <v>Bottle</v>
          </cell>
          <cell r="D30" t="str">
            <v>WotC</v>
          </cell>
          <cell r="E30" t="str">
            <v>SnF</v>
          </cell>
          <cell r="F30">
            <v>16</v>
          </cell>
          <cell r="G30">
            <v>1</v>
          </cell>
          <cell r="H30">
            <v>3</v>
          </cell>
          <cell r="I30">
            <v>2</v>
          </cell>
          <cell r="J30" t="str">
            <v>Simple</v>
          </cell>
          <cell r="K30" t="str">
            <v>Improvised</v>
          </cell>
          <cell r="O30">
            <v>6</v>
          </cell>
          <cell r="P30" t="str">
            <v>Bludgeoning or Slashing</v>
          </cell>
          <cell r="U30">
            <v>99</v>
          </cell>
          <cell r="V30">
            <v>20</v>
          </cell>
          <cell r="W30">
            <v>2</v>
          </cell>
          <cell r="X30" t="str">
            <v>thrown</v>
          </cell>
          <cell r="Z30">
            <v>-4</v>
          </cell>
        </row>
        <row r="31">
          <cell r="A31" t="str">
            <v>Bow, Composite Long</v>
          </cell>
          <cell r="C31"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1" t="str">
            <v>WotC</v>
          </cell>
          <cell r="E31" t="str">
            <v>PHB</v>
          </cell>
          <cell r="F31">
            <v>101</v>
          </cell>
          <cell r="G31">
            <v>3</v>
          </cell>
          <cell r="H31">
            <v>5</v>
          </cell>
          <cell r="I31">
            <v>100</v>
          </cell>
          <cell r="J31" t="str">
            <v>Martial</v>
          </cell>
          <cell r="K31" t="str">
            <v>Bow</v>
          </cell>
          <cell r="O31">
            <v>8</v>
          </cell>
          <cell r="P31" t="str">
            <v>Piercing</v>
          </cell>
          <cell r="V31">
            <v>20</v>
          </cell>
          <cell r="W31">
            <v>3</v>
          </cell>
          <cell r="X31" t="str">
            <v>shot</v>
          </cell>
          <cell r="Y31">
            <v>110</v>
          </cell>
        </row>
        <row r="32">
          <cell r="A32" t="str">
            <v>Bow, Composite Short</v>
          </cell>
          <cell r="C32" t="str">
            <v>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v>
          </cell>
          <cell r="D32" t="str">
            <v>WotC</v>
          </cell>
          <cell r="E32" t="str">
            <v>PHB</v>
          </cell>
          <cell r="F32">
            <v>102</v>
          </cell>
          <cell r="G32">
            <v>2</v>
          </cell>
          <cell r="H32">
            <v>4</v>
          </cell>
          <cell r="I32">
            <v>75</v>
          </cell>
          <cell r="J32" t="str">
            <v>Martial</v>
          </cell>
          <cell r="K32" t="str">
            <v>Bow</v>
          </cell>
          <cell r="O32">
            <v>6</v>
          </cell>
          <cell r="P32" t="str">
            <v>Piercing</v>
          </cell>
          <cell r="V32">
            <v>20</v>
          </cell>
          <cell r="W32">
            <v>3</v>
          </cell>
          <cell r="X32" t="str">
            <v>shot</v>
          </cell>
          <cell r="Y32">
            <v>70</v>
          </cell>
        </row>
        <row r="33">
          <cell r="A33" t="str">
            <v>Bow, Long</v>
          </cell>
          <cell r="C33" t="str">
            <v>You need at least two hands to use a bow, regardless of its size. A longbow is too unwieldy to use while you are mounted. If you have a penalty for low Strength, apply it to damage rolls when you use a longbow. If you have a bonus for high Strength, you can apply it to damage rolls when you use a composite longbow (see below) but not a regular longbow.</v>
          </cell>
          <cell r="D33" t="str">
            <v>WotC</v>
          </cell>
          <cell r="E33" t="str">
            <v>PHB</v>
          </cell>
          <cell r="F33">
            <v>101</v>
          </cell>
          <cell r="G33">
            <v>3</v>
          </cell>
          <cell r="H33">
            <v>5</v>
          </cell>
          <cell r="I33">
            <v>75</v>
          </cell>
          <cell r="J33" t="str">
            <v>Martial</v>
          </cell>
          <cell r="K33" t="str">
            <v>Bow</v>
          </cell>
          <cell r="O33">
            <v>8</v>
          </cell>
          <cell r="P33" t="str">
            <v>Piercing</v>
          </cell>
          <cell r="V33">
            <v>20</v>
          </cell>
          <cell r="W33">
            <v>3</v>
          </cell>
          <cell r="X33" t="str">
            <v>shot</v>
          </cell>
          <cell r="Y33">
            <v>100</v>
          </cell>
        </row>
        <row r="34">
          <cell r="A34" t="str">
            <v>Bow, Mighty Composite Long (+1)</v>
          </cell>
          <cell r="C34"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4" t="str">
            <v>WotC</v>
          </cell>
          <cell r="E34" t="str">
            <v>PHB</v>
          </cell>
          <cell r="F34">
            <v>113</v>
          </cell>
          <cell r="G34">
            <v>3</v>
          </cell>
          <cell r="H34">
            <v>5</v>
          </cell>
          <cell r="I34">
            <v>200</v>
          </cell>
          <cell r="J34" t="str">
            <v>Martial</v>
          </cell>
          <cell r="K34" t="str">
            <v>Bow</v>
          </cell>
          <cell r="O34">
            <v>8</v>
          </cell>
          <cell r="P34" t="str">
            <v>Piercing</v>
          </cell>
          <cell r="U34">
            <v>1</v>
          </cell>
          <cell r="V34">
            <v>20</v>
          </cell>
          <cell r="W34">
            <v>3</v>
          </cell>
          <cell r="X34" t="str">
            <v>shot</v>
          </cell>
          <cell r="Y34">
            <v>110</v>
          </cell>
        </row>
        <row r="35">
          <cell r="A35" t="str">
            <v>Bow, Mighty Composite Long (+2)</v>
          </cell>
          <cell r="C35"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5" t="str">
            <v>WotC</v>
          </cell>
          <cell r="E35" t="str">
            <v>PHB</v>
          </cell>
          <cell r="F35">
            <v>113</v>
          </cell>
          <cell r="G35">
            <v>3</v>
          </cell>
          <cell r="H35">
            <v>5</v>
          </cell>
          <cell r="I35">
            <v>300</v>
          </cell>
          <cell r="J35" t="str">
            <v>Martial</v>
          </cell>
          <cell r="K35" t="str">
            <v>Bow</v>
          </cell>
          <cell r="O35">
            <v>8</v>
          </cell>
          <cell r="P35" t="str">
            <v>Piercing</v>
          </cell>
          <cell r="U35">
            <v>2</v>
          </cell>
          <cell r="V35">
            <v>20</v>
          </cell>
          <cell r="W35">
            <v>3</v>
          </cell>
          <cell r="X35" t="str">
            <v>shot</v>
          </cell>
          <cell r="Y35">
            <v>110</v>
          </cell>
        </row>
        <row r="36">
          <cell r="A36" t="str">
            <v>Bow, Mighty Composite Long (+3)</v>
          </cell>
          <cell r="C36"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6" t="str">
            <v>WotC</v>
          </cell>
          <cell r="E36" t="str">
            <v>PHB</v>
          </cell>
          <cell r="F36">
            <v>113</v>
          </cell>
          <cell r="G36">
            <v>3</v>
          </cell>
          <cell r="H36">
            <v>5</v>
          </cell>
          <cell r="I36">
            <v>400</v>
          </cell>
          <cell r="J36" t="str">
            <v>Martial</v>
          </cell>
          <cell r="K36" t="str">
            <v>Bow</v>
          </cell>
          <cell r="O36">
            <v>8</v>
          </cell>
          <cell r="P36" t="str">
            <v>Piercing</v>
          </cell>
          <cell r="U36">
            <v>3</v>
          </cell>
          <cell r="V36">
            <v>20</v>
          </cell>
          <cell r="W36">
            <v>3</v>
          </cell>
          <cell r="X36" t="str">
            <v>shot</v>
          </cell>
          <cell r="Y36">
            <v>110</v>
          </cell>
        </row>
        <row r="37">
          <cell r="A37" t="str">
            <v>Bow, Mighty Composite Long (+4)</v>
          </cell>
          <cell r="C37"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7" t="str">
            <v>WotC</v>
          </cell>
          <cell r="E37" t="str">
            <v>PHB</v>
          </cell>
          <cell r="F37">
            <v>113</v>
          </cell>
          <cell r="G37">
            <v>3</v>
          </cell>
          <cell r="H37">
            <v>5</v>
          </cell>
          <cell r="I37">
            <v>500</v>
          </cell>
          <cell r="J37" t="str">
            <v>Martial</v>
          </cell>
          <cell r="K37" t="str">
            <v>Bow</v>
          </cell>
          <cell r="O37">
            <v>8</v>
          </cell>
          <cell r="P37" t="str">
            <v>Piercing</v>
          </cell>
          <cell r="U37">
            <v>4</v>
          </cell>
          <cell r="V37">
            <v>20</v>
          </cell>
          <cell r="W37">
            <v>3</v>
          </cell>
          <cell r="X37" t="str">
            <v>shot</v>
          </cell>
          <cell r="Y37">
            <v>110</v>
          </cell>
        </row>
        <row r="38">
          <cell r="A38" t="str">
            <v>Bow, Mighty Composite Short (+1)</v>
          </cell>
          <cell r="C38" t="str">
            <v>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v>
          </cell>
          <cell r="D38" t="str">
            <v>WotC</v>
          </cell>
          <cell r="E38" t="str">
            <v>PHB</v>
          </cell>
          <cell r="F38">
            <v>113</v>
          </cell>
          <cell r="G38">
            <v>2</v>
          </cell>
          <cell r="H38">
            <v>4</v>
          </cell>
          <cell r="I38">
            <v>150</v>
          </cell>
          <cell r="J38" t="str">
            <v>Martial</v>
          </cell>
          <cell r="K38" t="str">
            <v>Bow</v>
          </cell>
          <cell r="O38">
            <v>6</v>
          </cell>
          <cell r="P38" t="str">
            <v>Piercing</v>
          </cell>
          <cell r="U38">
            <v>1</v>
          </cell>
          <cell r="V38">
            <v>20</v>
          </cell>
          <cell r="W38">
            <v>3</v>
          </cell>
          <cell r="X38" t="str">
            <v>shot</v>
          </cell>
          <cell r="Y38">
            <v>70</v>
          </cell>
        </row>
        <row r="39">
          <cell r="A39" t="str">
            <v>Bow, Mighty Composite Short (+2)</v>
          </cell>
          <cell r="C39" t="str">
            <v>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v>
          </cell>
          <cell r="D39" t="str">
            <v>WotC</v>
          </cell>
          <cell r="E39" t="str">
            <v>PHB</v>
          </cell>
          <cell r="F39">
            <v>113</v>
          </cell>
          <cell r="G39">
            <v>2</v>
          </cell>
          <cell r="H39">
            <v>4</v>
          </cell>
          <cell r="I39">
            <v>225</v>
          </cell>
          <cell r="J39" t="str">
            <v>Martial</v>
          </cell>
          <cell r="K39" t="str">
            <v>Bow</v>
          </cell>
          <cell r="O39">
            <v>6</v>
          </cell>
          <cell r="P39" t="str">
            <v>Piercing</v>
          </cell>
          <cell r="U39">
            <v>2</v>
          </cell>
          <cell r="V39">
            <v>20</v>
          </cell>
          <cell r="W39">
            <v>3</v>
          </cell>
          <cell r="X39" t="str">
            <v>shot</v>
          </cell>
          <cell r="Y39">
            <v>70</v>
          </cell>
        </row>
        <row r="40">
          <cell r="A40" t="str">
            <v>Bow, Short</v>
          </cell>
          <cell r="C40" t="str">
            <v>You need at least two hands to use a bow, regardless of its size. You can use a shortbow while mounted. If you have a penalty for low Strength, apply it to damage rolls when you use a shortbow. If you have a bonus for high Strength, you can apply it to damage rolls when you use a composite shortbow (see below) but not a regular shortbow.</v>
          </cell>
          <cell r="D40" t="str">
            <v>WotC</v>
          </cell>
          <cell r="E40" t="str">
            <v>PHB</v>
          </cell>
          <cell r="F40">
            <v>102</v>
          </cell>
          <cell r="G40">
            <v>2</v>
          </cell>
          <cell r="H40">
            <v>4</v>
          </cell>
          <cell r="I40">
            <v>30</v>
          </cell>
          <cell r="J40" t="str">
            <v>Martial</v>
          </cell>
          <cell r="K40" t="str">
            <v>Bow</v>
          </cell>
          <cell r="O40">
            <v>6</v>
          </cell>
          <cell r="P40" t="str">
            <v>Piercing</v>
          </cell>
          <cell r="V40">
            <v>20</v>
          </cell>
          <cell r="W40">
            <v>3</v>
          </cell>
          <cell r="X40" t="str">
            <v>shot</v>
          </cell>
          <cell r="Y40">
            <v>60</v>
          </cell>
        </row>
        <row r="41">
          <cell r="A41" t="str">
            <v>Chain</v>
          </cell>
          <cell r="D41" t="str">
            <v>WotC</v>
          </cell>
          <cell r="E41" t="str">
            <v>OA</v>
          </cell>
          <cell r="F41">
            <v>70</v>
          </cell>
          <cell r="G41">
            <v>5</v>
          </cell>
          <cell r="H41">
            <v>5</v>
          </cell>
          <cell r="I41">
            <v>5</v>
          </cell>
          <cell r="J41" t="str">
            <v>Exotic</v>
          </cell>
          <cell r="K41" t="str">
            <v>Whip</v>
          </cell>
          <cell r="O41">
            <v>6</v>
          </cell>
          <cell r="P41" t="str">
            <v>Bludgeoning</v>
          </cell>
          <cell r="R41">
            <v>6</v>
          </cell>
          <cell r="S41" t="str">
            <v>Bludgeoning</v>
          </cell>
          <cell r="U41">
            <v>99</v>
          </cell>
          <cell r="V41">
            <v>20</v>
          </cell>
          <cell r="W41">
            <v>2</v>
          </cell>
          <cell r="AB41">
            <v>1</v>
          </cell>
        </row>
        <row r="42">
          <cell r="A42" t="str">
            <v>Chain, Spiked</v>
          </cell>
          <cell r="C42" t="str">
            <v>A spiked chain has reach, so you can strike opponents 10 feet away with it. In addition, unlike most other weapons with reach, it can be used against an adjacent foe.
You can make trip attacks with the chain. If you are tripped during your own trip attempt, you can drop the chain to avoid being tripped.
When using a spiked chain, you get a +2 bonus on opposed attack rolls made to disarm an opponent (including the roll to avoid being disarmed if such an attempt fails).
You can use the Weapon Finesse feat to apply your Dexterity modifier instead of your Strength modifier to attack rolls with a spiked chain sized for you, even though it isn’t a light weapon for you.</v>
          </cell>
          <cell r="D42" t="str">
            <v>WotC</v>
          </cell>
          <cell r="E42" t="str">
            <v>PHB</v>
          </cell>
          <cell r="F42">
            <v>99</v>
          </cell>
          <cell r="G42">
            <v>15</v>
          </cell>
          <cell r="H42">
            <v>5</v>
          </cell>
          <cell r="I42">
            <v>25</v>
          </cell>
          <cell r="J42" t="str">
            <v>Exotic</v>
          </cell>
          <cell r="K42" t="str">
            <v>Whip</v>
          </cell>
          <cell r="N42">
            <v>2</v>
          </cell>
          <cell r="O42">
            <v>4</v>
          </cell>
          <cell r="P42" t="str">
            <v>Piercing</v>
          </cell>
          <cell r="U42">
            <v>99</v>
          </cell>
          <cell r="V42">
            <v>20</v>
          </cell>
          <cell r="W42">
            <v>2</v>
          </cell>
          <cell r="AB42">
            <v>1</v>
          </cell>
        </row>
        <row r="43">
          <cell r="A43" t="str">
            <v>Chain-and-Dagger</v>
          </cell>
          <cell r="D43" t="str">
            <v>WotC</v>
          </cell>
          <cell r="E43" t="str">
            <v>SnF</v>
          </cell>
          <cell r="F43">
            <v>71</v>
          </cell>
          <cell r="G43">
            <v>4</v>
          </cell>
          <cell r="H43">
            <v>5</v>
          </cell>
          <cell r="J43" t="str">
            <v>Exotic</v>
          </cell>
          <cell r="K43" t="str">
            <v>Whip</v>
          </cell>
          <cell r="O43">
            <v>4</v>
          </cell>
          <cell r="P43" t="str">
            <v>Piercing</v>
          </cell>
          <cell r="U43">
            <v>99</v>
          </cell>
          <cell r="V43">
            <v>19</v>
          </cell>
          <cell r="W43">
            <v>2</v>
          </cell>
        </row>
        <row r="44">
          <cell r="A44" t="str">
            <v>Chakram</v>
          </cell>
          <cell r="D44" t="str">
            <v>WotC</v>
          </cell>
          <cell r="E44" t="str">
            <v>FRCS</v>
          </cell>
          <cell r="F44">
            <v>97</v>
          </cell>
          <cell r="G44">
            <v>2</v>
          </cell>
          <cell r="H44">
            <v>4</v>
          </cell>
          <cell r="I44">
            <v>15</v>
          </cell>
          <cell r="J44" t="str">
            <v>Exotic</v>
          </cell>
          <cell r="K44" t="str">
            <v>Other</v>
          </cell>
          <cell r="O44">
            <v>4</v>
          </cell>
          <cell r="P44" t="str">
            <v>Slashing</v>
          </cell>
          <cell r="U44">
            <v>99</v>
          </cell>
          <cell r="V44">
            <v>20</v>
          </cell>
          <cell r="W44">
            <v>3</v>
          </cell>
          <cell r="X44" t="str">
            <v>thrown</v>
          </cell>
          <cell r="Y44">
            <v>30</v>
          </cell>
        </row>
        <row r="45">
          <cell r="A45" t="str">
            <v>Chatkcha</v>
          </cell>
          <cell r="D45" t="str">
            <v>Piazo</v>
          </cell>
          <cell r="E45" t="str">
            <v>Dragon 275</v>
          </cell>
          <cell r="F45">
            <v>44</v>
          </cell>
          <cell r="G45">
            <v>0.5</v>
          </cell>
          <cell r="H45">
            <v>4</v>
          </cell>
          <cell r="J45" t="str">
            <v>Exotic</v>
          </cell>
          <cell r="L45" t="str">
            <v>Asian</v>
          </cell>
          <cell r="O45">
            <v>6</v>
          </cell>
          <cell r="P45" t="str">
            <v>Slashing</v>
          </cell>
          <cell r="U45">
            <v>99</v>
          </cell>
          <cell r="V45">
            <v>20</v>
          </cell>
          <cell r="W45">
            <v>2</v>
          </cell>
          <cell r="X45" t="str">
            <v>thrown</v>
          </cell>
          <cell r="Y45">
            <v>20</v>
          </cell>
        </row>
        <row r="46">
          <cell r="A46" t="str">
            <v>Chijiriki</v>
          </cell>
          <cell r="D46" t="str">
            <v>WotC</v>
          </cell>
          <cell r="E46" t="str">
            <v>OA</v>
          </cell>
          <cell r="F46">
            <v>71</v>
          </cell>
          <cell r="G46">
            <v>6</v>
          </cell>
          <cell r="H46">
            <v>5</v>
          </cell>
          <cell r="I46">
            <v>8</v>
          </cell>
          <cell r="J46" t="str">
            <v>Exotic</v>
          </cell>
          <cell r="L46" t="str">
            <v>Asian</v>
          </cell>
          <cell r="O46">
            <v>6</v>
          </cell>
          <cell r="P46" t="str">
            <v>Piercing</v>
          </cell>
          <cell r="R46">
            <v>4</v>
          </cell>
          <cell r="S46" t="str">
            <v>Bludgeoning</v>
          </cell>
          <cell r="U46">
            <v>99</v>
          </cell>
          <cell r="V46">
            <v>20</v>
          </cell>
          <cell r="W46">
            <v>2</v>
          </cell>
        </row>
        <row r="47">
          <cell r="A47" t="str">
            <v>Claw Bracer</v>
          </cell>
          <cell r="D47" t="str">
            <v>WotC</v>
          </cell>
          <cell r="E47" t="str">
            <v>FRCS</v>
          </cell>
          <cell r="F47">
            <v>97</v>
          </cell>
          <cell r="G47">
            <v>2</v>
          </cell>
          <cell r="H47">
            <v>3</v>
          </cell>
          <cell r="I47">
            <v>30</v>
          </cell>
          <cell r="J47" t="str">
            <v>Exotic</v>
          </cell>
          <cell r="K47" t="str">
            <v>Other</v>
          </cell>
          <cell r="O47">
            <v>4</v>
          </cell>
          <cell r="P47" t="str">
            <v>Piercing</v>
          </cell>
          <cell r="U47">
            <v>99</v>
          </cell>
          <cell r="V47">
            <v>19</v>
          </cell>
          <cell r="W47">
            <v>2</v>
          </cell>
        </row>
        <row r="48">
          <cell r="A48" t="str">
            <v>Claw or Rake</v>
          </cell>
          <cell r="D48" t="str">
            <v>WotC</v>
          </cell>
          <cell r="E48" t="str">
            <v>MM</v>
          </cell>
          <cell r="F48">
            <v>7</v>
          </cell>
          <cell r="H48">
            <v>1</v>
          </cell>
          <cell r="J48" t="str">
            <v>Natural</v>
          </cell>
          <cell r="K48" t="str">
            <v>Natural</v>
          </cell>
          <cell r="O48">
            <v>1</v>
          </cell>
          <cell r="P48" t="str">
            <v>Slashing and Piercing</v>
          </cell>
          <cell r="U48">
            <v>99</v>
          </cell>
          <cell r="V48">
            <v>20</v>
          </cell>
          <cell r="W48">
            <v>2</v>
          </cell>
          <cell r="AB48">
            <v>1</v>
          </cell>
        </row>
        <row r="49">
          <cell r="A49" t="str">
            <v>Claw, Panther</v>
          </cell>
          <cell r="D49" t="str">
            <v>Piazo</v>
          </cell>
          <cell r="E49" t="str">
            <v>Dragon 281</v>
          </cell>
          <cell r="F49">
            <v>39</v>
          </cell>
          <cell r="G49">
            <v>3</v>
          </cell>
          <cell r="H49">
            <v>3</v>
          </cell>
          <cell r="J49" t="str">
            <v>Exotic</v>
          </cell>
          <cell r="K49" t="str">
            <v>Other</v>
          </cell>
          <cell r="O49">
            <v>4</v>
          </cell>
          <cell r="P49" t="str">
            <v>Slashing or Piercing</v>
          </cell>
          <cell r="U49">
            <v>99</v>
          </cell>
          <cell r="V49">
            <v>20</v>
          </cell>
          <cell r="W49">
            <v>3</v>
          </cell>
        </row>
        <row r="50">
          <cell r="A50" t="str">
            <v>Club</v>
          </cell>
          <cell r="D50" t="str">
            <v>WotC</v>
          </cell>
          <cell r="E50" t="str">
            <v>PHB</v>
          </cell>
          <cell r="F50">
            <v>100</v>
          </cell>
          <cell r="G50">
            <v>3</v>
          </cell>
          <cell r="H50">
            <v>4</v>
          </cell>
          <cell r="J50" t="str">
            <v>Simple</v>
          </cell>
          <cell r="K50" t="str">
            <v>Impact</v>
          </cell>
          <cell r="O50">
            <v>6</v>
          </cell>
          <cell r="P50" t="str">
            <v>Bludgeoning</v>
          </cell>
          <cell r="U50">
            <v>99</v>
          </cell>
          <cell r="V50">
            <v>20</v>
          </cell>
          <cell r="W50">
            <v>2</v>
          </cell>
          <cell r="X50" t="str">
            <v>thrown</v>
          </cell>
          <cell r="Y50">
            <v>10</v>
          </cell>
        </row>
        <row r="51">
          <cell r="A51" t="str">
            <v>Club, Great</v>
          </cell>
          <cell r="D51" t="str">
            <v>WotC</v>
          </cell>
          <cell r="E51" t="str">
            <v>PHB</v>
          </cell>
          <cell r="F51">
            <v>101</v>
          </cell>
          <cell r="G51">
            <v>10</v>
          </cell>
          <cell r="H51">
            <v>5</v>
          </cell>
          <cell r="I51">
            <v>5</v>
          </cell>
          <cell r="J51" t="str">
            <v>Martial</v>
          </cell>
          <cell r="K51" t="str">
            <v>Impact</v>
          </cell>
          <cell r="O51">
            <v>10</v>
          </cell>
          <cell r="P51" t="str">
            <v>Bludgeoning</v>
          </cell>
          <cell r="U51">
            <v>99</v>
          </cell>
          <cell r="V51">
            <v>20</v>
          </cell>
          <cell r="W51">
            <v>2</v>
          </cell>
        </row>
        <row r="52">
          <cell r="A52" t="str">
            <v>Crossbow, Great</v>
          </cell>
          <cell r="D52" t="str">
            <v>WotC</v>
          </cell>
          <cell r="E52" t="str">
            <v>SnF</v>
          </cell>
          <cell r="F52">
            <v>71</v>
          </cell>
          <cell r="G52">
            <v>15</v>
          </cell>
          <cell r="H52">
            <v>5</v>
          </cell>
          <cell r="J52" t="str">
            <v>Exotic</v>
          </cell>
          <cell r="K52" t="str">
            <v>Crossbow</v>
          </cell>
          <cell r="O52">
            <v>12</v>
          </cell>
          <cell r="P52" t="str">
            <v>Piercing</v>
          </cell>
          <cell r="V52">
            <v>19</v>
          </cell>
          <cell r="W52">
            <v>2</v>
          </cell>
          <cell r="X52" t="str">
            <v>shot</v>
          </cell>
          <cell r="Y52">
            <v>150</v>
          </cell>
        </row>
        <row r="53">
          <cell r="A53" t="str">
            <v>Crossbow, Hand</v>
          </cell>
          <cell r="C53" t="str">
            <v>You can draw a hand crossbow back by hand. Loading a hand crossbow is a move action that provokes attacks of opportunity.
You can shoot, but not load, a hand crossbow with one hand at no penalty. You can shoot a hand crossbow with each hand, but you take a penalty on attack rolls as if attacking with two light weapons.</v>
          </cell>
          <cell r="D53" t="str">
            <v>WotC</v>
          </cell>
          <cell r="E53" t="str">
            <v>PHB</v>
          </cell>
          <cell r="F53">
            <v>100</v>
          </cell>
          <cell r="G53">
            <v>3</v>
          </cell>
          <cell r="H53">
            <v>3</v>
          </cell>
          <cell r="I53">
            <v>100</v>
          </cell>
          <cell r="J53" t="str">
            <v>Exotic</v>
          </cell>
          <cell r="K53" t="str">
            <v>Crossbow</v>
          </cell>
          <cell r="O53">
            <v>4</v>
          </cell>
          <cell r="P53" t="str">
            <v>Piercing</v>
          </cell>
          <cell r="V53">
            <v>19</v>
          </cell>
          <cell r="W53">
            <v>2</v>
          </cell>
          <cell r="X53" t="str">
            <v>shot</v>
          </cell>
          <cell r="Y53">
            <v>30</v>
          </cell>
        </row>
        <row r="54">
          <cell r="A54" t="str">
            <v>Crossbow, Heavy</v>
          </cell>
          <cell r="C54" t="str">
            <v>You draw a heavy crossbow back by turning a small winch. Loading a heavy crossbow is a full-round action that provokes attacks of opportunity.
Normally, operating a heavy crossbow requires two hands. However, you can shoot, but not load, a heavy crossbow with one hand at a –4 penalty on attack rolls. You can shoot a heavy crossbow with each hand, but you take a penalty on attack rolls as if attacking with two one-handed weapons. This penalty is cumulative with the penalty for one-handed firing.</v>
          </cell>
          <cell r="D54" t="str">
            <v>WotC</v>
          </cell>
          <cell r="E54" t="str">
            <v>PHB</v>
          </cell>
          <cell r="F54">
            <v>100</v>
          </cell>
          <cell r="G54">
            <v>9</v>
          </cell>
          <cell r="H54">
            <v>5</v>
          </cell>
          <cell r="I54">
            <v>50</v>
          </cell>
          <cell r="J54" t="str">
            <v>Simple</v>
          </cell>
          <cell r="K54" t="str">
            <v>Crossbow</v>
          </cell>
          <cell r="O54">
            <v>10</v>
          </cell>
          <cell r="P54" t="str">
            <v>Piercing</v>
          </cell>
          <cell r="V54">
            <v>19</v>
          </cell>
          <cell r="W54">
            <v>2</v>
          </cell>
          <cell r="X54" t="str">
            <v>shot</v>
          </cell>
          <cell r="Y54">
            <v>120</v>
          </cell>
        </row>
        <row r="55">
          <cell r="A55" t="str">
            <v>Crossbow, Light</v>
          </cell>
          <cell r="C55" t="str">
            <v>You draw a light crossbow back by pulling a lever. Loading a light crossbow is a move action that provokes attacks of opportunity.
Normally, operating a light crossbow requires two hands. However, you can shoot, but not load, a light crossbow with one hand at a –2 penalty on attack rolls. You can shoot a light crossbow with each hand, but you take a penalty on attack rolls as if attacking with two light weapons. This penalty is cumulative with the penalty for one-handed firing.</v>
          </cell>
          <cell r="D55" t="str">
            <v>WotC</v>
          </cell>
          <cell r="E55" t="str">
            <v>PHB</v>
          </cell>
          <cell r="F55">
            <v>100</v>
          </cell>
          <cell r="G55">
            <v>6</v>
          </cell>
          <cell r="H55">
            <v>4</v>
          </cell>
          <cell r="I55">
            <v>35</v>
          </cell>
          <cell r="J55" t="str">
            <v>Simple</v>
          </cell>
          <cell r="K55" t="str">
            <v>Crossbow</v>
          </cell>
          <cell r="O55">
            <v>8</v>
          </cell>
          <cell r="P55" t="str">
            <v>Piercing</v>
          </cell>
          <cell r="V55">
            <v>19</v>
          </cell>
          <cell r="W55">
            <v>2</v>
          </cell>
          <cell r="X55" t="str">
            <v>shot</v>
          </cell>
          <cell r="Y55">
            <v>80</v>
          </cell>
        </row>
        <row r="56">
          <cell r="A56" t="str">
            <v>Crossbow, Repeating Heavy</v>
          </cell>
          <cell r="C56" t="str">
            <v>The repeating crossbow (whether heavy or light) holds 5 crossbow bolts. As long as it holds bolts, you can reload it by pulling the reloading lever (a free action). Loading a new case of 5 bolts is a full-round action that provokes attacks of opportunity.
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v>
          </cell>
          <cell r="D56" t="str">
            <v>WotC</v>
          </cell>
          <cell r="E56" t="str">
            <v>PHB</v>
          </cell>
          <cell r="F56">
            <v>100</v>
          </cell>
          <cell r="G56">
            <v>16</v>
          </cell>
          <cell r="H56">
            <v>5</v>
          </cell>
          <cell r="I56">
            <v>400</v>
          </cell>
          <cell r="J56" t="str">
            <v>Exotic</v>
          </cell>
          <cell r="K56" t="str">
            <v>Crossbow</v>
          </cell>
          <cell r="O56">
            <v>8</v>
          </cell>
          <cell r="P56" t="str">
            <v>Piercing</v>
          </cell>
          <cell r="V56">
            <v>19</v>
          </cell>
          <cell r="W56">
            <v>2</v>
          </cell>
          <cell r="X56" t="str">
            <v>shot</v>
          </cell>
          <cell r="Y56">
            <v>120</v>
          </cell>
        </row>
        <row r="57">
          <cell r="A57" t="str">
            <v>Crossbow, Repeating Light</v>
          </cell>
          <cell r="C57" t="str">
            <v>The repeating crossbow (whether heavy or light) holds 5 crossbow bolts. As long as it holds bolts, you can reload it by pulling the reloading lever (a free action). Loading a new case of 5 bolts is a full-round action that provokes attacks of opportunity.
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v>
          </cell>
          <cell r="D57" t="str">
            <v>WotC</v>
          </cell>
          <cell r="E57" t="str">
            <v>PHB</v>
          </cell>
          <cell r="F57">
            <v>100</v>
          </cell>
          <cell r="G57">
            <v>16</v>
          </cell>
          <cell r="H57">
            <v>4</v>
          </cell>
          <cell r="I57">
            <v>250</v>
          </cell>
          <cell r="J57" t="str">
            <v>Exotic</v>
          </cell>
          <cell r="K57" t="str">
            <v>Crossbow</v>
          </cell>
          <cell r="O57">
            <v>6</v>
          </cell>
          <cell r="P57" t="str">
            <v>Piercing</v>
          </cell>
          <cell r="V57">
            <v>19</v>
          </cell>
          <cell r="W57">
            <v>2</v>
          </cell>
          <cell r="X57" t="str">
            <v>shot</v>
          </cell>
          <cell r="Y57">
            <v>80</v>
          </cell>
        </row>
        <row r="58">
          <cell r="A58" t="str">
            <v>Crusher, Orc</v>
          </cell>
          <cell r="D58" t="str">
            <v>Piazo</v>
          </cell>
          <cell r="E58" t="str">
            <v>Dragon 275</v>
          </cell>
          <cell r="F58">
            <v>44</v>
          </cell>
          <cell r="G58">
            <v>15</v>
          </cell>
          <cell r="H58">
            <v>5</v>
          </cell>
          <cell r="J58" t="str">
            <v>Exotic</v>
          </cell>
          <cell r="L58" t="str">
            <v>Orc</v>
          </cell>
          <cell r="O58">
            <v>8</v>
          </cell>
          <cell r="P58" t="str">
            <v>Bludgeoning</v>
          </cell>
          <cell r="U58">
            <v>99</v>
          </cell>
          <cell r="V58">
            <v>20</v>
          </cell>
          <cell r="W58">
            <v>2</v>
          </cell>
        </row>
        <row r="59">
          <cell r="A59" t="str">
            <v>Cutlass</v>
          </cell>
          <cell r="D59" t="str">
            <v>WotC</v>
          </cell>
          <cell r="E59" t="str">
            <v>FRCS</v>
          </cell>
          <cell r="F59">
            <v>97</v>
          </cell>
          <cell r="G59">
            <v>3</v>
          </cell>
          <cell r="H59">
            <v>4</v>
          </cell>
          <cell r="I59">
            <v>15</v>
          </cell>
          <cell r="J59" t="str">
            <v>Martial</v>
          </cell>
          <cell r="K59" t="str">
            <v>Sword</v>
          </cell>
          <cell r="O59">
            <v>6</v>
          </cell>
          <cell r="P59" t="str">
            <v>Slashing or Piercing</v>
          </cell>
          <cell r="U59">
            <v>99</v>
          </cell>
          <cell r="V59">
            <v>19</v>
          </cell>
          <cell r="W59">
            <v>2</v>
          </cell>
        </row>
        <row r="60">
          <cell r="A60" t="str">
            <v>Dagger</v>
          </cell>
          <cell r="C60" t="str">
            <v>You get a +2 bonus on Sleight of Hand checks made to conceal a dagger on your body (see the Sleight of Hand skill).</v>
          </cell>
          <cell r="D60" t="str">
            <v>WotC</v>
          </cell>
          <cell r="E60" t="str">
            <v>PHB</v>
          </cell>
          <cell r="F60">
            <v>100</v>
          </cell>
          <cell r="G60">
            <v>1</v>
          </cell>
          <cell r="H60">
            <v>3</v>
          </cell>
          <cell r="I60">
            <v>2</v>
          </cell>
          <cell r="J60" t="str">
            <v>Simple</v>
          </cell>
          <cell r="K60" t="str">
            <v>Dagger</v>
          </cell>
          <cell r="O60">
            <v>4</v>
          </cell>
          <cell r="P60" t="str">
            <v>Piercing</v>
          </cell>
          <cell r="U60">
            <v>99</v>
          </cell>
          <cell r="V60">
            <v>19</v>
          </cell>
          <cell r="W60">
            <v>2</v>
          </cell>
          <cell r="X60" t="str">
            <v>thrown</v>
          </cell>
          <cell r="Y60">
            <v>10</v>
          </cell>
          <cell r="AB60">
            <v>1</v>
          </cell>
        </row>
        <row r="61">
          <cell r="A61" t="str">
            <v>Dagger, Punching</v>
          </cell>
          <cell r="D61" t="str">
            <v>WotC</v>
          </cell>
          <cell r="E61" t="str">
            <v>PHB</v>
          </cell>
          <cell r="F61">
            <v>100</v>
          </cell>
          <cell r="G61">
            <v>2</v>
          </cell>
          <cell r="H61">
            <v>3</v>
          </cell>
          <cell r="I61">
            <v>2</v>
          </cell>
          <cell r="J61" t="str">
            <v>Simple</v>
          </cell>
          <cell r="K61" t="str">
            <v>Dagger</v>
          </cell>
          <cell r="O61">
            <v>4</v>
          </cell>
          <cell r="P61" t="str">
            <v>Piercing</v>
          </cell>
          <cell r="U61">
            <v>99</v>
          </cell>
          <cell r="V61">
            <v>20</v>
          </cell>
          <cell r="W61">
            <v>3</v>
          </cell>
        </row>
        <row r="62">
          <cell r="A62" t="str">
            <v>Dagger, Triple</v>
          </cell>
          <cell r="D62" t="str">
            <v>WotC</v>
          </cell>
          <cell r="E62" t="str">
            <v>SnF</v>
          </cell>
          <cell r="F62">
            <v>74</v>
          </cell>
          <cell r="G62">
            <v>1</v>
          </cell>
          <cell r="H62">
            <v>3</v>
          </cell>
          <cell r="J62" t="str">
            <v>Exotic</v>
          </cell>
          <cell r="K62" t="str">
            <v>Dagger</v>
          </cell>
          <cell r="O62">
            <v>4</v>
          </cell>
          <cell r="P62" t="str">
            <v>Piercing</v>
          </cell>
          <cell r="U62">
            <v>99</v>
          </cell>
          <cell r="V62">
            <v>19</v>
          </cell>
          <cell r="W62">
            <v>2</v>
          </cell>
        </row>
        <row r="63">
          <cell r="A63" t="str">
            <v>Dai-kyu</v>
          </cell>
          <cell r="D63" t="str">
            <v>AEG</v>
          </cell>
          <cell r="E63" t="str">
            <v>Rokugan</v>
          </cell>
          <cell r="F63">
            <v>57</v>
          </cell>
          <cell r="G63">
            <v>3</v>
          </cell>
          <cell r="H63">
            <v>5</v>
          </cell>
          <cell r="J63" t="str">
            <v>Martial</v>
          </cell>
          <cell r="K63" t="str">
            <v>Bow</v>
          </cell>
          <cell r="L63" t="str">
            <v>Asian</v>
          </cell>
          <cell r="O63">
            <v>8</v>
          </cell>
          <cell r="P63" t="str">
            <v>Piercing</v>
          </cell>
          <cell r="V63">
            <v>20</v>
          </cell>
          <cell r="W63">
            <v>2</v>
          </cell>
          <cell r="X63" t="str">
            <v>shot</v>
          </cell>
          <cell r="Y63">
            <v>110</v>
          </cell>
        </row>
        <row r="64">
          <cell r="A64" t="str">
            <v>Dart</v>
          </cell>
          <cell r="D64" t="str">
            <v>WotC</v>
          </cell>
          <cell r="E64" t="str">
            <v>PHB</v>
          </cell>
          <cell r="F64">
            <v>100</v>
          </cell>
          <cell r="G64">
            <v>0.5</v>
          </cell>
          <cell r="H64">
            <v>4</v>
          </cell>
          <cell r="I64">
            <v>0.5</v>
          </cell>
          <cell r="J64" t="str">
            <v>Simple</v>
          </cell>
          <cell r="K64" t="str">
            <v>Other</v>
          </cell>
          <cell r="O64">
            <v>4</v>
          </cell>
          <cell r="P64" t="str">
            <v>Piercing</v>
          </cell>
          <cell r="U64">
            <v>99</v>
          </cell>
          <cell r="V64">
            <v>20</v>
          </cell>
          <cell r="W64">
            <v>2</v>
          </cell>
          <cell r="X64" t="str">
            <v>thrown</v>
          </cell>
          <cell r="Y64">
            <v>20</v>
          </cell>
        </row>
        <row r="65">
          <cell r="A65" t="str">
            <v>Die Tsuchi</v>
          </cell>
          <cell r="D65" t="str">
            <v>AEG</v>
          </cell>
          <cell r="E65" t="str">
            <v>Rokugan</v>
          </cell>
          <cell r="F65">
            <v>57</v>
          </cell>
          <cell r="G65">
            <v>12</v>
          </cell>
          <cell r="H65">
            <v>5</v>
          </cell>
          <cell r="J65" t="str">
            <v>Martial</v>
          </cell>
          <cell r="L65" t="str">
            <v>Asian</v>
          </cell>
          <cell r="O65">
            <v>8</v>
          </cell>
          <cell r="P65" t="str">
            <v>Bludgeoning</v>
          </cell>
          <cell r="U65">
            <v>99</v>
          </cell>
          <cell r="V65">
            <v>20</v>
          </cell>
          <cell r="W65">
            <v>3</v>
          </cell>
        </row>
        <row r="66">
          <cell r="A66" t="str">
            <v>Duom</v>
          </cell>
          <cell r="D66" t="str">
            <v>WotC</v>
          </cell>
          <cell r="E66" t="str">
            <v>SnF</v>
          </cell>
          <cell r="F66">
            <v>72</v>
          </cell>
          <cell r="G66">
            <v>8</v>
          </cell>
          <cell r="H66">
            <v>5</v>
          </cell>
          <cell r="J66" t="str">
            <v>Exotic</v>
          </cell>
          <cell r="L66" t="str">
            <v>Asian</v>
          </cell>
          <cell r="O66">
            <v>8</v>
          </cell>
          <cell r="P66" t="str">
            <v>Piercing</v>
          </cell>
          <cell r="U66">
            <v>99</v>
          </cell>
          <cell r="V66">
            <v>20</v>
          </cell>
          <cell r="W66">
            <v>3</v>
          </cell>
        </row>
        <row r="67">
          <cell r="A67" t="str">
            <v>Falchion</v>
          </cell>
          <cell r="D67" t="str">
            <v>WotC</v>
          </cell>
          <cell r="E67" t="str">
            <v>PHB</v>
          </cell>
          <cell r="F67">
            <v>100</v>
          </cell>
          <cell r="G67">
            <v>16</v>
          </cell>
          <cell r="H67">
            <v>5</v>
          </cell>
          <cell r="I67">
            <v>75</v>
          </cell>
          <cell r="J67" t="str">
            <v>Martial</v>
          </cell>
          <cell r="K67" t="str">
            <v>Sword</v>
          </cell>
          <cell r="N67">
            <v>2</v>
          </cell>
          <cell r="O67">
            <v>4</v>
          </cell>
          <cell r="P67" t="str">
            <v>Slashing</v>
          </cell>
          <cell r="U67">
            <v>99</v>
          </cell>
          <cell r="V67">
            <v>18</v>
          </cell>
          <cell r="W67">
            <v>2</v>
          </cell>
        </row>
        <row r="68">
          <cell r="A68" t="str">
            <v>Fan, War</v>
          </cell>
          <cell r="D68" t="str">
            <v>WotC</v>
          </cell>
          <cell r="E68" t="str">
            <v>OA</v>
          </cell>
          <cell r="F68">
            <v>74</v>
          </cell>
          <cell r="G68">
            <v>3</v>
          </cell>
          <cell r="H68">
            <v>4</v>
          </cell>
          <cell r="J68" t="str">
            <v>Exotic</v>
          </cell>
          <cell r="L68" t="str">
            <v>Asian</v>
          </cell>
          <cell r="O68">
            <v>6</v>
          </cell>
          <cell r="P68" t="str">
            <v>Slashing</v>
          </cell>
          <cell r="U68">
            <v>99</v>
          </cell>
          <cell r="V68">
            <v>20</v>
          </cell>
          <cell r="W68">
            <v>3</v>
          </cell>
        </row>
        <row r="69">
          <cell r="A69" t="str">
            <v>Flail, Dire</v>
          </cell>
          <cell r="C69" t="str">
            <v>A dire flail is a double weapon. You can fight with it as if fighting with two weapons, but if you do, you incur all the normal attack penalties associated with fighting with two weapons, just as if you were using a one-handed weapon and a light weapon. A creature wielding a dire flail in one hand can’t use it as a double weapon— only one end of the weapon can be used in any given round.
When using a dire flail, you get a +2 bonus on opposed attack rolls made to disarm an enemy (including the opposed attack roll to avoid being disarmed if such an attempt fails).
You can also use this weapon to make trip attacks. If you are tripped during your own trip attempt, you can drop the dire flail to avoid being tripped.</v>
          </cell>
          <cell r="D69" t="str">
            <v>WotC</v>
          </cell>
          <cell r="E69" t="str">
            <v>PHB</v>
          </cell>
          <cell r="F69">
            <v>100</v>
          </cell>
          <cell r="G69">
            <v>20</v>
          </cell>
          <cell r="H69">
            <v>5</v>
          </cell>
          <cell r="I69">
            <v>90</v>
          </cell>
          <cell r="J69" t="str">
            <v>Exotic</v>
          </cell>
          <cell r="K69" t="str">
            <v>Impact</v>
          </cell>
          <cell r="O69">
            <v>8</v>
          </cell>
          <cell r="P69" t="str">
            <v>Bludgeoning</v>
          </cell>
          <cell r="R69">
            <v>8</v>
          </cell>
          <cell r="S69" t="str">
            <v>Bludgeoning</v>
          </cell>
          <cell r="U69">
            <v>99</v>
          </cell>
          <cell r="V69">
            <v>20</v>
          </cell>
          <cell r="W69">
            <v>2</v>
          </cell>
        </row>
        <row r="70">
          <cell r="A70" t="str">
            <v>Flail, Heavy</v>
          </cell>
          <cell r="C70" t="str">
            <v>With a flail, you get a +2 bonus on opposed attack rolls made to disarm an enemy (including the roll to avoid being disarmed if such an attempt fails).
You can also use this weapon to make trip attacks. If you are tripped during your own trip attempt, you can drop the flail to avoid being tripped.</v>
          </cell>
          <cell r="D70" t="str">
            <v>WotC</v>
          </cell>
          <cell r="E70" t="str">
            <v>PHB</v>
          </cell>
          <cell r="F70">
            <v>100</v>
          </cell>
          <cell r="G70">
            <v>20</v>
          </cell>
          <cell r="H70">
            <v>5</v>
          </cell>
          <cell r="I70">
            <v>10</v>
          </cell>
          <cell r="J70" t="str">
            <v>Martial</v>
          </cell>
          <cell r="K70" t="str">
            <v>Impact</v>
          </cell>
          <cell r="O70">
            <v>10</v>
          </cell>
          <cell r="P70" t="str">
            <v>Bludgeoning</v>
          </cell>
          <cell r="U70">
            <v>99</v>
          </cell>
          <cell r="V70">
            <v>19</v>
          </cell>
          <cell r="W70">
            <v>2</v>
          </cell>
        </row>
        <row r="71">
          <cell r="A71" t="str">
            <v>Flail, Light</v>
          </cell>
          <cell r="C71" t="str">
            <v>With a flail, you get a +2 bonus on opposed attack rolls made to disarm an enemy (including the roll to avoid being disarmed if such an attempt fails).
You can also use this weapon to make trip attacks. If you are tripped during your own trip attempt, you can drop the flail to avoid being tripped.</v>
          </cell>
          <cell r="D71" t="str">
            <v>WotC</v>
          </cell>
          <cell r="E71" t="str">
            <v>PHB</v>
          </cell>
          <cell r="F71">
            <v>101</v>
          </cell>
          <cell r="G71">
            <v>5</v>
          </cell>
          <cell r="H71">
            <v>4</v>
          </cell>
          <cell r="I71">
            <v>8</v>
          </cell>
          <cell r="J71" t="str">
            <v>Martial</v>
          </cell>
          <cell r="K71" t="str">
            <v>Impact</v>
          </cell>
          <cell r="O71">
            <v>8</v>
          </cell>
          <cell r="P71" t="str">
            <v>Bludgeoning</v>
          </cell>
          <cell r="U71">
            <v>99</v>
          </cell>
          <cell r="V71">
            <v>20</v>
          </cell>
          <cell r="W71">
            <v>2</v>
          </cell>
        </row>
        <row r="72">
          <cell r="A72" t="str">
            <v>Fukimi-Bari (Mouth Darts)</v>
          </cell>
          <cell r="D72" t="str">
            <v>WotC</v>
          </cell>
          <cell r="E72" t="str">
            <v>SnF</v>
          </cell>
          <cell r="F72">
            <v>72</v>
          </cell>
          <cell r="G72">
            <v>0.1</v>
          </cell>
          <cell r="H72">
            <v>3</v>
          </cell>
          <cell r="J72" t="str">
            <v>Exotic</v>
          </cell>
          <cell r="L72" t="str">
            <v>Asian</v>
          </cell>
          <cell r="O72">
            <v>1</v>
          </cell>
          <cell r="P72" t="str">
            <v>Piercing</v>
          </cell>
          <cell r="V72">
            <v>20</v>
          </cell>
          <cell r="W72">
            <v>2</v>
          </cell>
          <cell r="X72" t="str">
            <v>shot</v>
          </cell>
          <cell r="Y72">
            <v>10</v>
          </cell>
        </row>
        <row r="73">
          <cell r="A73" t="str">
            <v>Fullblade</v>
          </cell>
          <cell r="D73" t="str">
            <v>WotC</v>
          </cell>
          <cell r="E73" t="str">
            <v>SnF</v>
          </cell>
          <cell r="F73">
            <v>72</v>
          </cell>
          <cell r="G73">
            <v>23</v>
          </cell>
          <cell r="H73">
            <v>6</v>
          </cell>
          <cell r="J73" t="str">
            <v>Exotic</v>
          </cell>
          <cell r="K73" t="str">
            <v>Sword</v>
          </cell>
          <cell r="N73">
            <v>2</v>
          </cell>
          <cell r="O73">
            <v>8</v>
          </cell>
          <cell r="P73" t="str">
            <v>Slashing</v>
          </cell>
          <cell r="U73">
            <v>99</v>
          </cell>
          <cell r="V73">
            <v>19</v>
          </cell>
          <cell r="W73">
            <v>2</v>
          </cell>
        </row>
        <row r="74">
          <cell r="A74" t="str">
            <v>Gauntlet</v>
          </cell>
          <cell r="C74" t="str">
            <v>This metal glove lets you deal lethal damage rather than nonlethal damage with unarmed strikes. A strike with a gauntlet is otherwise considered an unarmed attack. The cost and weight given are for a single gauntlet. Medium and heavy armors (except breastplate) come with gauntlets.</v>
          </cell>
          <cell r="D74" t="str">
            <v>WotC</v>
          </cell>
          <cell r="E74" t="str">
            <v>3.5e SRD</v>
          </cell>
          <cell r="G74">
            <v>1</v>
          </cell>
          <cell r="H74">
            <v>3</v>
          </cell>
          <cell r="I74">
            <v>2</v>
          </cell>
          <cell r="J74" t="str">
            <v>Simple</v>
          </cell>
          <cell r="K74" t="str">
            <v>Armor</v>
          </cell>
          <cell r="O74">
            <v>3</v>
          </cell>
          <cell r="P74" t="str">
            <v>Bludgeoning</v>
          </cell>
          <cell r="U74">
            <v>99</v>
          </cell>
          <cell r="V74">
            <v>20</v>
          </cell>
          <cell r="W74">
            <v>2</v>
          </cell>
        </row>
        <row r="75">
          <cell r="A75" t="str">
            <v>Gauntlet, Bladed</v>
          </cell>
          <cell r="D75" t="str">
            <v>WotC</v>
          </cell>
          <cell r="E75" t="str">
            <v>SnF</v>
          </cell>
          <cell r="F75">
            <v>71</v>
          </cell>
          <cell r="G75">
            <v>4</v>
          </cell>
          <cell r="H75">
            <v>3</v>
          </cell>
          <cell r="J75" t="str">
            <v>Exotic</v>
          </cell>
          <cell r="K75" t="str">
            <v>Armor</v>
          </cell>
          <cell r="O75">
            <v>6</v>
          </cell>
          <cell r="P75" t="str">
            <v>Slashing</v>
          </cell>
          <cell r="U75">
            <v>99</v>
          </cell>
          <cell r="V75">
            <v>19</v>
          </cell>
          <cell r="W75">
            <v>2</v>
          </cell>
        </row>
        <row r="76">
          <cell r="A76" t="str">
            <v>Gauntlet, Spiked</v>
          </cell>
          <cell r="C76" t="str">
            <v>Your opponent cannot use a disarm action to disarm you of spiked gauntlets. The cost and weight given are for a single gauntlet. An attack with a spiked gauntlet is considered an armed attack.</v>
          </cell>
          <cell r="D76" t="str">
            <v>WotC</v>
          </cell>
          <cell r="E76" t="str">
            <v>PHB</v>
          </cell>
          <cell r="F76">
            <v>100</v>
          </cell>
          <cell r="G76">
            <v>2</v>
          </cell>
          <cell r="H76">
            <v>3</v>
          </cell>
          <cell r="I76">
            <v>5</v>
          </cell>
          <cell r="J76" t="str">
            <v>Simple</v>
          </cell>
          <cell r="K76" t="str">
            <v>Armor</v>
          </cell>
          <cell r="O76">
            <v>4</v>
          </cell>
          <cell r="P76" t="str">
            <v>Piercing</v>
          </cell>
          <cell r="U76">
            <v>99</v>
          </cell>
          <cell r="V76">
            <v>20</v>
          </cell>
          <cell r="W76">
            <v>2</v>
          </cell>
        </row>
        <row r="77">
          <cell r="A77" t="str">
            <v>Gauntlet, Spring-Loaded</v>
          </cell>
          <cell r="D77" t="str">
            <v>WotC</v>
          </cell>
          <cell r="E77" t="str">
            <v>SnF</v>
          </cell>
          <cell r="F77">
            <v>74</v>
          </cell>
          <cell r="G77">
            <v>4</v>
          </cell>
          <cell r="H77">
            <v>4</v>
          </cell>
          <cell r="J77" t="str">
            <v>Exotic</v>
          </cell>
          <cell r="K77" t="str">
            <v>Armor</v>
          </cell>
          <cell r="O77">
            <v>4</v>
          </cell>
          <cell r="P77" t="str">
            <v>Piercing</v>
          </cell>
          <cell r="V77">
            <v>20</v>
          </cell>
          <cell r="W77">
            <v>2</v>
          </cell>
          <cell r="X77" t="str">
            <v>shot</v>
          </cell>
          <cell r="Y77">
            <v>20</v>
          </cell>
        </row>
        <row r="78">
          <cell r="A78" t="str">
            <v>Glaive</v>
          </cell>
          <cell r="C78" t="str">
            <v>A glaive has reach. You can strike opponents 10 feet away with it, but you can’t use it against an adjacent foe.</v>
          </cell>
          <cell r="D78" t="str">
            <v>WotC</v>
          </cell>
          <cell r="E78" t="str">
            <v>PHB</v>
          </cell>
          <cell r="F78">
            <v>101</v>
          </cell>
          <cell r="G78">
            <v>15</v>
          </cell>
          <cell r="H78">
            <v>5</v>
          </cell>
          <cell r="I78">
            <v>8</v>
          </cell>
          <cell r="J78" t="str">
            <v>Martial</v>
          </cell>
          <cell r="K78" t="str">
            <v>Polearm</v>
          </cell>
          <cell r="O78">
            <v>10</v>
          </cell>
          <cell r="P78" t="str">
            <v>Slashing</v>
          </cell>
          <cell r="U78">
            <v>99</v>
          </cell>
          <cell r="V78">
            <v>20</v>
          </cell>
          <cell r="W78">
            <v>3</v>
          </cell>
          <cell r="AA78">
            <v>1</v>
          </cell>
        </row>
        <row r="79">
          <cell r="A79" t="str">
            <v>Gore</v>
          </cell>
          <cell r="D79" t="str">
            <v>WotC</v>
          </cell>
          <cell r="E79" t="str">
            <v>MM</v>
          </cell>
          <cell r="F79">
            <v>7</v>
          </cell>
          <cell r="H79">
            <v>1</v>
          </cell>
          <cell r="J79" t="str">
            <v>Natural</v>
          </cell>
          <cell r="K79" t="str">
            <v>Natural</v>
          </cell>
          <cell r="O79">
            <v>1</v>
          </cell>
          <cell r="P79" t="str">
            <v>Piercing</v>
          </cell>
          <cell r="U79">
            <v>99</v>
          </cell>
          <cell r="V79">
            <v>20</v>
          </cell>
          <cell r="W79">
            <v>2</v>
          </cell>
        </row>
        <row r="80">
          <cell r="A80" t="str">
            <v>Guisarme</v>
          </cell>
          <cell r="C80" t="str">
            <v>A guisarme has reach. You can strike opponents 10 feet away with it, but you can’t use it against an adjacent foe.
You can also use it to make trip attacks. If you are tripped during your own trip attempt, you can drop the guisarme to avoid being tripped.</v>
          </cell>
          <cell r="D80" t="str">
            <v>WotC</v>
          </cell>
          <cell r="E80" t="str">
            <v>PHB</v>
          </cell>
          <cell r="F80">
            <v>101</v>
          </cell>
          <cell r="G80">
            <v>15</v>
          </cell>
          <cell r="H80">
            <v>5</v>
          </cell>
          <cell r="I80">
            <v>9</v>
          </cell>
          <cell r="J80" t="str">
            <v>Martial</v>
          </cell>
          <cell r="K80" t="str">
            <v>Polearm</v>
          </cell>
          <cell r="N80">
            <v>2</v>
          </cell>
          <cell r="O80">
            <v>4</v>
          </cell>
          <cell r="P80" t="str">
            <v>Slashing</v>
          </cell>
          <cell r="U80">
            <v>99</v>
          </cell>
          <cell r="V80">
            <v>20</v>
          </cell>
          <cell r="W80">
            <v>3</v>
          </cell>
          <cell r="AA80">
            <v>1</v>
          </cell>
        </row>
        <row r="81">
          <cell r="A81" t="str">
            <v>Gyrspike</v>
          </cell>
          <cell r="D81" t="str">
            <v>WotC</v>
          </cell>
          <cell r="E81" t="str">
            <v>SnF</v>
          </cell>
          <cell r="F81">
            <v>72</v>
          </cell>
          <cell r="G81">
            <v>20</v>
          </cell>
          <cell r="H81">
            <v>5</v>
          </cell>
          <cell r="J81" t="str">
            <v>Exotic</v>
          </cell>
          <cell r="K81" t="str">
            <v>Other</v>
          </cell>
          <cell r="O81">
            <v>8</v>
          </cell>
          <cell r="P81" t="str">
            <v>Slaching</v>
          </cell>
          <cell r="R81">
            <v>8</v>
          </cell>
          <cell r="S81" t="str">
            <v>Bludgeoning</v>
          </cell>
          <cell r="U81">
            <v>99</v>
          </cell>
          <cell r="V81">
            <v>19</v>
          </cell>
          <cell r="W81">
            <v>2</v>
          </cell>
        </row>
        <row r="82">
          <cell r="A82" t="str">
            <v>Gythka</v>
          </cell>
          <cell r="D82" t="str">
            <v>Piazo</v>
          </cell>
          <cell r="E82" t="str">
            <v>Dragon 275</v>
          </cell>
          <cell r="F82">
            <v>44</v>
          </cell>
          <cell r="G82">
            <v>12</v>
          </cell>
          <cell r="H82">
            <v>5</v>
          </cell>
          <cell r="J82" t="str">
            <v>Exotic</v>
          </cell>
          <cell r="K82" t="str">
            <v>Other</v>
          </cell>
          <cell r="O82">
            <v>8</v>
          </cell>
          <cell r="P82" t="str">
            <v>Slashing</v>
          </cell>
          <cell r="R82">
            <v>8</v>
          </cell>
          <cell r="S82" t="str">
            <v>Slashing</v>
          </cell>
          <cell r="U82">
            <v>99</v>
          </cell>
          <cell r="V82">
            <v>20</v>
          </cell>
          <cell r="W82">
            <v>2</v>
          </cell>
        </row>
        <row r="83">
          <cell r="A83" t="str">
            <v>Halberd</v>
          </cell>
          <cell r="C83" t="str">
            <v>If you use a ready action to set a halberd against a charge, you deal double damage on a successful hit against a charging character.
You can use a halberd to make trip attacks. If you are tripped during your own trip attempt, you can drop the halberd to avoid being tripped.</v>
          </cell>
          <cell r="D83" t="str">
            <v>WotC</v>
          </cell>
          <cell r="E83" t="str">
            <v>PHB</v>
          </cell>
          <cell r="F83">
            <v>101</v>
          </cell>
          <cell r="G83">
            <v>15</v>
          </cell>
          <cell r="H83">
            <v>5</v>
          </cell>
          <cell r="I83">
            <v>10</v>
          </cell>
          <cell r="J83" t="str">
            <v>Martial</v>
          </cell>
          <cell r="K83" t="str">
            <v>Polearm</v>
          </cell>
          <cell r="O83">
            <v>10</v>
          </cell>
          <cell r="P83" t="str">
            <v>Slashing or Piercing</v>
          </cell>
          <cell r="U83">
            <v>99</v>
          </cell>
          <cell r="V83">
            <v>20</v>
          </cell>
          <cell r="W83">
            <v>3</v>
          </cell>
          <cell r="AA83">
            <v>1</v>
          </cell>
        </row>
        <row r="84">
          <cell r="A84" t="str">
            <v>Hammer, Gnome Hooked</v>
          </cell>
          <cell r="C84" t="str">
            <v>A gnome hooked hammer is a double weapon. You can fight with it as if fighting with two weapons, but if you do, you incur all the normal attack penalties associated with fighting with two weapons, just as if you were using a one-handed weapon and a light weapon. The hammer’s blunt head is a bludgeoning weapon that deals 1d6 points of damage (crit x3). Its hook is a piercing weapon that deals 1d4 points of damage (crit x4). You can use either head as the primary weapon. The other head is the offhand weapon. A creature wielding a gnome hooked hammer in one hand can’t use it as a double weapon—only one end of the weapon can be used in any given round.
You can use a gnome hooked hammer to make trip attacks. If you are tripped during your own trip attempt, you can drop the gnome hooked hammer to avoid being tripped.
Gnomes treat gnome hooked hammers as martial weapons.</v>
          </cell>
          <cell r="D84" t="str">
            <v>WotC</v>
          </cell>
          <cell r="E84" t="str">
            <v>PHB</v>
          </cell>
          <cell r="F84">
            <v>101</v>
          </cell>
          <cell r="G84">
            <v>6</v>
          </cell>
          <cell r="H84">
            <v>4</v>
          </cell>
          <cell r="I84">
            <v>20</v>
          </cell>
          <cell r="J84" t="str">
            <v>Exotic</v>
          </cell>
          <cell r="L84" t="str">
            <v>Gnome</v>
          </cell>
          <cell r="O84">
            <v>6</v>
          </cell>
          <cell r="P84" t="str">
            <v>Bludgeoning</v>
          </cell>
          <cell r="R84">
            <v>4</v>
          </cell>
          <cell r="S84" t="str">
            <v>Piercing</v>
          </cell>
          <cell r="U84">
            <v>99</v>
          </cell>
          <cell r="V84">
            <v>20</v>
          </cell>
          <cell r="W84">
            <v>4</v>
          </cell>
        </row>
        <row r="85">
          <cell r="A85" t="str">
            <v>Hammer, Light</v>
          </cell>
          <cell r="D85" t="str">
            <v>WotC</v>
          </cell>
          <cell r="E85" t="str">
            <v>PHB</v>
          </cell>
          <cell r="F85">
            <v>101</v>
          </cell>
          <cell r="G85">
            <v>2</v>
          </cell>
          <cell r="H85">
            <v>4</v>
          </cell>
          <cell r="I85">
            <v>1</v>
          </cell>
          <cell r="J85" t="str">
            <v>Martial</v>
          </cell>
          <cell r="K85" t="str">
            <v>Impact</v>
          </cell>
          <cell r="O85">
            <v>4</v>
          </cell>
          <cell r="P85" t="str">
            <v>Bludgeoning</v>
          </cell>
          <cell r="U85">
            <v>99</v>
          </cell>
          <cell r="V85">
            <v>20</v>
          </cell>
          <cell r="W85">
            <v>2</v>
          </cell>
          <cell r="X85" t="str">
            <v>thrown</v>
          </cell>
          <cell r="Y85">
            <v>20</v>
          </cell>
        </row>
        <row r="86">
          <cell r="A86" t="str">
            <v>Hammer, War</v>
          </cell>
          <cell r="D86" t="str">
            <v>WotC</v>
          </cell>
          <cell r="E86" t="str">
            <v>PHB</v>
          </cell>
          <cell r="F86">
            <v>104</v>
          </cell>
          <cell r="G86">
            <v>8</v>
          </cell>
          <cell r="H86">
            <v>5</v>
          </cell>
          <cell r="I86">
            <v>12</v>
          </cell>
          <cell r="J86" t="str">
            <v>Martial</v>
          </cell>
          <cell r="K86" t="str">
            <v>Impact</v>
          </cell>
          <cell r="O86">
            <v>8</v>
          </cell>
          <cell r="P86" t="str">
            <v>Bludgeoning</v>
          </cell>
          <cell r="U86">
            <v>99</v>
          </cell>
          <cell r="V86">
            <v>20</v>
          </cell>
          <cell r="W86">
            <v>3</v>
          </cell>
        </row>
        <row r="87">
          <cell r="A87" t="str">
            <v>Harpoon</v>
          </cell>
          <cell r="D87" t="str">
            <v>WotC</v>
          </cell>
          <cell r="E87" t="str">
            <v>SnF</v>
          </cell>
          <cell r="F87">
            <v>72</v>
          </cell>
          <cell r="G87">
            <v>10</v>
          </cell>
          <cell r="H87">
            <v>5</v>
          </cell>
          <cell r="J87" t="str">
            <v>Exotic</v>
          </cell>
          <cell r="K87" t="str">
            <v>Polearm</v>
          </cell>
          <cell r="O87">
            <v>10</v>
          </cell>
          <cell r="P87" t="str">
            <v>Piercing</v>
          </cell>
          <cell r="U87">
            <v>99</v>
          </cell>
          <cell r="V87">
            <v>20</v>
          </cell>
          <cell r="W87">
            <v>2</v>
          </cell>
          <cell r="X87" t="str">
            <v>thrown</v>
          </cell>
          <cell r="Y87">
            <v>30</v>
          </cell>
        </row>
        <row r="88">
          <cell r="A88" t="str">
            <v>Holy Water</v>
          </cell>
          <cell r="D88" t="str">
            <v>WotC</v>
          </cell>
          <cell r="E88" t="str">
            <v>PHB</v>
          </cell>
          <cell r="F88">
            <v>113</v>
          </cell>
          <cell r="G88">
            <v>1</v>
          </cell>
          <cell r="H88">
            <v>3</v>
          </cell>
          <cell r="I88">
            <v>25</v>
          </cell>
          <cell r="J88" t="str">
            <v>Grenade</v>
          </cell>
          <cell r="K88" t="str">
            <v>Alchemical</v>
          </cell>
          <cell r="N88">
            <v>2</v>
          </cell>
          <cell r="O88">
            <v>4</v>
          </cell>
          <cell r="P88" t="str">
            <v>Special</v>
          </cell>
          <cell r="T88" t="str">
            <v>Special</v>
          </cell>
          <cell r="X88" t="str">
            <v>thrown</v>
          </cell>
          <cell r="Y88">
            <v>10</v>
          </cell>
        </row>
        <row r="89">
          <cell r="A89" t="str">
            <v>Javelin</v>
          </cell>
          <cell r="C89" t="str">
            <v>Since it is not designed for melee, you are treated as nonproficient with it and take a –4 penalty on attack rolls if you use a javelin as a melee weapon.</v>
          </cell>
          <cell r="D89" t="str">
            <v>WotC</v>
          </cell>
          <cell r="E89" t="str">
            <v>PHB</v>
          </cell>
          <cell r="F89">
            <v>101</v>
          </cell>
          <cell r="G89">
            <v>2</v>
          </cell>
          <cell r="H89">
            <v>5</v>
          </cell>
          <cell r="I89">
            <v>1</v>
          </cell>
          <cell r="J89" t="str">
            <v>Simple</v>
          </cell>
          <cell r="K89" t="str">
            <v>Polearm</v>
          </cell>
          <cell r="O89">
            <v>6</v>
          </cell>
          <cell r="P89" t="str">
            <v>Piercing</v>
          </cell>
          <cell r="U89">
            <v>99</v>
          </cell>
          <cell r="V89">
            <v>20</v>
          </cell>
          <cell r="W89">
            <v>2</v>
          </cell>
          <cell r="X89" t="str">
            <v>thrown</v>
          </cell>
          <cell r="Y89">
            <v>30</v>
          </cell>
          <cell r="Z89">
            <v>-4</v>
          </cell>
        </row>
        <row r="90">
          <cell r="A90" t="str">
            <v>Javelin, Spinning</v>
          </cell>
          <cell r="D90" t="str">
            <v>WotC</v>
          </cell>
          <cell r="E90" t="str">
            <v>SnF</v>
          </cell>
          <cell r="F90">
            <v>74</v>
          </cell>
          <cell r="G90">
            <v>2</v>
          </cell>
          <cell r="H90">
            <v>5</v>
          </cell>
          <cell r="J90" t="str">
            <v>Exotic</v>
          </cell>
          <cell r="K90" t="str">
            <v>Polearm</v>
          </cell>
          <cell r="O90">
            <v>8</v>
          </cell>
          <cell r="P90" t="str">
            <v>Piercing</v>
          </cell>
          <cell r="U90">
            <v>99</v>
          </cell>
          <cell r="V90">
            <v>19</v>
          </cell>
          <cell r="W90">
            <v>2</v>
          </cell>
          <cell r="X90" t="str">
            <v>thrown</v>
          </cell>
          <cell r="Y90">
            <v>50</v>
          </cell>
        </row>
        <row r="91">
          <cell r="A91" t="str">
            <v>Jitte</v>
          </cell>
          <cell r="D91" t="str">
            <v>WotC</v>
          </cell>
          <cell r="E91" t="str">
            <v>OA</v>
          </cell>
          <cell r="F91">
            <v>71</v>
          </cell>
          <cell r="G91">
            <v>2</v>
          </cell>
          <cell r="H91">
            <v>4</v>
          </cell>
          <cell r="I91">
            <v>0.5</v>
          </cell>
          <cell r="J91" t="str">
            <v>Exotic</v>
          </cell>
          <cell r="L91" t="str">
            <v>Asian</v>
          </cell>
          <cell r="M91">
            <v>1</v>
          </cell>
          <cell r="O91">
            <v>4</v>
          </cell>
          <cell r="P91" t="str">
            <v>Bludgeoning</v>
          </cell>
          <cell r="U91">
            <v>99</v>
          </cell>
          <cell r="V91">
            <v>20</v>
          </cell>
          <cell r="W91">
            <v>2</v>
          </cell>
        </row>
        <row r="92">
          <cell r="A92" t="str">
            <v>Jo</v>
          </cell>
          <cell r="D92" t="str">
            <v>AEG</v>
          </cell>
          <cell r="E92" t="str">
            <v>Rokugan</v>
          </cell>
          <cell r="F92">
            <v>58</v>
          </cell>
          <cell r="G92">
            <v>2</v>
          </cell>
          <cell r="H92">
            <v>5</v>
          </cell>
          <cell r="J92" t="str">
            <v>Simple</v>
          </cell>
          <cell r="L92" t="str">
            <v>Asian</v>
          </cell>
          <cell r="O92">
            <v>6</v>
          </cell>
          <cell r="P92" t="str">
            <v>Bludgeoning</v>
          </cell>
          <cell r="U92">
            <v>99</v>
          </cell>
          <cell r="V92">
            <v>20</v>
          </cell>
          <cell r="W92">
            <v>3</v>
          </cell>
        </row>
        <row r="93">
          <cell r="A93" t="str">
            <v>Kama</v>
          </cell>
          <cell r="C93" t="str">
            <v>The kama is a special monk weapon. This designation gives a monk wielding a kama special options.
You can use a kama to make trip attacks. If you are tripped during your own trip attempt, you can drop the kama to avoid being tripped.</v>
          </cell>
          <cell r="D93" t="str">
            <v>WotC</v>
          </cell>
          <cell r="E93" t="str">
            <v>PHB</v>
          </cell>
          <cell r="F93">
            <v>58</v>
          </cell>
          <cell r="G93">
            <v>2</v>
          </cell>
          <cell r="H93">
            <v>4</v>
          </cell>
          <cell r="I93">
            <v>2</v>
          </cell>
          <cell r="J93" t="str">
            <v>Exotic</v>
          </cell>
          <cell r="K93" t="str">
            <v>Sword, Light</v>
          </cell>
          <cell r="L93" t="str">
            <v>Asian</v>
          </cell>
          <cell r="M93">
            <v>1</v>
          </cell>
          <cell r="O93">
            <v>6</v>
          </cell>
          <cell r="P93" t="str">
            <v>Slashing</v>
          </cell>
          <cell r="U93">
            <v>99</v>
          </cell>
          <cell r="V93">
            <v>20</v>
          </cell>
          <cell r="W93">
            <v>2</v>
          </cell>
        </row>
        <row r="94">
          <cell r="A94" t="str">
            <v>Katana</v>
          </cell>
          <cell r="D94" t="str">
            <v>WotC</v>
          </cell>
          <cell r="E94" t="str">
            <v>DMG</v>
          </cell>
          <cell r="F94">
            <v>71</v>
          </cell>
          <cell r="G94">
            <v>6</v>
          </cell>
          <cell r="H94">
            <v>5</v>
          </cell>
          <cell r="I94">
            <v>400</v>
          </cell>
          <cell r="J94" t="str">
            <v>Exotic</v>
          </cell>
          <cell r="K94" t="str">
            <v>Sword</v>
          </cell>
          <cell r="L94" t="str">
            <v>Asian</v>
          </cell>
          <cell r="O94">
            <v>10</v>
          </cell>
          <cell r="P94" t="str">
            <v>Slashing</v>
          </cell>
          <cell r="U94">
            <v>99</v>
          </cell>
          <cell r="V94">
            <v>19</v>
          </cell>
          <cell r="W94">
            <v>2</v>
          </cell>
        </row>
        <row r="95">
          <cell r="A95" t="str">
            <v>Kau Sin Ke</v>
          </cell>
          <cell r="D95" t="str">
            <v>WotC</v>
          </cell>
          <cell r="E95" t="str">
            <v>OA</v>
          </cell>
          <cell r="F95">
            <v>72</v>
          </cell>
          <cell r="G95">
            <v>4</v>
          </cell>
          <cell r="H95">
            <v>4</v>
          </cell>
          <cell r="I95">
            <v>15</v>
          </cell>
          <cell r="J95" t="str">
            <v>Exotic</v>
          </cell>
          <cell r="L95" t="str">
            <v>Asian</v>
          </cell>
          <cell r="O95">
            <v>8</v>
          </cell>
          <cell r="P95" t="str">
            <v>Bludgeoning</v>
          </cell>
          <cell r="U95">
            <v>99</v>
          </cell>
          <cell r="V95">
            <v>20</v>
          </cell>
          <cell r="W95">
            <v>2</v>
          </cell>
        </row>
        <row r="96">
          <cell r="A96" t="str">
            <v>Kawanaga</v>
          </cell>
          <cell r="D96" t="str">
            <v>WotC</v>
          </cell>
          <cell r="E96" t="str">
            <v>OA</v>
          </cell>
          <cell r="F96">
            <v>72</v>
          </cell>
          <cell r="G96">
            <v>1</v>
          </cell>
          <cell r="H96">
            <v>4</v>
          </cell>
          <cell r="I96">
            <v>10</v>
          </cell>
          <cell r="J96" t="str">
            <v>Exotic</v>
          </cell>
          <cell r="L96" t="str">
            <v>Asian</v>
          </cell>
          <cell r="O96">
            <v>3</v>
          </cell>
          <cell r="P96" t="str">
            <v>Slashing</v>
          </cell>
          <cell r="R96">
            <v>3</v>
          </cell>
          <cell r="S96" t="str">
            <v>Bludgeoning</v>
          </cell>
          <cell r="U96">
            <v>99</v>
          </cell>
          <cell r="V96">
            <v>20</v>
          </cell>
          <cell r="W96">
            <v>2</v>
          </cell>
          <cell r="AB96">
            <v>1</v>
          </cell>
        </row>
        <row r="97">
          <cell r="A97" t="str">
            <v>Khopesh</v>
          </cell>
          <cell r="D97" t="str">
            <v>WotC</v>
          </cell>
          <cell r="E97" t="str">
            <v>FRCS</v>
          </cell>
          <cell r="F97">
            <v>97</v>
          </cell>
          <cell r="G97">
            <v>12</v>
          </cell>
          <cell r="H97">
            <v>4</v>
          </cell>
          <cell r="I97">
            <v>20</v>
          </cell>
          <cell r="J97" t="str">
            <v>Exotic</v>
          </cell>
          <cell r="K97" t="str">
            <v>Sword</v>
          </cell>
          <cell r="O97">
            <v>8</v>
          </cell>
          <cell r="P97" t="str">
            <v>Slashing</v>
          </cell>
          <cell r="U97">
            <v>99</v>
          </cell>
          <cell r="V97">
            <v>19</v>
          </cell>
          <cell r="W97">
            <v>2</v>
          </cell>
        </row>
        <row r="98">
          <cell r="A98" t="str">
            <v>Knife, Crescent</v>
          </cell>
          <cell r="D98" t="str">
            <v>Piazo</v>
          </cell>
          <cell r="E98" t="str">
            <v>Dragon 275</v>
          </cell>
          <cell r="F98">
            <v>44</v>
          </cell>
          <cell r="G98">
            <v>1</v>
          </cell>
          <cell r="H98">
            <v>4</v>
          </cell>
          <cell r="J98" t="str">
            <v>Exotic</v>
          </cell>
          <cell r="K98" t="str">
            <v>Dagger</v>
          </cell>
          <cell r="O98">
            <v>3</v>
          </cell>
          <cell r="P98" t="str">
            <v>Slashing</v>
          </cell>
          <cell r="U98">
            <v>99</v>
          </cell>
          <cell r="V98">
            <v>20</v>
          </cell>
          <cell r="W98">
            <v>2</v>
          </cell>
        </row>
        <row r="99">
          <cell r="A99" t="str">
            <v>Knife, Stump</v>
          </cell>
          <cell r="D99" t="str">
            <v>WotC</v>
          </cell>
          <cell r="E99" t="str">
            <v>SnF</v>
          </cell>
          <cell r="F99">
            <v>74</v>
          </cell>
          <cell r="G99">
            <v>2</v>
          </cell>
          <cell r="H99">
            <v>3</v>
          </cell>
          <cell r="J99" t="str">
            <v>Exotic</v>
          </cell>
          <cell r="K99" t="str">
            <v>Dagger</v>
          </cell>
          <cell r="O99">
            <v>4</v>
          </cell>
          <cell r="P99" t="str">
            <v>Piercing</v>
          </cell>
          <cell r="U99">
            <v>99</v>
          </cell>
          <cell r="V99">
            <v>19</v>
          </cell>
          <cell r="W99">
            <v>2</v>
          </cell>
        </row>
        <row r="100">
          <cell r="A100" t="str">
            <v>Kukri</v>
          </cell>
          <cell r="D100" t="str">
            <v>WotC</v>
          </cell>
          <cell r="E100" t="str">
            <v>PHB</v>
          </cell>
          <cell r="F100">
            <v>101</v>
          </cell>
          <cell r="G100">
            <v>3</v>
          </cell>
          <cell r="H100">
            <v>3</v>
          </cell>
          <cell r="I100">
            <v>8</v>
          </cell>
          <cell r="J100" t="str">
            <v>Exotic</v>
          </cell>
          <cell r="L100" t="str">
            <v>Asian</v>
          </cell>
          <cell r="O100">
            <v>4</v>
          </cell>
          <cell r="P100" t="str">
            <v>Slashing</v>
          </cell>
          <cell r="U100">
            <v>99</v>
          </cell>
          <cell r="V100">
            <v>18</v>
          </cell>
          <cell r="W100">
            <v>2</v>
          </cell>
        </row>
        <row r="101">
          <cell r="A101" t="str">
            <v>Kusari-gama</v>
          </cell>
          <cell r="D101" t="str">
            <v>WotC</v>
          </cell>
          <cell r="E101" t="str">
            <v>OA</v>
          </cell>
          <cell r="F101">
            <v>161</v>
          </cell>
          <cell r="G101">
            <v>3</v>
          </cell>
          <cell r="H101">
            <v>5</v>
          </cell>
          <cell r="I101">
            <v>10</v>
          </cell>
          <cell r="J101" t="str">
            <v>Exotic</v>
          </cell>
          <cell r="L101" t="str">
            <v>Asian</v>
          </cell>
          <cell r="M101">
            <v>1</v>
          </cell>
          <cell r="O101">
            <v>6</v>
          </cell>
          <cell r="P101" t="str">
            <v>Slashing</v>
          </cell>
          <cell r="R101">
            <v>4</v>
          </cell>
          <cell r="S101" t="str">
            <v>Bludgeoning</v>
          </cell>
          <cell r="U101">
            <v>99</v>
          </cell>
          <cell r="V101">
            <v>20</v>
          </cell>
          <cell r="W101">
            <v>2</v>
          </cell>
          <cell r="AB101">
            <v>1</v>
          </cell>
        </row>
        <row r="102">
          <cell r="A102" t="str">
            <v>Lajatang</v>
          </cell>
          <cell r="D102" t="str">
            <v>Piazo</v>
          </cell>
          <cell r="E102" t="str">
            <v>Dragon 275</v>
          </cell>
          <cell r="F102">
            <v>73</v>
          </cell>
          <cell r="G102">
            <v>7</v>
          </cell>
          <cell r="H102">
            <v>5</v>
          </cell>
          <cell r="I102">
            <v>90</v>
          </cell>
          <cell r="J102" t="str">
            <v>Exotic</v>
          </cell>
          <cell r="L102" t="str">
            <v>Asian</v>
          </cell>
          <cell r="M102">
            <v>1</v>
          </cell>
          <cell r="O102">
            <v>8</v>
          </cell>
          <cell r="P102" t="str">
            <v>Slashing</v>
          </cell>
          <cell r="R102">
            <v>8</v>
          </cell>
          <cell r="S102" t="str">
            <v>Slashing</v>
          </cell>
          <cell r="U102">
            <v>99</v>
          </cell>
          <cell r="V102">
            <v>20</v>
          </cell>
          <cell r="W102">
            <v>2</v>
          </cell>
        </row>
        <row r="103">
          <cell r="A103" t="str">
            <v>Lance, Heavy</v>
          </cell>
          <cell r="C103" t="str">
            <v>A lance deals double damage when used from the back of a charging mount. It has reach, so you can strike opponents 10 feet away with it, but you can’t use it against an adjacent foe.
While mounted, you can wield a lance with one hand.</v>
          </cell>
          <cell r="D103" t="str">
            <v>WotC</v>
          </cell>
          <cell r="E103" t="str">
            <v>PHB</v>
          </cell>
          <cell r="F103">
            <v>101</v>
          </cell>
          <cell r="G103">
            <v>10</v>
          </cell>
          <cell r="H103">
            <v>5</v>
          </cell>
          <cell r="I103">
            <v>10</v>
          </cell>
          <cell r="J103" t="str">
            <v>Martial</v>
          </cell>
          <cell r="K103" t="str">
            <v>Polearm</v>
          </cell>
          <cell r="O103">
            <v>8</v>
          </cell>
          <cell r="P103" t="str">
            <v>Piercing</v>
          </cell>
          <cell r="U103">
            <v>99</v>
          </cell>
          <cell r="V103">
            <v>20</v>
          </cell>
          <cell r="W103">
            <v>3</v>
          </cell>
          <cell r="AA103">
            <v>1</v>
          </cell>
        </row>
        <row r="104">
          <cell r="A104" t="str">
            <v>Lance, Light</v>
          </cell>
          <cell r="C104" t="str">
            <v>A lance deals double damage when used from the back of a charging mount. It has reach, so you can strike opponents 10 feet away with it, but you can’t use it against an adjacent foe.
While mounted, you can wield a lance with one hand.</v>
          </cell>
          <cell r="D104" t="str">
            <v>WotC</v>
          </cell>
          <cell r="E104" t="str">
            <v>PHB</v>
          </cell>
          <cell r="F104">
            <v>101</v>
          </cell>
          <cell r="G104">
            <v>5</v>
          </cell>
          <cell r="H104">
            <v>4</v>
          </cell>
          <cell r="I104">
            <v>6</v>
          </cell>
          <cell r="J104" t="str">
            <v>Martial</v>
          </cell>
          <cell r="K104" t="str">
            <v>Polearm</v>
          </cell>
          <cell r="O104">
            <v>6</v>
          </cell>
          <cell r="P104" t="str">
            <v>Piercing</v>
          </cell>
          <cell r="U104">
            <v>99</v>
          </cell>
          <cell r="V104">
            <v>20</v>
          </cell>
          <cell r="W104">
            <v>3</v>
          </cell>
          <cell r="AA104">
            <v>1</v>
          </cell>
        </row>
        <row r="105">
          <cell r="A105" t="str">
            <v>Mace, Heavy</v>
          </cell>
          <cell r="D105" t="str">
            <v>WotC</v>
          </cell>
          <cell r="E105" t="str">
            <v>PHB</v>
          </cell>
          <cell r="F105">
            <v>101</v>
          </cell>
          <cell r="G105">
            <v>12</v>
          </cell>
          <cell r="H105">
            <v>5</v>
          </cell>
          <cell r="I105">
            <v>12</v>
          </cell>
          <cell r="J105" t="str">
            <v>Simple</v>
          </cell>
          <cell r="K105" t="str">
            <v>Impact</v>
          </cell>
          <cell r="O105">
            <v>8</v>
          </cell>
          <cell r="P105" t="str">
            <v>Bludgeoning</v>
          </cell>
          <cell r="U105">
            <v>99</v>
          </cell>
          <cell r="V105">
            <v>20</v>
          </cell>
          <cell r="W105">
            <v>2</v>
          </cell>
        </row>
        <row r="106">
          <cell r="A106" t="str">
            <v>Mace, Light</v>
          </cell>
          <cell r="D106" t="str">
            <v>WotC</v>
          </cell>
          <cell r="E106" t="str">
            <v>PHB</v>
          </cell>
          <cell r="F106">
            <v>101</v>
          </cell>
          <cell r="G106">
            <v>6</v>
          </cell>
          <cell r="H106">
            <v>4</v>
          </cell>
          <cell r="I106">
            <v>5</v>
          </cell>
          <cell r="J106" t="str">
            <v>Simple</v>
          </cell>
          <cell r="K106" t="str">
            <v>Impact</v>
          </cell>
          <cell r="O106">
            <v>6</v>
          </cell>
          <cell r="P106" t="str">
            <v>Bludgeoning</v>
          </cell>
          <cell r="U106">
            <v>99</v>
          </cell>
          <cell r="V106">
            <v>20</v>
          </cell>
          <cell r="W106">
            <v>2</v>
          </cell>
        </row>
        <row r="107">
          <cell r="A107" t="str">
            <v>Mancatcher</v>
          </cell>
          <cell r="D107" t="str">
            <v>Piazo</v>
          </cell>
          <cell r="E107" t="str">
            <v>Dragon 275</v>
          </cell>
          <cell r="F107">
            <v>44</v>
          </cell>
          <cell r="G107">
            <v>8</v>
          </cell>
          <cell r="H107">
            <v>5</v>
          </cell>
          <cell r="J107" t="str">
            <v>Exotic</v>
          </cell>
          <cell r="K107" t="str">
            <v>Polearm</v>
          </cell>
          <cell r="O107">
            <v>4</v>
          </cell>
          <cell r="P107" t="str">
            <v>Bludgeoning</v>
          </cell>
          <cell r="T107" t="str">
            <v>Subdual</v>
          </cell>
          <cell r="U107">
            <v>99</v>
          </cell>
          <cell r="V107">
            <v>20</v>
          </cell>
          <cell r="W107">
            <v>2</v>
          </cell>
        </row>
        <row r="108">
          <cell r="A108" t="str">
            <v>Manti</v>
          </cell>
          <cell r="D108" t="str">
            <v>WotC</v>
          </cell>
          <cell r="E108" t="str">
            <v>SnF</v>
          </cell>
          <cell r="F108">
            <v>73</v>
          </cell>
          <cell r="G108">
            <v>9</v>
          </cell>
          <cell r="H108">
            <v>5</v>
          </cell>
          <cell r="J108" t="str">
            <v>Exotic</v>
          </cell>
          <cell r="L108" t="str">
            <v>Asian</v>
          </cell>
          <cell r="O108">
            <v>8</v>
          </cell>
          <cell r="P108" t="str">
            <v>Piercing</v>
          </cell>
          <cell r="U108">
            <v>99</v>
          </cell>
          <cell r="V108">
            <v>20</v>
          </cell>
          <cell r="W108">
            <v>3</v>
          </cell>
        </row>
        <row r="109">
          <cell r="A109" t="str">
            <v>Masa-kari</v>
          </cell>
          <cell r="D109" t="str">
            <v>AEG</v>
          </cell>
          <cell r="E109" t="str">
            <v>Rokugan</v>
          </cell>
          <cell r="F109">
            <v>59</v>
          </cell>
          <cell r="G109">
            <v>5</v>
          </cell>
          <cell r="H109">
            <v>4</v>
          </cell>
          <cell r="J109" t="str">
            <v>Martial</v>
          </cell>
          <cell r="L109" t="str">
            <v>Asian</v>
          </cell>
          <cell r="O109">
            <v>6</v>
          </cell>
          <cell r="P109" t="str">
            <v>Slashing</v>
          </cell>
          <cell r="U109">
            <v>99</v>
          </cell>
          <cell r="V109">
            <v>20</v>
          </cell>
          <cell r="W109">
            <v>3</v>
          </cell>
        </row>
        <row r="110">
          <cell r="A110" t="str">
            <v>Maul</v>
          </cell>
          <cell r="D110" t="str">
            <v>WotC</v>
          </cell>
          <cell r="E110" t="str">
            <v>FRCS</v>
          </cell>
          <cell r="F110">
            <v>97</v>
          </cell>
          <cell r="G110">
            <v>20</v>
          </cell>
          <cell r="H110">
            <v>5</v>
          </cell>
          <cell r="I110">
            <v>15</v>
          </cell>
          <cell r="J110" t="str">
            <v>Martial</v>
          </cell>
          <cell r="K110" t="str">
            <v>Impact</v>
          </cell>
          <cell r="O110">
            <v>10</v>
          </cell>
          <cell r="P110" t="str">
            <v>Bludgeoning</v>
          </cell>
          <cell r="U110">
            <v>99</v>
          </cell>
          <cell r="V110">
            <v>20</v>
          </cell>
          <cell r="W110">
            <v>3</v>
          </cell>
        </row>
        <row r="111">
          <cell r="A111" t="str">
            <v>Morningstar</v>
          </cell>
          <cell r="D111" t="str">
            <v>WotC</v>
          </cell>
          <cell r="E111" t="str">
            <v>PHB</v>
          </cell>
          <cell r="F111">
            <v>102</v>
          </cell>
          <cell r="G111">
            <v>8</v>
          </cell>
          <cell r="H111">
            <v>5</v>
          </cell>
          <cell r="I111">
            <v>8</v>
          </cell>
          <cell r="J111" t="str">
            <v>Simple</v>
          </cell>
          <cell r="K111" t="str">
            <v>Impact</v>
          </cell>
          <cell r="O111">
            <v>8</v>
          </cell>
          <cell r="P111" t="str">
            <v>Bludgeoning</v>
          </cell>
          <cell r="U111">
            <v>99</v>
          </cell>
          <cell r="V111">
            <v>20</v>
          </cell>
          <cell r="W111">
            <v>2</v>
          </cell>
        </row>
        <row r="112">
          <cell r="A112" t="str">
            <v>Naga Blade</v>
          </cell>
          <cell r="D112" t="str">
            <v>AEG</v>
          </cell>
          <cell r="E112" t="str">
            <v>Rokugan</v>
          </cell>
          <cell r="F112">
            <v>59</v>
          </cell>
          <cell r="G112">
            <v>8</v>
          </cell>
          <cell r="H112">
            <v>5</v>
          </cell>
          <cell r="J112" t="str">
            <v>Exotic</v>
          </cell>
          <cell r="K112" t="str">
            <v>Sword</v>
          </cell>
          <cell r="L112" t="str">
            <v>Asian</v>
          </cell>
          <cell r="O112">
            <v>10</v>
          </cell>
          <cell r="P112" t="str">
            <v>Slashing</v>
          </cell>
          <cell r="U112">
            <v>99</v>
          </cell>
          <cell r="V112">
            <v>20</v>
          </cell>
          <cell r="W112">
            <v>3</v>
          </cell>
        </row>
        <row r="113">
          <cell r="A113" t="str">
            <v>Nagamaki</v>
          </cell>
          <cell r="D113" t="str">
            <v>WotC</v>
          </cell>
          <cell r="E113" t="str">
            <v>OA</v>
          </cell>
          <cell r="F113">
            <v>73</v>
          </cell>
          <cell r="G113">
            <v>10</v>
          </cell>
          <cell r="H113">
            <v>5</v>
          </cell>
          <cell r="I113">
            <v>8</v>
          </cell>
          <cell r="J113" t="str">
            <v>Martial</v>
          </cell>
          <cell r="L113" t="str">
            <v>Asian</v>
          </cell>
          <cell r="N113">
            <v>2</v>
          </cell>
          <cell r="O113">
            <v>4</v>
          </cell>
          <cell r="P113" t="str">
            <v>Slashing</v>
          </cell>
          <cell r="U113">
            <v>99</v>
          </cell>
          <cell r="V113">
            <v>20</v>
          </cell>
          <cell r="W113">
            <v>3</v>
          </cell>
        </row>
        <row r="114">
          <cell r="A114" t="str">
            <v>Nage-yari</v>
          </cell>
          <cell r="D114" t="str">
            <v>AEG</v>
          </cell>
          <cell r="E114" t="str">
            <v>Rokugan</v>
          </cell>
          <cell r="F114">
            <v>59</v>
          </cell>
          <cell r="G114">
            <v>3</v>
          </cell>
          <cell r="H114">
            <v>3</v>
          </cell>
          <cell r="J114" t="str">
            <v>Simple</v>
          </cell>
          <cell r="L114" t="str">
            <v>Asian</v>
          </cell>
          <cell r="O114">
            <v>6</v>
          </cell>
          <cell r="P114" t="str">
            <v>Piercing</v>
          </cell>
          <cell r="U114">
            <v>99</v>
          </cell>
          <cell r="V114">
            <v>20</v>
          </cell>
          <cell r="W114">
            <v>2</v>
          </cell>
          <cell r="X114" t="str">
            <v>thrown</v>
          </cell>
          <cell r="Y114">
            <v>20</v>
          </cell>
        </row>
        <row r="115">
          <cell r="A115" t="str">
            <v>Naginata</v>
          </cell>
          <cell r="D115" t="str">
            <v>WotC</v>
          </cell>
          <cell r="E115" t="str">
            <v>OA</v>
          </cell>
          <cell r="F115">
            <v>73</v>
          </cell>
          <cell r="G115">
            <v>15</v>
          </cell>
          <cell r="H115">
            <v>5</v>
          </cell>
          <cell r="I115">
            <v>10</v>
          </cell>
          <cell r="J115" t="str">
            <v>Martial</v>
          </cell>
          <cell r="K115" t="str">
            <v>Polearm</v>
          </cell>
          <cell r="L115" t="str">
            <v>Asian</v>
          </cell>
          <cell r="O115">
            <v>10</v>
          </cell>
          <cell r="P115" t="str">
            <v>Slashing</v>
          </cell>
          <cell r="U115">
            <v>99</v>
          </cell>
          <cell r="V115">
            <v>20</v>
          </cell>
          <cell r="W115">
            <v>3</v>
          </cell>
        </row>
        <row r="116">
          <cell r="A116" t="str">
            <v>Nekode</v>
          </cell>
          <cell r="D116" t="str">
            <v>WotC</v>
          </cell>
          <cell r="E116" t="str">
            <v>OA</v>
          </cell>
          <cell r="F116">
            <v>74</v>
          </cell>
          <cell r="G116">
            <v>2</v>
          </cell>
          <cell r="H116">
            <v>3</v>
          </cell>
          <cell r="I116">
            <v>2</v>
          </cell>
          <cell r="J116" t="str">
            <v>Exotic</v>
          </cell>
          <cell r="L116" t="str">
            <v>Asian</v>
          </cell>
          <cell r="O116">
            <v>4</v>
          </cell>
          <cell r="P116" t="str">
            <v>Piercing</v>
          </cell>
          <cell r="U116">
            <v>99</v>
          </cell>
          <cell r="V116">
            <v>20</v>
          </cell>
          <cell r="W116">
            <v>2</v>
          </cell>
        </row>
        <row r="117">
          <cell r="A117" t="str">
            <v>Net</v>
          </cell>
          <cell r="C117" t="str">
            <v>A net is used to entangle enemies. When you throw a net, you make a ranged touch attack against your target. A net’s maximum range is 10 feet. If you hit, the target is entangled. An entangled creature takes a –2 penalty on attack rolls and a –4 penalty on Dexterity, can move at only half speed, and cannot charge or run. If you control the trailing rope by succeeding on an opposed Strength check while holding it, the entangled creature can move only within the limits that the rope allows. If the entangled creature attempts to cast a spell, it must make a DC 15 Concentration check or be unable to cast the spell.
An entangled creature can escape with a DC 20 Escape Artist check (a full-round action). The net has 5 hit points and can be burst with a DC 25 Strength check (also a full-round action).
A net is useful only against creatures within one size category of you.
A net must be folded to be thrown effectively. The first time you throw your net in a fight, you make a normal ranged touch attack roll. After the net is unfolded, you take a –4 penalty on attack rolls with it. It takes 2 rounds for a proficient user to fold a net and twice that long for a nonproficient one to do so.</v>
          </cell>
          <cell r="D117" t="str">
            <v>WotC</v>
          </cell>
          <cell r="E117" t="str">
            <v>PHB</v>
          </cell>
          <cell r="F117">
            <v>102</v>
          </cell>
          <cell r="G117">
            <v>10</v>
          </cell>
          <cell r="H117">
            <v>5</v>
          </cell>
          <cell r="I117">
            <v>20</v>
          </cell>
          <cell r="J117" t="str">
            <v>Exotic</v>
          </cell>
          <cell r="K117" t="str">
            <v>Other</v>
          </cell>
          <cell r="P117" t="str">
            <v>Slashing</v>
          </cell>
          <cell r="T117" t="str">
            <v>Special</v>
          </cell>
          <cell r="V117" t="str">
            <v>Special</v>
          </cell>
          <cell r="W117" t="str">
            <v>Special</v>
          </cell>
          <cell r="X117" t="str">
            <v>thrown</v>
          </cell>
          <cell r="Y117">
            <v>10</v>
          </cell>
        </row>
        <row r="118">
          <cell r="A118" t="str">
            <v>Ninja-to</v>
          </cell>
          <cell r="D118" t="str">
            <v>WotC</v>
          </cell>
          <cell r="E118" t="str">
            <v>OA</v>
          </cell>
          <cell r="F118">
            <v>74</v>
          </cell>
          <cell r="G118">
            <v>3</v>
          </cell>
          <cell r="H118">
            <v>4</v>
          </cell>
          <cell r="I118">
            <v>10</v>
          </cell>
          <cell r="J118" t="str">
            <v>Exotic</v>
          </cell>
          <cell r="K118" t="str">
            <v>Sword</v>
          </cell>
          <cell r="L118" t="str">
            <v>Asian</v>
          </cell>
          <cell r="O118">
            <v>6</v>
          </cell>
          <cell r="P118" t="str">
            <v>Slashing</v>
          </cell>
          <cell r="U118">
            <v>99</v>
          </cell>
          <cell r="V118">
            <v>19</v>
          </cell>
          <cell r="W118">
            <v>2</v>
          </cell>
        </row>
        <row r="119">
          <cell r="A119" t="str">
            <v>No-dachi</v>
          </cell>
          <cell r="D119" t="str">
            <v>AEG</v>
          </cell>
          <cell r="E119" t="str">
            <v>Rokugan</v>
          </cell>
          <cell r="F119">
            <v>59</v>
          </cell>
          <cell r="G119">
            <v>12</v>
          </cell>
          <cell r="H119">
            <v>5</v>
          </cell>
          <cell r="J119" t="str">
            <v>Martial</v>
          </cell>
          <cell r="K119" t="str">
            <v>Sword</v>
          </cell>
          <cell r="L119" t="str">
            <v>Asian</v>
          </cell>
          <cell r="N119">
            <v>2</v>
          </cell>
          <cell r="O119">
            <v>6</v>
          </cell>
          <cell r="P119" t="str">
            <v>Slashing</v>
          </cell>
          <cell r="U119">
            <v>99</v>
          </cell>
          <cell r="V119">
            <v>19</v>
          </cell>
          <cell r="W119">
            <v>2</v>
          </cell>
        </row>
        <row r="120">
          <cell r="A120" t="str">
            <v>Nunchaku</v>
          </cell>
          <cell r="C120" t="str">
            <v>The nunchaku is a special monk weapon. This designation gives a monk wielding a nunchaku special options. With a nunchaku, you get a +2 bonus on opposed attack rolls made to disarm an enemy (including the roll to avoid being disarmed if such an attempt fails).</v>
          </cell>
          <cell r="D120" t="str">
            <v>WotC</v>
          </cell>
          <cell r="E120" t="str">
            <v>PHB</v>
          </cell>
          <cell r="F120">
            <v>102</v>
          </cell>
          <cell r="G120">
            <v>2</v>
          </cell>
          <cell r="H120">
            <v>4</v>
          </cell>
          <cell r="I120">
            <v>2</v>
          </cell>
          <cell r="J120" t="str">
            <v>Exotic</v>
          </cell>
          <cell r="L120" t="str">
            <v>Asian</v>
          </cell>
          <cell r="M120">
            <v>1</v>
          </cell>
          <cell r="O120">
            <v>6</v>
          </cell>
          <cell r="P120" t="str">
            <v>Bludgeoning</v>
          </cell>
          <cell r="U120">
            <v>99</v>
          </cell>
          <cell r="V120">
            <v>20</v>
          </cell>
          <cell r="W120">
            <v>2</v>
          </cell>
        </row>
        <row r="121">
          <cell r="A121" t="str">
            <v>Ono</v>
          </cell>
          <cell r="D121" t="str">
            <v>AEG</v>
          </cell>
          <cell r="E121" t="str">
            <v>Rokugan</v>
          </cell>
          <cell r="F121">
            <v>59</v>
          </cell>
          <cell r="G121">
            <v>10</v>
          </cell>
          <cell r="H121">
            <v>5</v>
          </cell>
          <cell r="J121" t="str">
            <v>Martial</v>
          </cell>
          <cell r="L121" t="str">
            <v>Asian</v>
          </cell>
          <cell r="O121">
            <v>10</v>
          </cell>
          <cell r="P121" t="str">
            <v>Slashing</v>
          </cell>
          <cell r="U121">
            <v>99</v>
          </cell>
          <cell r="V121">
            <v>20</v>
          </cell>
          <cell r="W121">
            <v>3</v>
          </cell>
        </row>
        <row r="122">
          <cell r="A122" t="str">
            <v>Pick, Heavy</v>
          </cell>
          <cell r="D122" t="str">
            <v>WotC</v>
          </cell>
          <cell r="E122" t="str">
            <v>PHB</v>
          </cell>
          <cell r="F122">
            <v>102</v>
          </cell>
          <cell r="G122">
            <v>6</v>
          </cell>
          <cell r="H122">
            <v>5</v>
          </cell>
          <cell r="I122">
            <v>8</v>
          </cell>
          <cell r="J122" t="str">
            <v>Martial</v>
          </cell>
          <cell r="K122" t="str">
            <v>Impact</v>
          </cell>
          <cell r="O122">
            <v>6</v>
          </cell>
          <cell r="P122" t="str">
            <v>Piercing</v>
          </cell>
          <cell r="U122">
            <v>99</v>
          </cell>
          <cell r="V122">
            <v>20</v>
          </cell>
          <cell r="W122">
            <v>4</v>
          </cell>
        </row>
        <row r="123">
          <cell r="A123" t="str">
            <v>Pick, Light</v>
          </cell>
          <cell r="D123" t="str">
            <v>WotC</v>
          </cell>
          <cell r="E123" t="str">
            <v>PHB</v>
          </cell>
          <cell r="F123">
            <v>102</v>
          </cell>
          <cell r="G123">
            <v>4</v>
          </cell>
          <cell r="H123">
            <v>4</v>
          </cell>
          <cell r="I123">
            <v>4</v>
          </cell>
          <cell r="J123" t="str">
            <v>Martial</v>
          </cell>
          <cell r="K123" t="str">
            <v>Impact</v>
          </cell>
          <cell r="O123">
            <v>4</v>
          </cell>
          <cell r="P123" t="str">
            <v>Piercing</v>
          </cell>
          <cell r="U123">
            <v>99</v>
          </cell>
          <cell r="V123">
            <v>20</v>
          </cell>
          <cell r="W123">
            <v>4</v>
          </cell>
        </row>
        <row r="124">
          <cell r="A124" t="str">
            <v>Pipe, Machi-kanshisha</v>
          </cell>
          <cell r="D124" t="str">
            <v>AEG</v>
          </cell>
          <cell r="E124" t="str">
            <v>Rokugan</v>
          </cell>
          <cell r="F124">
            <v>59</v>
          </cell>
          <cell r="G124">
            <v>4</v>
          </cell>
          <cell r="H124">
            <v>5</v>
          </cell>
          <cell r="J124" t="str">
            <v>Exotic</v>
          </cell>
          <cell r="K124" t="str">
            <v>Impact</v>
          </cell>
          <cell r="L124" t="str">
            <v>Asian</v>
          </cell>
          <cell r="O124">
            <v>6</v>
          </cell>
          <cell r="P124" t="str">
            <v>Bludgeoning</v>
          </cell>
          <cell r="U124">
            <v>99</v>
          </cell>
          <cell r="V124">
            <v>20</v>
          </cell>
          <cell r="W124">
            <v>3</v>
          </cell>
        </row>
        <row r="125">
          <cell r="A125" t="str">
            <v>Ranseur</v>
          </cell>
          <cell r="C125" t="str">
            <v>A ranseur has reach. You can strike opponents 10 feet away with it, but you can’t use it against an adjacent foe.
With a ranseur, you get a +2 bonus on opposed attack rolls made to disarm an opponent (including the roll to avoid being disarmed if such an attempt fails).</v>
          </cell>
          <cell r="D125" t="str">
            <v>WotC</v>
          </cell>
          <cell r="E125" t="str">
            <v>PHB</v>
          </cell>
          <cell r="F125">
            <v>102</v>
          </cell>
          <cell r="G125">
            <v>15</v>
          </cell>
          <cell r="H125">
            <v>5</v>
          </cell>
          <cell r="I125">
            <v>10</v>
          </cell>
          <cell r="J125" t="str">
            <v>Martial</v>
          </cell>
          <cell r="K125" t="str">
            <v>Polearm</v>
          </cell>
          <cell r="N125">
            <v>2</v>
          </cell>
          <cell r="O125">
            <v>4</v>
          </cell>
          <cell r="P125" t="str">
            <v>Piercing</v>
          </cell>
          <cell r="U125">
            <v>99</v>
          </cell>
          <cell r="V125">
            <v>20</v>
          </cell>
          <cell r="W125">
            <v>3</v>
          </cell>
          <cell r="AA125">
            <v>1</v>
          </cell>
        </row>
        <row r="126">
          <cell r="A126" t="str">
            <v>Rapier</v>
          </cell>
          <cell r="C126" t="str">
            <v>You can use the Weapon Finesse feat to apply your Dexterity modifier instead of your Strength modifier to attack rolls with a rapier sized for you, even though it isn’t a light weapon for you. You can’t wield a rapier in two hands in order to apply 1-1/2 times your Strength bonus to damage.</v>
          </cell>
          <cell r="D126" t="str">
            <v>WotC</v>
          </cell>
          <cell r="E126" t="str">
            <v>PHB</v>
          </cell>
          <cell r="F126">
            <v>102</v>
          </cell>
          <cell r="G126">
            <v>3</v>
          </cell>
          <cell r="H126">
            <v>5</v>
          </cell>
          <cell r="I126">
            <v>20</v>
          </cell>
          <cell r="J126" t="str">
            <v>Martial</v>
          </cell>
          <cell r="K126" t="str">
            <v>Sword</v>
          </cell>
          <cell r="O126">
            <v>6</v>
          </cell>
          <cell r="P126" t="str">
            <v>Piercing</v>
          </cell>
          <cell r="U126">
            <v>99</v>
          </cell>
          <cell r="V126">
            <v>18</v>
          </cell>
          <cell r="W126">
            <v>2</v>
          </cell>
          <cell r="AB126">
            <v>1</v>
          </cell>
        </row>
        <row r="127">
          <cell r="A127" t="str">
            <v>Rock</v>
          </cell>
          <cell r="G127">
            <v>0.5</v>
          </cell>
          <cell r="H127">
            <v>3</v>
          </cell>
          <cell r="J127" t="str">
            <v>Simple</v>
          </cell>
          <cell r="K127" t="str">
            <v>Improvised</v>
          </cell>
          <cell r="O127">
            <v>2</v>
          </cell>
          <cell r="P127" t="str">
            <v>Bludgeoning</v>
          </cell>
          <cell r="U127">
            <v>99</v>
          </cell>
          <cell r="V127">
            <v>20</v>
          </cell>
          <cell r="W127">
            <v>2</v>
          </cell>
          <cell r="X127" t="str">
            <v>thrown</v>
          </cell>
          <cell r="Y127">
            <v>10</v>
          </cell>
        </row>
        <row r="128">
          <cell r="A128" t="str">
            <v>Saber</v>
          </cell>
          <cell r="D128" t="str">
            <v>WotC</v>
          </cell>
          <cell r="E128" t="str">
            <v>FRCS</v>
          </cell>
          <cell r="F128">
            <v>97</v>
          </cell>
          <cell r="G128">
            <v>4</v>
          </cell>
          <cell r="H128">
            <v>4</v>
          </cell>
          <cell r="I128">
            <v>20</v>
          </cell>
          <cell r="J128" t="str">
            <v>Martial</v>
          </cell>
          <cell r="K128" t="str">
            <v>Sword</v>
          </cell>
          <cell r="O128">
            <v>8</v>
          </cell>
          <cell r="P128" t="str">
            <v>Slashing or Piercing</v>
          </cell>
          <cell r="U128">
            <v>99</v>
          </cell>
          <cell r="V128">
            <v>19</v>
          </cell>
          <cell r="W128">
            <v>2</v>
          </cell>
        </row>
        <row r="129">
          <cell r="A129" t="str">
            <v>Sai</v>
          </cell>
          <cell r="C129" t="str">
            <v>With a sai, you get a +4 bonus on opposed attack rolls made to disarm an enemy (including the roll to avoid being disarmed if such an attempt fails).
The sai is a special monk weapon. This designation gives a monk wielding a sai special options.</v>
          </cell>
          <cell r="D129" t="str">
            <v>WotC</v>
          </cell>
          <cell r="E129" t="str">
            <v>OA</v>
          </cell>
          <cell r="F129">
            <v>45</v>
          </cell>
          <cell r="G129">
            <v>2</v>
          </cell>
          <cell r="H129">
            <v>3</v>
          </cell>
          <cell r="I129">
            <v>1</v>
          </cell>
          <cell r="J129" t="str">
            <v>Exotic</v>
          </cell>
          <cell r="K129" t="str">
            <v>Dagger</v>
          </cell>
          <cell r="L129" t="str">
            <v>Asian</v>
          </cell>
          <cell r="M129">
            <v>1</v>
          </cell>
          <cell r="O129">
            <v>4</v>
          </cell>
          <cell r="P129" t="str">
            <v>Bludgeoning</v>
          </cell>
          <cell r="U129">
            <v>99</v>
          </cell>
          <cell r="V129">
            <v>20</v>
          </cell>
          <cell r="W129">
            <v>2</v>
          </cell>
        </row>
        <row r="130">
          <cell r="A130" t="str">
            <v>Sang Kauw</v>
          </cell>
          <cell r="D130" t="str">
            <v>WotC</v>
          </cell>
          <cell r="E130" t="str">
            <v>OA</v>
          </cell>
          <cell r="F130">
            <v>74</v>
          </cell>
          <cell r="G130">
            <v>10</v>
          </cell>
          <cell r="H130">
            <v>5</v>
          </cell>
          <cell r="I130">
            <v>95</v>
          </cell>
          <cell r="J130" t="str">
            <v>Exotic</v>
          </cell>
          <cell r="L130" t="str">
            <v>Asian</v>
          </cell>
          <cell r="O130">
            <v>8</v>
          </cell>
          <cell r="P130" t="str">
            <v>Piercing</v>
          </cell>
          <cell r="R130">
            <v>8</v>
          </cell>
          <cell r="S130" t="str">
            <v>Piercing</v>
          </cell>
          <cell r="U130">
            <v>99</v>
          </cell>
          <cell r="V130">
            <v>20</v>
          </cell>
          <cell r="W130">
            <v>3</v>
          </cell>
        </row>
        <row r="131">
          <cell r="A131" t="str">
            <v>Sap</v>
          </cell>
          <cell r="D131" t="str">
            <v>WotC</v>
          </cell>
          <cell r="E131" t="str">
            <v>PHB</v>
          </cell>
          <cell r="F131">
            <v>102</v>
          </cell>
          <cell r="G131">
            <v>3</v>
          </cell>
          <cell r="H131">
            <v>3</v>
          </cell>
          <cell r="I131">
            <v>1</v>
          </cell>
          <cell r="J131" t="str">
            <v>Martial</v>
          </cell>
          <cell r="K131" t="str">
            <v>Other</v>
          </cell>
          <cell r="O131">
            <v>6</v>
          </cell>
          <cell r="P131" t="str">
            <v>Bludgeoning</v>
          </cell>
          <cell r="T131" t="str">
            <v>Subdual</v>
          </cell>
          <cell r="U131">
            <v>99</v>
          </cell>
          <cell r="V131">
            <v>20</v>
          </cell>
          <cell r="W131">
            <v>2</v>
          </cell>
        </row>
        <row r="132">
          <cell r="A132" t="str">
            <v>Sasumata</v>
          </cell>
          <cell r="D132" t="str">
            <v>WotC</v>
          </cell>
          <cell r="E132" t="str">
            <v>OA</v>
          </cell>
          <cell r="F132">
            <v>74</v>
          </cell>
          <cell r="G132">
            <v>8</v>
          </cell>
          <cell r="H132">
            <v>5</v>
          </cell>
          <cell r="I132">
            <v>8</v>
          </cell>
          <cell r="J132" t="str">
            <v>Exotic</v>
          </cell>
          <cell r="L132" t="str">
            <v>Asian</v>
          </cell>
          <cell r="O132">
            <v>4</v>
          </cell>
          <cell r="P132" t="str">
            <v>Bludgeoning</v>
          </cell>
          <cell r="T132" t="str">
            <v>Subdual</v>
          </cell>
          <cell r="U132">
            <v>99</v>
          </cell>
          <cell r="V132">
            <v>20</v>
          </cell>
          <cell r="W132">
            <v>2</v>
          </cell>
        </row>
        <row r="133">
          <cell r="A133" t="str">
            <v>Scimitar</v>
          </cell>
          <cell r="D133" t="str">
            <v>WotC</v>
          </cell>
          <cell r="E133" t="str">
            <v>PHB</v>
          </cell>
          <cell r="F133">
            <v>102</v>
          </cell>
          <cell r="G133">
            <v>4</v>
          </cell>
          <cell r="H133">
            <v>4</v>
          </cell>
          <cell r="I133">
            <v>15</v>
          </cell>
          <cell r="J133" t="str">
            <v>Martial</v>
          </cell>
          <cell r="K133" t="str">
            <v>Sword</v>
          </cell>
          <cell r="O133">
            <v>6</v>
          </cell>
          <cell r="P133" t="str">
            <v>Slashing</v>
          </cell>
          <cell r="U133">
            <v>99</v>
          </cell>
          <cell r="V133">
            <v>18</v>
          </cell>
          <cell r="W133">
            <v>2</v>
          </cell>
        </row>
        <row r="134">
          <cell r="A134" t="str">
            <v>Scimitar, Double</v>
          </cell>
          <cell r="D134" t="str">
            <v>Piazo</v>
          </cell>
          <cell r="E134" t="str">
            <v>Dragon 281</v>
          </cell>
          <cell r="F134">
            <v>39</v>
          </cell>
          <cell r="G134">
            <v>15</v>
          </cell>
          <cell r="H134">
            <v>5</v>
          </cell>
          <cell r="J134" t="str">
            <v>Exotic</v>
          </cell>
          <cell r="K134" t="str">
            <v>Sword</v>
          </cell>
          <cell r="O134">
            <v>6</v>
          </cell>
          <cell r="P134" t="str">
            <v>Slashing</v>
          </cell>
          <cell r="R134">
            <v>6</v>
          </cell>
          <cell r="S134" t="str">
            <v>Slashing</v>
          </cell>
          <cell r="U134">
            <v>99</v>
          </cell>
          <cell r="V134">
            <v>18</v>
          </cell>
          <cell r="W134">
            <v>2</v>
          </cell>
        </row>
        <row r="135">
          <cell r="A135" t="str">
            <v>Scourge</v>
          </cell>
          <cell r="D135" t="str">
            <v>WotC</v>
          </cell>
          <cell r="E135" t="str">
            <v>FRCS</v>
          </cell>
          <cell r="F135">
            <v>97</v>
          </cell>
          <cell r="G135">
            <v>2</v>
          </cell>
          <cell r="H135">
            <v>4</v>
          </cell>
          <cell r="I135">
            <v>20</v>
          </cell>
          <cell r="J135" t="str">
            <v>Exotic</v>
          </cell>
          <cell r="K135" t="str">
            <v>Whip</v>
          </cell>
          <cell r="O135">
            <v>8</v>
          </cell>
          <cell r="P135" t="str">
            <v>Slashing</v>
          </cell>
          <cell r="U135">
            <v>99</v>
          </cell>
          <cell r="V135">
            <v>20</v>
          </cell>
          <cell r="W135">
            <v>2</v>
          </cell>
        </row>
        <row r="136">
          <cell r="A136" t="str">
            <v>Scythe</v>
          </cell>
          <cell r="C136" t="str">
            <v>A scythe can be used to make trip attacks. If you are tripped during your own trip attempt, you can drop the scythe to avoid being tripped.</v>
          </cell>
          <cell r="D136" t="str">
            <v>WotC</v>
          </cell>
          <cell r="E136" t="str">
            <v>PHB</v>
          </cell>
          <cell r="F136">
            <v>102</v>
          </cell>
          <cell r="G136">
            <v>12</v>
          </cell>
          <cell r="H136">
            <v>5</v>
          </cell>
          <cell r="I136">
            <v>18</v>
          </cell>
          <cell r="J136" t="str">
            <v>Martial</v>
          </cell>
          <cell r="K136" t="str">
            <v>Polearm</v>
          </cell>
          <cell r="N136">
            <v>2</v>
          </cell>
          <cell r="O136">
            <v>4</v>
          </cell>
          <cell r="P136" t="str">
            <v>Slashing and Piercing</v>
          </cell>
          <cell r="U136">
            <v>99</v>
          </cell>
          <cell r="V136">
            <v>20</v>
          </cell>
          <cell r="W136">
            <v>4</v>
          </cell>
        </row>
        <row r="137">
          <cell r="A137" t="str">
            <v>Shield, Heavy</v>
          </cell>
          <cell r="C137" t="str">
            <v>You can bash with a shield instead of using it for defense. See Armor for details.</v>
          </cell>
          <cell r="D137" t="str">
            <v>WotC</v>
          </cell>
          <cell r="E137" t="str">
            <v>3.5e SRD</v>
          </cell>
          <cell r="G137">
            <v>15</v>
          </cell>
          <cell r="H137">
            <v>4</v>
          </cell>
          <cell r="I137">
            <v>20</v>
          </cell>
          <cell r="J137" t="str">
            <v>Martial</v>
          </cell>
          <cell r="K137" t="str">
            <v>Shield</v>
          </cell>
          <cell r="O137">
            <v>4</v>
          </cell>
          <cell r="P137" t="str">
            <v>Bludgeoning</v>
          </cell>
          <cell r="U137">
            <v>99</v>
          </cell>
          <cell r="V137">
            <v>20</v>
          </cell>
          <cell r="W137">
            <v>2</v>
          </cell>
        </row>
        <row r="138">
          <cell r="A138" t="str">
            <v>Shield, Light</v>
          </cell>
          <cell r="C138" t="str">
            <v>You can bash with a shield instead of using it for defense. See Armor for details.</v>
          </cell>
          <cell r="D138" t="str">
            <v>WotC</v>
          </cell>
          <cell r="E138" t="str">
            <v>3.5e SRD</v>
          </cell>
          <cell r="G138">
            <v>6</v>
          </cell>
          <cell r="H138">
            <v>4</v>
          </cell>
          <cell r="I138">
            <v>9</v>
          </cell>
          <cell r="J138" t="str">
            <v>Martial</v>
          </cell>
          <cell r="K138" t="str">
            <v>Shield</v>
          </cell>
          <cell r="O138">
            <v>3</v>
          </cell>
          <cell r="P138" t="str">
            <v>Bludgeoning</v>
          </cell>
          <cell r="U138">
            <v>99</v>
          </cell>
          <cell r="V138">
            <v>20</v>
          </cell>
          <cell r="W138">
            <v>2</v>
          </cell>
        </row>
        <row r="139">
          <cell r="A139" t="str">
            <v>Shield, Spiked Heavy</v>
          </cell>
          <cell r="C139" t="str">
            <v>You can bash with a shield instead of using it for defense. See Armor for details.</v>
          </cell>
          <cell r="D139" t="str">
            <v>WotC</v>
          </cell>
          <cell r="E139" t="str">
            <v>3.5e SRD</v>
          </cell>
          <cell r="G139">
            <v>5</v>
          </cell>
          <cell r="H139">
            <v>4</v>
          </cell>
          <cell r="I139">
            <v>10</v>
          </cell>
          <cell r="J139" t="str">
            <v>Martial</v>
          </cell>
          <cell r="K139" t="str">
            <v>Shield</v>
          </cell>
          <cell r="O139">
            <v>6</v>
          </cell>
          <cell r="P139" t="str">
            <v>Piercing</v>
          </cell>
          <cell r="U139">
            <v>99</v>
          </cell>
          <cell r="V139">
            <v>20</v>
          </cell>
          <cell r="W139">
            <v>2</v>
          </cell>
        </row>
        <row r="140">
          <cell r="A140" t="str">
            <v>Shield, Spiked Light</v>
          </cell>
          <cell r="C140" t="str">
            <v>You can bash with a shield instead of using it for defense. See Armor for details.</v>
          </cell>
          <cell r="D140" t="str">
            <v>WotC</v>
          </cell>
          <cell r="E140" t="str">
            <v>3.5e SRD</v>
          </cell>
          <cell r="G140">
            <v>5</v>
          </cell>
          <cell r="H140">
            <v>4</v>
          </cell>
          <cell r="I140">
            <v>10</v>
          </cell>
          <cell r="J140" t="str">
            <v>Martial</v>
          </cell>
          <cell r="K140" t="str">
            <v>Shield</v>
          </cell>
          <cell r="O140">
            <v>3</v>
          </cell>
          <cell r="P140" t="str">
            <v>Piercing</v>
          </cell>
          <cell r="U140">
            <v>99</v>
          </cell>
          <cell r="V140">
            <v>20</v>
          </cell>
          <cell r="W140">
            <v>2</v>
          </cell>
        </row>
        <row r="141">
          <cell r="A141" t="str">
            <v>Shikomi-zue</v>
          </cell>
          <cell r="D141" t="str">
            <v>WotC</v>
          </cell>
          <cell r="E141" t="str">
            <v>OA</v>
          </cell>
          <cell r="F141">
            <v>74</v>
          </cell>
          <cell r="G141">
            <v>5</v>
          </cell>
          <cell r="H141">
            <v>5</v>
          </cell>
          <cell r="I141">
            <v>12</v>
          </cell>
          <cell r="J141" t="str">
            <v>Exotic</v>
          </cell>
          <cell r="L141" t="str">
            <v>Asian</v>
          </cell>
          <cell r="O141">
            <v>8</v>
          </cell>
          <cell r="P141" t="str">
            <v>Piercing</v>
          </cell>
          <cell r="U141">
            <v>99</v>
          </cell>
          <cell r="V141">
            <v>20</v>
          </cell>
          <cell r="W141">
            <v>3</v>
          </cell>
        </row>
        <row r="142">
          <cell r="A142" t="str">
            <v>Shotput, Orc</v>
          </cell>
          <cell r="D142" t="str">
            <v>WotC</v>
          </cell>
          <cell r="E142" t="str">
            <v>SnF</v>
          </cell>
          <cell r="F142">
            <v>73</v>
          </cell>
          <cell r="G142">
            <v>15</v>
          </cell>
          <cell r="H142">
            <v>5</v>
          </cell>
          <cell r="J142" t="str">
            <v>Exotic</v>
          </cell>
          <cell r="L142" t="str">
            <v>Orc</v>
          </cell>
          <cell r="N142">
            <v>2</v>
          </cell>
          <cell r="O142">
            <v>6</v>
          </cell>
          <cell r="P142" t="str">
            <v>Bludgeoning</v>
          </cell>
          <cell r="U142">
            <v>99</v>
          </cell>
          <cell r="V142">
            <v>19</v>
          </cell>
          <cell r="W142">
            <v>3</v>
          </cell>
          <cell r="X142" t="str">
            <v>thrown</v>
          </cell>
          <cell r="Y142">
            <v>10</v>
          </cell>
        </row>
        <row r="143">
          <cell r="A143" t="str">
            <v>Shuriken</v>
          </cell>
          <cell r="C143" t="str">
            <v>A shuriken is a special monk weapon. This designation gives a monk wielding shuriken special options. A shuriken can’t be used as a melee weapon.
Although they are thrown weapons, shuriken are treated as ammunition for the purposes of drawing them, crafting masterwork or otherwise special versions of them and what happens to them after they are thrown.</v>
          </cell>
          <cell r="D143" t="str">
            <v>WotC</v>
          </cell>
          <cell r="E143" t="str">
            <v>PHB</v>
          </cell>
          <cell r="F143">
            <v>103</v>
          </cell>
          <cell r="G143">
            <v>0.1</v>
          </cell>
          <cell r="H143">
            <v>3</v>
          </cell>
          <cell r="I143">
            <v>1</v>
          </cell>
          <cell r="J143" t="str">
            <v>Exotic</v>
          </cell>
          <cell r="L143" t="str">
            <v>Asian</v>
          </cell>
          <cell r="O143">
            <v>1</v>
          </cell>
          <cell r="P143" t="str">
            <v>Piercing</v>
          </cell>
          <cell r="V143">
            <v>20</v>
          </cell>
          <cell r="W143">
            <v>2</v>
          </cell>
          <cell r="X143" t="str">
            <v>thrown</v>
          </cell>
          <cell r="Y143">
            <v>10</v>
          </cell>
        </row>
        <row r="144">
          <cell r="A144" t="str">
            <v>Siangham</v>
          </cell>
          <cell r="C144" t="str">
            <v>The siangham is a special monk weapon. This designation gives a monk wielding a siangham special options.</v>
          </cell>
          <cell r="D144" t="str">
            <v>WotC</v>
          </cell>
          <cell r="E144" t="str">
            <v>PHB</v>
          </cell>
          <cell r="F144">
            <v>103</v>
          </cell>
          <cell r="G144">
            <v>1</v>
          </cell>
          <cell r="H144">
            <v>4</v>
          </cell>
          <cell r="I144">
            <v>3</v>
          </cell>
          <cell r="J144" t="str">
            <v>Exotic</v>
          </cell>
          <cell r="L144" t="str">
            <v>Asian</v>
          </cell>
          <cell r="M144">
            <v>1</v>
          </cell>
          <cell r="O144">
            <v>6</v>
          </cell>
          <cell r="P144" t="str">
            <v>Piercing</v>
          </cell>
          <cell r="U144">
            <v>99</v>
          </cell>
          <cell r="V144">
            <v>20</v>
          </cell>
          <cell r="W144">
            <v>2</v>
          </cell>
        </row>
        <row r="145">
          <cell r="A145" t="str">
            <v>Sickle</v>
          </cell>
          <cell r="C145" t="str">
            <v>A sickle can be used to make trip attacks. If you are tripped during your own trip attempt, you can drop the sickle to avoid being tripped.</v>
          </cell>
          <cell r="D145" t="str">
            <v>WotC</v>
          </cell>
          <cell r="E145" t="str">
            <v>PHB</v>
          </cell>
          <cell r="F145">
            <v>103</v>
          </cell>
          <cell r="G145">
            <v>3</v>
          </cell>
          <cell r="H145">
            <v>4</v>
          </cell>
          <cell r="I145">
            <v>6</v>
          </cell>
          <cell r="J145" t="str">
            <v>Simple</v>
          </cell>
          <cell r="K145" t="str">
            <v>Other</v>
          </cell>
          <cell r="O145">
            <v>6</v>
          </cell>
          <cell r="P145" t="str">
            <v>Slashing</v>
          </cell>
          <cell r="U145">
            <v>99</v>
          </cell>
          <cell r="V145">
            <v>20</v>
          </cell>
          <cell r="W145">
            <v>2</v>
          </cell>
        </row>
        <row r="146">
          <cell r="A146" t="str">
            <v>Skiprock, Halfling</v>
          </cell>
          <cell r="D146" t="str">
            <v>Piazo</v>
          </cell>
          <cell r="E146" t="str">
            <v>Dragon 275</v>
          </cell>
          <cell r="F146">
            <v>45</v>
          </cell>
          <cell r="G146">
            <v>0.25</v>
          </cell>
          <cell r="H146">
            <v>3</v>
          </cell>
          <cell r="J146" t="str">
            <v>Exotic</v>
          </cell>
          <cell r="L146" t="str">
            <v>Halfling</v>
          </cell>
          <cell r="O146">
            <v>3</v>
          </cell>
          <cell r="P146" t="str">
            <v>Bludgeoning</v>
          </cell>
          <cell r="U146">
            <v>99</v>
          </cell>
          <cell r="V146">
            <v>20</v>
          </cell>
          <cell r="W146">
            <v>2</v>
          </cell>
          <cell r="X146" t="str">
            <v>thrown</v>
          </cell>
          <cell r="Y146">
            <v>10</v>
          </cell>
        </row>
        <row r="147">
          <cell r="A147" t="str">
            <v>Slam</v>
          </cell>
          <cell r="D147" t="str">
            <v>WotC</v>
          </cell>
          <cell r="E147" t="str">
            <v>MM</v>
          </cell>
          <cell r="F147">
            <v>7</v>
          </cell>
          <cell r="H147">
            <v>1</v>
          </cell>
          <cell r="J147" t="str">
            <v>Natural</v>
          </cell>
          <cell r="K147" t="str">
            <v>Natural</v>
          </cell>
          <cell r="O147">
            <v>1</v>
          </cell>
          <cell r="P147" t="str">
            <v>Bludgeoning</v>
          </cell>
          <cell r="U147">
            <v>99</v>
          </cell>
          <cell r="V147">
            <v>20</v>
          </cell>
          <cell r="W147">
            <v>2</v>
          </cell>
          <cell r="AB147">
            <v>1</v>
          </cell>
        </row>
        <row r="148">
          <cell r="A148" t="str">
            <v>Slap</v>
          </cell>
          <cell r="D148" t="str">
            <v>WotC</v>
          </cell>
          <cell r="E148" t="str">
            <v>MM</v>
          </cell>
          <cell r="F148">
            <v>7</v>
          </cell>
          <cell r="H148">
            <v>1</v>
          </cell>
          <cell r="J148" t="str">
            <v>Natural</v>
          </cell>
          <cell r="K148" t="str">
            <v>Natural</v>
          </cell>
          <cell r="O148">
            <v>1</v>
          </cell>
          <cell r="P148" t="str">
            <v>Bludgeoning</v>
          </cell>
          <cell r="U148">
            <v>99</v>
          </cell>
          <cell r="V148">
            <v>20</v>
          </cell>
          <cell r="W148">
            <v>2</v>
          </cell>
          <cell r="AB148">
            <v>1</v>
          </cell>
        </row>
        <row r="149">
          <cell r="A149" t="str">
            <v>Sling</v>
          </cell>
          <cell r="C149" t="str">
            <v>Bullets come in a leather pouch that holds 10 bullets. A bullet that hits its target is destroyed; one that misses has a 50% chance of being destroyed or lost.
Your Strength modifier applies to damage rolls when you use a sling, just as it does for thrown weapons. You can fire, but not load, a sling with one hand. Loading a sling is a move action that requires two hands and provokes attacks of opportunity.
You can hurl ordinary stones with a sling, but stones are not as dense or as round as bullets. Thus, such an attack deals damage as if the weapon were designed for a creature one size category smaller than you and you take a –1 penalty on attack rolls.</v>
          </cell>
          <cell r="D149" t="str">
            <v>WotC</v>
          </cell>
          <cell r="E149" t="str">
            <v>PHB</v>
          </cell>
          <cell r="F149">
            <v>103</v>
          </cell>
          <cell r="H149">
            <v>3</v>
          </cell>
          <cell r="J149" t="str">
            <v>Simple</v>
          </cell>
          <cell r="K149" t="str">
            <v>Other</v>
          </cell>
          <cell r="O149">
            <v>4</v>
          </cell>
          <cell r="P149" t="str">
            <v>Bludgeoning</v>
          </cell>
          <cell r="V149">
            <v>20</v>
          </cell>
          <cell r="W149">
            <v>2</v>
          </cell>
          <cell r="X149" t="str">
            <v>thrown</v>
          </cell>
          <cell r="Y149">
            <v>50</v>
          </cell>
        </row>
        <row r="150">
          <cell r="A150" t="str">
            <v>Sodegarami</v>
          </cell>
          <cell r="D150" t="str">
            <v>WotC</v>
          </cell>
          <cell r="E150" t="str">
            <v>OA</v>
          </cell>
          <cell r="F150">
            <v>74</v>
          </cell>
          <cell r="G150">
            <v>5</v>
          </cell>
          <cell r="H150">
            <v>5</v>
          </cell>
          <cell r="I150">
            <v>4</v>
          </cell>
          <cell r="J150" t="str">
            <v>Exotic</v>
          </cell>
          <cell r="L150" t="str">
            <v>Asian</v>
          </cell>
          <cell r="O150">
            <v>4</v>
          </cell>
          <cell r="P150" t="str">
            <v>Piercing</v>
          </cell>
          <cell r="U150">
            <v>99</v>
          </cell>
          <cell r="V150">
            <v>20</v>
          </cell>
          <cell r="W150">
            <v>2</v>
          </cell>
        </row>
        <row r="151">
          <cell r="A151" t="str">
            <v>Spear</v>
          </cell>
          <cell r="C151" t="str">
            <v>A spear can be thrown. If you use a ready action to set a spear against a charge, you deal double damage on a successful hit against a charging character.</v>
          </cell>
          <cell r="D151" t="str">
            <v>WotC</v>
          </cell>
          <cell r="E151" t="str">
            <v>PHB</v>
          </cell>
          <cell r="F151">
            <v>101</v>
          </cell>
          <cell r="G151">
            <v>3</v>
          </cell>
          <cell r="H151">
            <v>4</v>
          </cell>
          <cell r="I151">
            <v>1</v>
          </cell>
          <cell r="J151" t="str">
            <v>Simple</v>
          </cell>
          <cell r="K151" t="str">
            <v>Polearm</v>
          </cell>
          <cell r="O151">
            <v>6</v>
          </cell>
          <cell r="P151" t="str">
            <v>Piercing</v>
          </cell>
          <cell r="U151">
            <v>99</v>
          </cell>
          <cell r="V151">
            <v>20</v>
          </cell>
          <cell r="W151">
            <v>3</v>
          </cell>
          <cell r="X151" t="str">
            <v>thrown</v>
          </cell>
          <cell r="Y151">
            <v>20</v>
          </cell>
        </row>
        <row r="152">
          <cell r="A152" t="str">
            <v>Spear, Long</v>
          </cell>
          <cell r="C152" t="str">
            <v>A longspear has reach. You can strike opponents 10 feet away with it, but you can’t use it against an adjacent foe. If you use a ready action to set a longspear against a charge, you deal double damage on a successful hit against a charging character.</v>
          </cell>
          <cell r="D152" t="str">
            <v>WotC</v>
          </cell>
          <cell r="E152" t="str">
            <v>PHB</v>
          </cell>
          <cell r="F152">
            <v>101</v>
          </cell>
          <cell r="G152">
            <v>9</v>
          </cell>
          <cell r="H152">
            <v>5</v>
          </cell>
          <cell r="I152">
            <v>5</v>
          </cell>
          <cell r="J152" t="str">
            <v>Martial</v>
          </cell>
          <cell r="K152" t="str">
            <v>Polearm</v>
          </cell>
          <cell r="O152">
            <v>8</v>
          </cell>
          <cell r="P152" t="str">
            <v>Piercing</v>
          </cell>
          <cell r="U152">
            <v>99</v>
          </cell>
          <cell r="V152">
            <v>20</v>
          </cell>
          <cell r="W152">
            <v>3</v>
          </cell>
          <cell r="AA152">
            <v>1</v>
          </cell>
        </row>
        <row r="153">
          <cell r="A153" t="str">
            <v>Spear, Short</v>
          </cell>
          <cell r="C153" t="str">
            <v>A shortspear is small enough to wield one-handed. It may also be thrown.</v>
          </cell>
          <cell r="D153" t="str">
            <v>WotC</v>
          </cell>
          <cell r="E153" t="str">
            <v>PHB</v>
          </cell>
          <cell r="F153">
            <v>103</v>
          </cell>
          <cell r="G153">
            <v>5</v>
          </cell>
          <cell r="H153">
            <v>5</v>
          </cell>
          <cell r="I153">
            <v>2</v>
          </cell>
          <cell r="J153" t="str">
            <v>Simple</v>
          </cell>
          <cell r="K153" t="str">
            <v>Polearm</v>
          </cell>
          <cell r="O153">
            <v>8</v>
          </cell>
          <cell r="P153" t="str">
            <v>Piercing</v>
          </cell>
          <cell r="U153">
            <v>99</v>
          </cell>
          <cell r="V153">
            <v>20</v>
          </cell>
          <cell r="W153">
            <v>3</v>
          </cell>
          <cell r="X153" t="str">
            <v>thrown</v>
          </cell>
          <cell r="Y153">
            <v>20</v>
          </cell>
        </row>
        <row r="154">
          <cell r="A154" t="str">
            <v>Spike, Manticore Tail</v>
          </cell>
          <cell r="D154" t="str">
            <v>WotC</v>
          </cell>
          <cell r="E154" t="str">
            <v>MM</v>
          </cell>
          <cell r="F154">
            <v>130</v>
          </cell>
          <cell r="H154">
            <v>5</v>
          </cell>
          <cell r="J154" t="str">
            <v>Natural</v>
          </cell>
          <cell r="K154" t="str">
            <v>Natural</v>
          </cell>
          <cell r="O154">
            <v>8</v>
          </cell>
          <cell r="P154" t="str">
            <v>Piercing</v>
          </cell>
          <cell r="U154">
            <v>99</v>
          </cell>
          <cell r="V154">
            <v>19</v>
          </cell>
          <cell r="W154">
            <v>2</v>
          </cell>
          <cell r="X154" t="str">
            <v>thrown</v>
          </cell>
          <cell r="Y154">
            <v>180</v>
          </cell>
        </row>
        <row r="155">
          <cell r="A155" t="str">
            <v>Spikes, Ratling Tail</v>
          </cell>
          <cell r="D155" t="str">
            <v>WotC</v>
          </cell>
          <cell r="E155" t="str">
            <v>OA</v>
          </cell>
          <cell r="F155">
            <v>74</v>
          </cell>
          <cell r="G155">
            <v>0.5</v>
          </cell>
          <cell r="H155">
            <v>2</v>
          </cell>
          <cell r="I155">
            <v>1</v>
          </cell>
          <cell r="J155" t="str">
            <v>Exotic</v>
          </cell>
          <cell r="L155" t="str">
            <v>Ratling</v>
          </cell>
          <cell r="O155">
            <v>4</v>
          </cell>
          <cell r="P155" t="str">
            <v>Piercing</v>
          </cell>
          <cell r="U155">
            <v>99</v>
          </cell>
          <cell r="V155">
            <v>20</v>
          </cell>
          <cell r="W155">
            <v>2</v>
          </cell>
        </row>
        <row r="156">
          <cell r="A156" t="str">
            <v>Staff, Bladed</v>
          </cell>
          <cell r="D156" t="str">
            <v>Piazo</v>
          </cell>
          <cell r="E156" t="str">
            <v>Dragon 281</v>
          </cell>
          <cell r="F156">
            <v>39</v>
          </cell>
          <cell r="G156">
            <v>10</v>
          </cell>
          <cell r="H156">
            <v>5</v>
          </cell>
          <cell r="J156" t="str">
            <v>Exotic</v>
          </cell>
          <cell r="K156" t="str">
            <v>Polearm</v>
          </cell>
          <cell r="O156">
            <v>8</v>
          </cell>
          <cell r="P156" t="str">
            <v>Slashing</v>
          </cell>
          <cell r="R156">
            <v>8</v>
          </cell>
          <cell r="S156" t="str">
            <v>Slashing</v>
          </cell>
          <cell r="U156">
            <v>99</v>
          </cell>
          <cell r="V156">
            <v>20</v>
          </cell>
          <cell r="W156">
            <v>2</v>
          </cell>
          <cell r="X156" t="str">
            <v>thrown</v>
          </cell>
          <cell r="Y156">
            <v>20</v>
          </cell>
        </row>
        <row r="157">
          <cell r="A157" t="str">
            <v>Staff, Quarter</v>
          </cell>
          <cell r="C157" t="str">
            <v>A quarterstaff is a double weapon. You can fight with it as if fighting with two weapons, but if you do, you incur all the normal attack penalties associated with fighting with two weapons, just as if you were using a one-handed weapon and a light weapon. A creature wielding a quarterstaff in one hand can’t use it as a double weapon—only one end of the weapon can be used in any given round.
The quarterstaff is a special monk weapon. This designation gives a monk wielding a quarterstaff special options.</v>
          </cell>
          <cell r="D157" t="str">
            <v>WotC</v>
          </cell>
          <cell r="E157" t="str">
            <v>PHB</v>
          </cell>
          <cell r="F157">
            <v>102</v>
          </cell>
          <cell r="G157">
            <v>4</v>
          </cell>
          <cell r="H157">
            <v>5</v>
          </cell>
          <cell r="J157" t="str">
            <v>Simple</v>
          </cell>
          <cell r="K157" t="str">
            <v>Polearm</v>
          </cell>
          <cell r="O157">
            <v>6</v>
          </cell>
          <cell r="P157" t="str">
            <v>Bludgeoning</v>
          </cell>
          <cell r="R157">
            <v>6</v>
          </cell>
          <cell r="S157" t="str">
            <v>Bludgeoning</v>
          </cell>
          <cell r="U157">
            <v>99</v>
          </cell>
          <cell r="V157">
            <v>20</v>
          </cell>
          <cell r="W157">
            <v>2</v>
          </cell>
        </row>
        <row r="158">
          <cell r="A158" t="str">
            <v>Staff, Three-Section</v>
          </cell>
          <cell r="D158" t="str">
            <v>WotC</v>
          </cell>
          <cell r="E158" t="str">
            <v>SnF</v>
          </cell>
          <cell r="F158">
            <v>74</v>
          </cell>
          <cell r="G158">
            <v>8</v>
          </cell>
          <cell r="H158">
            <v>5</v>
          </cell>
          <cell r="J158" t="str">
            <v>Exotic</v>
          </cell>
          <cell r="L158" t="str">
            <v>Asian</v>
          </cell>
          <cell r="O158">
            <v>8</v>
          </cell>
          <cell r="P158" t="str">
            <v>Bludgeoning</v>
          </cell>
          <cell r="U158">
            <v>99</v>
          </cell>
          <cell r="V158">
            <v>20</v>
          </cell>
          <cell r="W158">
            <v>3</v>
          </cell>
        </row>
        <row r="159">
          <cell r="A159" t="str">
            <v>Standard Unarmed</v>
          </cell>
          <cell r="C159" t="str">
            <v>Striking for damage with punches, kicks, and head butts is much like attacking with a melee weapon, except for the following:
Attacks of Opportunity: Attacking unarmed provokes an attack of opportunity from the character you attack, provided she is armed. The attack of opportunity comes before your attack. An unarmed attack does not provoke attacks of opportunity from other foes nor does it provoke an attack of opportunity from an unarmed foe.
An unarmed character can't take attacks of opportunity (but see 'Armed' Unarmed Attacks, below).
'Armed' Unarmed Attacks: Sometimes a character's or creature's unarmed attack counts as an armed attack. A monk, a character with the Improved Unarmed Strike feat, a spellcaster delivering a touch attack spell, and a creature with natural physical weapons all count as being armed.
Note that being armed counts for both offense and defense (the character can make attacks of opportunity)
Unarmed Strike Damage: An unarmed strike from a Medium character deals 1d3 points of damage (plus your Strength modifier, as normal). A Small character's unarmed strike deals 1d2 points of damage, while a Large character's unarmed strike deals 1d4 points of damage. All damage from unarmed strikes is nonlethal damage. Unarmed strikes count as light weapons (for purposes of two-weapon attack penalties and so on).
Dealing Lethal Damage: You can specify that your unarmed strike will deal lethal damage before you make your attack roll, but you take a -4 penalty on your attack roll. If you have the Improved Unarmed Strike feat, you can deal lethal damage with an unarmed strike without taking a penalty on the attack roll.</v>
          </cell>
          <cell r="D159" t="str">
            <v>WotC</v>
          </cell>
          <cell r="E159" t="str">
            <v>3.5e SRD</v>
          </cell>
          <cell r="H159">
            <v>3</v>
          </cell>
          <cell r="J159" t="str">
            <v>Simple</v>
          </cell>
          <cell r="K159" t="str">
            <v>Natural</v>
          </cell>
          <cell r="M159">
            <v>1</v>
          </cell>
          <cell r="O159">
            <v>3</v>
          </cell>
          <cell r="P159" t="str">
            <v>Bludgeoning</v>
          </cell>
          <cell r="T159" t="str">
            <v>Subdual</v>
          </cell>
          <cell r="U159">
            <v>99</v>
          </cell>
          <cell r="V159">
            <v>20</v>
          </cell>
          <cell r="W159">
            <v>2</v>
          </cell>
          <cell r="AB159">
            <v>1</v>
          </cell>
        </row>
        <row r="160">
          <cell r="A160" t="str">
            <v>Sting</v>
          </cell>
          <cell r="D160" t="str">
            <v>WotC</v>
          </cell>
          <cell r="E160" t="str">
            <v>MM</v>
          </cell>
          <cell r="F160">
            <v>7</v>
          </cell>
          <cell r="H160">
            <v>1</v>
          </cell>
          <cell r="J160" t="str">
            <v>Natural</v>
          </cell>
          <cell r="K160" t="str">
            <v>Natural</v>
          </cell>
          <cell r="O160">
            <v>1</v>
          </cell>
          <cell r="P160" t="str">
            <v>Piercing</v>
          </cell>
          <cell r="U160">
            <v>99</v>
          </cell>
          <cell r="V160">
            <v>20</v>
          </cell>
          <cell r="W160">
            <v>2</v>
          </cell>
        </row>
        <row r="161">
          <cell r="A161" t="str">
            <v>Strike, Unarmed</v>
          </cell>
          <cell r="C161" t="str">
            <v>A Medium character deals 1d3 points of nonlethal damage with an unarmed strike. A Small character deals 1d2 points of nonlethal damage. A monk or any character with the Improved Unarmed Strike feat can deal lethal or nonlethal damage with unarmed strikes, at her option. The damage from an unarmed strike is considered weapon damage for the purposes of effects that give you a bonus on weapon damage rolls.
An unarmed strike is always considered a light weapon. Therefore, you can use the Weapon Finesse feat to apply your Dexterity modifier instead of your Strength modifier to attack rolls with an unarmed strike.</v>
          </cell>
          <cell r="D161" t="str">
            <v>WotC</v>
          </cell>
          <cell r="E161" t="str">
            <v>3.5e SRD</v>
          </cell>
          <cell r="H161">
            <v>3</v>
          </cell>
          <cell r="J161" t="str">
            <v>Simple</v>
          </cell>
          <cell r="K161" t="str">
            <v>Natural</v>
          </cell>
          <cell r="M161">
            <v>1</v>
          </cell>
          <cell r="O161">
            <v>3</v>
          </cell>
          <cell r="P161" t="str">
            <v>Bludgeoning</v>
          </cell>
          <cell r="T161" t="str">
            <v>Subdual</v>
          </cell>
          <cell r="U161">
            <v>99</v>
          </cell>
          <cell r="V161">
            <v>20</v>
          </cell>
          <cell r="W161">
            <v>2</v>
          </cell>
          <cell r="AB161">
            <v>1</v>
          </cell>
        </row>
        <row r="162">
          <cell r="A162" t="str">
            <v>Sword, Bastard</v>
          </cell>
          <cell r="C162" t="str">
            <v>A bastard sword is too large to use in one hand without special training; thus, it is an exotic weapon. A character can use a bastard sword two-handed as a martial weapon.</v>
          </cell>
          <cell r="D162" t="str">
            <v>WotC</v>
          </cell>
          <cell r="E162" t="str">
            <v>PHB</v>
          </cell>
          <cell r="F162">
            <v>103</v>
          </cell>
          <cell r="G162">
            <v>10</v>
          </cell>
          <cell r="H162">
            <v>5</v>
          </cell>
          <cell r="I162">
            <v>35</v>
          </cell>
          <cell r="J162" t="str">
            <v>Exotic</v>
          </cell>
          <cell r="K162" t="str">
            <v>Sword</v>
          </cell>
          <cell r="O162">
            <v>10</v>
          </cell>
          <cell r="P162" t="str">
            <v>Slashing</v>
          </cell>
          <cell r="U162">
            <v>99</v>
          </cell>
          <cell r="V162">
            <v>19</v>
          </cell>
          <cell r="W162">
            <v>2</v>
          </cell>
        </row>
        <row r="163">
          <cell r="A163" t="str">
            <v>Sword, Butterfly</v>
          </cell>
          <cell r="D163" t="str">
            <v>WotC</v>
          </cell>
          <cell r="E163" t="str">
            <v>OA</v>
          </cell>
          <cell r="F163">
            <v>70</v>
          </cell>
          <cell r="G163">
            <v>2</v>
          </cell>
          <cell r="H163">
            <v>4</v>
          </cell>
          <cell r="I163">
            <v>2</v>
          </cell>
          <cell r="J163" t="str">
            <v>Exotic</v>
          </cell>
          <cell r="K163" t="str">
            <v>Sword</v>
          </cell>
          <cell r="L163" t="str">
            <v>Asian</v>
          </cell>
          <cell r="M163">
            <v>1</v>
          </cell>
          <cell r="O163">
            <v>6</v>
          </cell>
          <cell r="P163" t="str">
            <v>Slashing</v>
          </cell>
          <cell r="U163">
            <v>99</v>
          </cell>
          <cell r="V163">
            <v>19</v>
          </cell>
          <cell r="W163">
            <v>2</v>
          </cell>
        </row>
        <row r="164">
          <cell r="A164" t="str">
            <v>Sword, Great</v>
          </cell>
          <cell r="D164" t="str">
            <v>WotC</v>
          </cell>
          <cell r="E164" t="str">
            <v>PHB</v>
          </cell>
          <cell r="F164">
            <v>101</v>
          </cell>
          <cell r="G164">
            <v>15</v>
          </cell>
          <cell r="H164">
            <v>5</v>
          </cell>
          <cell r="I164">
            <v>50</v>
          </cell>
          <cell r="J164" t="str">
            <v>Martial</v>
          </cell>
          <cell r="K164" t="str">
            <v>Sword</v>
          </cell>
          <cell r="N164">
            <v>2</v>
          </cell>
          <cell r="O164">
            <v>6</v>
          </cell>
          <cell r="P164" t="str">
            <v>Slashing</v>
          </cell>
          <cell r="U164">
            <v>99</v>
          </cell>
          <cell r="V164">
            <v>19</v>
          </cell>
          <cell r="W164">
            <v>2</v>
          </cell>
        </row>
        <row r="165">
          <cell r="A165" t="str">
            <v>Sword, Long</v>
          </cell>
          <cell r="D165" t="str">
            <v>WotC</v>
          </cell>
          <cell r="E165" t="str">
            <v>PHB</v>
          </cell>
          <cell r="F165">
            <v>101</v>
          </cell>
          <cell r="G165">
            <v>4</v>
          </cell>
          <cell r="H165">
            <v>4</v>
          </cell>
          <cell r="I165">
            <v>15</v>
          </cell>
          <cell r="J165" t="str">
            <v>Martial</v>
          </cell>
          <cell r="K165" t="str">
            <v>Sword</v>
          </cell>
          <cell r="O165">
            <v>8</v>
          </cell>
          <cell r="P165" t="str">
            <v>Slashing</v>
          </cell>
          <cell r="U165">
            <v>99</v>
          </cell>
          <cell r="V165">
            <v>19</v>
          </cell>
          <cell r="W165">
            <v>2</v>
          </cell>
        </row>
        <row r="166">
          <cell r="A166" t="str">
            <v>Sword, Short</v>
          </cell>
          <cell r="D166" t="str">
            <v>WotC</v>
          </cell>
          <cell r="E166" t="str">
            <v>PHB</v>
          </cell>
          <cell r="F166">
            <v>102</v>
          </cell>
          <cell r="G166">
            <v>3</v>
          </cell>
          <cell r="H166">
            <v>4</v>
          </cell>
          <cell r="I166">
            <v>10</v>
          </cell>
          <cell r="J166" t="str">
            <v>Martial</v>
          </cell>
          <cell r="K166" t="str">
            <v>Sword</v>
          </cell>
          <cell r="O166">
            <v>6</v>
          </cell>
          <cell r="P166" t="str">
            <v>Piercing</v>
          </cell>
          <cell r="U166">
            <v>99</v>
          </cell>
          <cell r="V166">
            <v>19</v>
          </cell>
          <cell r="W166">
            <v>2</v>
          </cell>
        </row>
        <row r="167">
          <cell r="A167" t="str">
            <v>Sword, Two-Bladed</v>
          </cell>
          <cell r="C167" t="str">
            <v>A two-bladed sword is a double weapon. You can fight with it as if fighting with two weapons, but if you do, you incur all the normal attack penalties associated with fighting with two weapons, just as if you were using a one-handed weapon and a light weapon. A creature wielding a two-bladed sword in one hand can’t use it as a double weapon—only one end of the weapon can be used in any given round.</v>
          </cell>
          <cell r="D167" t="str">
            <v>WotC</v>
          </cell>
          <cell r="E167" t="str">
            <v>PHB</v>
          </cell>
          <cell r="F167">
            <v>103</v>
          </cell>
          <cell r="G167">
            <v>30</v>
          </cell>
          <cell r="H167">
            <v>5</v>
          </cell>
          <cell r="I167">
            <v>100</v>
          </cell>
          <cell r="J167" t="str">
            <v>Exotic</v>
          </cell>
          <cell r="K167" t="str">
            <v>Sword</v>
          </cell>
          <cell r="O167">
            <v>8</v>
          </cell>
          <cell r="P167" t="str">
            <v>Slashing</v>
          </cell>
          <cell r="R167">
            <v>8</v>
          </cell>
          <cell r="S167" t="str">
            <v>Slashing</v>
          </cell>
          <cell r="U167">
            <v>99</v>
          </cell>
          <cell r="V167">
            <v>19</v>
          </cell>
          <cell r="W167">
            <v>2</v>
          </cell>
        </row>
        <row r="168">
          <cell r="A168" t="str">
            <v>Tanglefoot Bag</v>
          </cell>
          <cell r="D168" t="str">
            <v>WotC</v>
          </cell>
          <cell r="E168" t="str">
            <v>PHB</v>
          </cell>
          <cell r="F168">
            <v>114</v>
          </cell>
          <cell r="G168">
            <v>4</v>
          </cell>
          <cell r="H168">
            <v>3</v>
          </cell>
          <cell r="I168">
            <v>50</v>
          </cell>
          <cell r="J168" t="str">
            <v>Grenade</v>
          </cell>
          <cell r="K168" t="str">
            <v>Alchemical</v>
          </cell>
          <cell r="P168" t="str">
            <v>Entangle</v>
          </cell>
          <cell r="T168" t="str">
            <v>Reflex DC (15)</v>
          </cell>
          <cell r="X168" t="str">
            <v>thrown</v>
          </cell>
          <cell r="Y168">
            <v>10</v>
          </cell>
        </row>
        <row r="169">
          <cell r="A169" t="str">
            <v>Tankard</v>
          </cell>
          <cell r="D169" t="str">
            <v>WotC</v>
          </cell>
          <cell r="E169" t="str">
            <v>SnF</v>
          </cell>
          <cell r="F169">
            <v>16</v>
          </cell>
          <cell r="G169">
            <v>1</v>
          </cell>
          <cell r="H169">
            <v>3</v>
          </cell>
          <cell r="I169">
            <v>3</v>
          </cell>
          <cell r="J169" t="str">
            <v>Simple</v>
          </cell>
          <cell r="K169" t="str">
            <v>Improvised</v>
          </cell>
          <cell r="O169">
            <v>6</v>
          </cell>
          <cell r="P169" t="str">
            <v>Bludgeoning</v>
          </cell>
          <cell r="U169">
            <v>99</v>
          </cell>
          <cell r="V169">
            <v>20</v>
          </cell>
          <cell r="W169">
            <v>2</v>
          </cell>
          <cell r="Z169">
            <v>-4</v>
          </cell>
        </row>
        <row r="170">
          <cell r="A170" t="str">
            <v>Tanto</v>
          </cell>
          <cell r="D170" t="str">
            <v>AEG</v>
          </cell>
          <cell r="E170" t="str">
            <v>Rokugan</v>
          </cell>
          <cell r="F170">
            <v>59</v>
          </cell>
          <cell r="G170">
            <v>1</v>
          </cell>
          <cell r="H170">
            <v>3</v>
          </cell>
          <cell r="J170" t="str">
            <v>Simple</v>
          </cell>
          <cell r="L170" t="str">
            <v>Asian</v>
          </cell>
          <cell r="O170">
            <v>4</v>
          </cell>
          <cell r="P170" t="str">
            <v>Piercing</v>
          </cell>
          <cell r="U170">
            <v>99</v>
          </cell>
          <cell r="V170">
            <v>20</v>
          </cell>
          <cell r="W170">
            <v>2</v>
          </cell>
        </row>
        <row r="171">
          <cell r="A171" t="str">
            <v>Tetsubo</v>
          </cell>
          <cell r="D171" t="str">
            <v>AEG</v>
          </cell>
          <cell r="E171" t="str">
            <v>Rokugan</v>
          </cell>
          <cell r="F171">
            <v>59</v>
          </cell>
          <cell r="G171">
            <v>15</v>
          </cell>
          <cell r="H171">
            <v>5</v>
          </cell>
          <cell r="J171" t="str">
            <v>Martial</v>
          </cell>
          <cell r="K171" t="str">
            <v>Impact</v>
          </cell>
          <cell r="L171" t="str">
            <v>Asian</v>
          </cell>
          <cell r="O171">
            <v>8</v>
          </cell>
          <cell r="P171" t="str">
            <v>Bludgeoning</v>
          </cell>
          <cell r="U171">
            <v>99</v>
          </cell>
          <cell r="V171">
            <v>20</v>
          </cell>
          <cell r="W171">
            <v>2</v>
          </cell>
        </row>
        <row r="172">
          <cell r="A172" t="str">
            <v>Thinblade, Elvin</v>
          </cell>
          <cell r="D172" t="str">
            <v>Piazo</v>
          </cell>
          <cell r="E172" t="str">
            <v>Dragon 275</v>
          </cell>
          <cell r="F172">
            <v>45</v>
          </cell>
          <cell r="G172">
            <v>3</v>
          </cell>
          <cell r="H172">
            <v>4</v>
          </cell>
          <cell r="J172" t="str">
            <v>Exotic</v>
          </cell>
          <cell r="K172" t="str">
            <v>Sword</v>
          </cell>
          <cell r="L172" t="str">
            <v>Elf</v>
          </cell>
          <cell r="O172">
            <v>8</v>
          </cell>
          <cell r="P172" t="str">
            <v>Piercing</v>
          </cell>
          <cell r="U172">
            <v>99</v>
          </cell>
          <cell r="V172">
            <v>18</v>
          </cell>
          <cell r="W172">
            <v>2</v>
          </cell>
        </row>
        <row r="173">
          <cell r="A173" t="str">
            <v>Thunderstone</v>
          </cell>
          <cell r="D173" t="str">
            <v>WotC</v>
          </cell>
          <cell r="E173" t="str">
            <v>PHB</v>
          </cell>
          <cell r="F173">
            <v>114</v>
          </cell>
          <cell r="G173">
            <v>1</v>
          </cell>
          <cell r="H173">
            <v>3</v>
          </cell>
          <cell r="I173">
            <v>30</v>
          </cell>
          <cell r="J173" t="str">
            <v>Grenade</v>
          </cell>
          <cell r="K173" t="str">
            <v>Alchemical</v>
          </cell>
          <cell r="P173" t="str">
            <v>Deafen</v>
          </cell>
          <cell r="T173" t="str">
            <v>Fortitude DC (15)</v>
          </cell>
          <cell r="X173" t="str">
            <v>thrown</v>
          </cell>
          <cell r="Y173">
            <v>20</v>
          </cell>
        </row>
        <row r="174">
          <cell r="A174" t="str">
            <v>Tonfa</v>
          </cell>
          <cell r="D174" t="str">
            <v>WotC</v>
          </cell>
          <cell r="E174" t="str">
            <v>OA</v>
          </cell>
          <cell r="F174">
            <v>74</v>
          </cell>
          <cell r="G174">
            <v>2</v>
          </cell>
          <cell r="H174">
            <v>4</v>
          </cell>
          <cell r="I174">
            <v>0.5</v>
          </cell>
          <cell r="J174" t="str">
            <v>Exotic</v>
          </cell>
          <cell r="K174" t="str">
            <v>Impact</v>
          </cell>
          <cell r="L174" t="str">
            <v>Asian</v>
          </cell>
          <cell r="M174">
            <v>1</v>
          </cell>
          <cell r="O174">
            <v>6</v>
          </cell>
          <cell r="P174" t="str">
            <v>Bludgeoning</v>
          </cell>
          <cell r="U174">
            <v>99</v>
          </cell>
          <cell r="V174">
            <v>20</v>
          </cell>
          <cell r="W174">
            <v>2</v>
          </cell>
        </row>
        <row r="175">
          <cell r="A175" t="str">
            <v>Tortoise Blade, Gnome</v>
          </cell>
          <cell r="D175" t="str">
            <v>Piazo</v>
          </cell>
          <cell r="E175" t="str">
            <v>Dragon 275</v>
          </cell>
          <cell r="F175">
            <v>45</v>
          </cell>
          <cell r="G175">
            <v>1</v>
          </cell>
          <cell r="H175">
            <v>3</v>
          </cell>
          <cell r="J175" t="str">
            <v>Exotic</v>
          </cell>
          <cell r="L175" t="str">
            <v>Gnome</v>
          </cell>
          <cell r="O175">
            <v>4</v>
          </cell>
          <cell r="P175" t="str">
            <v>Piercing</v>
          </cell>
          <cell r="U175">
            <v>99</v>
          </cell>
          <cell r="V175">
            <v>19</v>
          </cell>
          <cell r="W175">
            <v>2</v>
          </cell>
        </row>
        <row r="176">
          <cell r="A176" t="str">
            <v>Trident</v>
          </cell>
          <cell r="C176" t="str">
            <v>This weapon can be thrown. If you use a ready action to set a trident against a charge, you deal double damage on a successful hit against a charging character.</v>
          </cell>
          <cell r="D176" t="str">
            <v>WotC</v>
          </cell>
          <cell r="E176" t="str">
            <v>PHB</v>
          </cell>
          <cell r="F176">
            <v>103</v>
          </cell>
          <cell r="G176">
            <v>5</v>
          </cell>
          <cell r="H176">
            <v>5</v>
          </cell>
          <cell r="I176">
            <v>15</v>
          </cell>
          <cell r="J176" t="str">
            <v>Martial</v>
          </cell>
          <cell r="K176" t="str">
            <v>Polearm</v>
          </cell>
          <cell r="O176">
            <v>8</v>
          </cell>
          <cell r="P176" t="str">
            <v>Piercing</v>
          </cell>
          <cell r="U176">
            <v>99</v>
          </cell>
          <cell r="V176">
            <v>20</v>
          </cell>
          <cell r="W176">
            <v>2</v>
          </cell>
          <cell r="X176" t="str">
            <v>thrown</v>
          </cell>
          <cell r="Y176">
            <v>10</v>
          </cell>
        </row>
        <row r="177">
          <cell r="A177" t="str">
            <v xml:space="preserve">Urgrosh, Dwarven </v>
          </cell>
          <cell r="C177" t="str">
            <v>A dwarven urgrosh is a double weapon. You can fight with it as if fighting with two weapons, but if you do, you incur all the normal attack penalties associated with fighting with two weapons, just as if you were using a one-handed weapon and a light weapon. The urgrosh’s axe head is a slashing weapon that deals 1d8 points of damage. Its spear head is a piercing weapon that deals 1d6 points of damage. You can use either head as the primary weapon. The other is the off-hand weapon. A creature wielding a dwarven urgrosh in one hand can’t use it as a double weapon—only one end of the weapon can be used in any given round.
If you use a ready action to set an urgrosh against a charge, you deal double damage if you score a hit against a charging character. If you use an urgrosh against a charging character, the spear head is the part of the weapon that deals damage.
Dwarves treat dwarven urgroshes as martial weapons.</v>
          </cell>
          <cell r="D177" t="str">
            <v>WotC</v>
          </cell>
          <cell r="E177" t="str">
            <v>PHB</v>
          </cell>
          <cell r="F177">
            <v>103</v>
          </cell>
          <cell r="G177">
            <v>15</v>
          </cell>
          <cell r="H177">
            <v>5</v>
          </cell>
          <cell r="I177">
            <v>50</v>
          </cell>
          <cell r="J177" t="str">
            <v>Exotic</v>
          </cell>
          <cell r="L177" t="str">
            <v>Dwarf</v>
          </cell>
          <cell r="O177">
            <v>8</v>
          </cell>
          <cell r="P177" t="str">
            <v>Slashing</v>
          </cell>
          <cell r="R177">
            <v>6</v>
          </cell>
          <cell r="S177" t="str">
            <v>Piercing</v>
          </cell>
          <cell r="U177">
            <v>99</v>
          </cell>
          <cell r="V177">
            <v>20</v>
          </cell>
          <cell r="W177">
            <v>3</v>
          </cell>
        </row>
        <row r="178">
          <cell r="A178" t="str">
            <v>Vajra</v>
          </cell>
          <cell r="D178" t="str">
            <v>AEG</v>
          </cell>
          <cell r="E178" t="str">
            <v>Rokugan</v>
          </cell>
          <cell r="F178">
            <v>60</v>
          </cell>
          <cell r="G178">
            <v>6</v>
          </cell>
          <cell r="H178">
            <v>4</v>
          </cell>
          <cell r="J178" t="str">
            <v>Exotic</v>
          </cell>
          <cell r="L178" t="str">
            <v>Asian</v>
          </cell>
          <cell r="M178">
            <v>1</v>
          </cell>
          <cell r="O178">
            <v>8</v>
          </cell>
          <cell r="P178" t="str">
            <v>Piercing</v>
          </cell>
          <cell r="U178">
            <v>99</v>
          </cell>
          <cell r="V178">
            <v>20</v>
          </cell>
          <cell r="W178">
            <v>3</v>
          </cell>
        </row>
        <row r="179">
          <cell r="A179" t="str">
            <v>Wakizashi</v>
          </cell>
          <cell r="D179" t="str">
            <v>WotC</v>
          </cell>
          <cell r="E179" t="str">
            <v>DMG</v>
          </cell>
          <cell r="F179">
            <v>161</v>
          </cell>
          <cell r="G179">
            <v>3</v>
          </cell>
          <cell r="H179">
            <v>3</v>
          </cell>
          <cell r="I179">
            <v>300</v>
          </cell>
          <cell r="J179" t="str">
            <v>Martial</v>
          </cell>
          <cell r="K179" t="str">
            <v>Sword</v>
          </cell>
          <cell r="L179" t="str">
            <v>Asian</v>
          </cell>
          <cell r="O179">
            <v>6</v>
          </cell>
          <cell r="P179" t="str">
            <v>Slashing</v>
          </cell>
          <cell r="U179">
            <v>99</v>
          </cell>
          <cell r="V179">
            <v>19</v>
          </cell>
          <cell r="W179">
            <v>2</v>
          </cell>
        </row>
        <row r="180">
          <cell r="A180" t="str">
            <v>Whip</v>
          </cell>
          <cell r="C180"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0" t="str">
            <v>WotC</v>
          </cell>
          <cell r="E180" t="str">
            <v>PHB</v>
          </cell>
          <cell r="F180">
            <v>104</v>
          </cell>
          <cell r="G180">
            <v>2</v>
          </cell>
          <cell r="H180">
            <v>4</v>
          </cell>
          <cell r="I180">
            <v>1</v>
          </cell>
          <cell r="J180" t="str">
            <v>Exotic</v>
          </cell>
          <cell r="K180" t="str">
            <v>Whip</v>
          </cell>
          <cell r="O180">
            <v>2</v>
          </cell>
          <cell r="P180" t="str">
            <v>Slashing</v>
          </cell>
          <cell r="T180" t="str">
            <v>Subdual</v>
          </cell>
          <cell r="V180">
            <v>20</v>
          </cell>
          <cell r="W180">
            <v>2</v>
          </cell>
          <cell r="AA180">
            <v>1</v>
          </cell>
        </row>
        <row r="181">
          <cell r="A181" t="str">
            <v>Whip Dagger</v>
          </cell>
          <cell r="D181" t="str">
            <v>WotC</v>
          </cell>
          <cell r="E181" t="str">
            <v>SnF</v>
          </cell>
          <cell r="F181">
            <v>74</v>
          </cell>
          <cell r="G181">
            <v>3</v>
          </cell>
          <cell r="H181">
            <v>4</v>
          </cell>
          <cell r="J181" t="str">
            <v>Exotic</v>
          </cell>
          <cell r="K181" t="str">
            <v>Whip</v>
          </cell>
          <cell r="O181">
            <v>6</v>
          </cell>
          <cell r="P181" t="str">
            <v>Slashing</v>
          </cell>
          <cell r="V181">
            <v>20</v>
          </cell>
          <cell r="W181">
            <v>2</v>
          </cell>
          <cell r="AA181">
            <v>1</v>
          </cell>
        </row>
        <row r="182">
          <cell r="A182" t="str">
            <v>Whip Dagger, Mighty (+1)</v>
          </cell>
          <cell r="D182" t="str">
            <v>WotC</v>
          </cell>
          <cell r="E182" t="str">
            <v>SnF</v>
          </cell>
          <cell r="F182">
            <v>75</v>
          </cell>
          <cell r="G182">
            <v>4</v>
          </cell>
          <cell r="H182">
            <v>4</v>
          </cell>
          <cell r="J182" t="str">
            <v>Exotic</v>
          </cell>
          <cell r="K182" t="str">
            <v>Whip</v>
          </cell>
          <cell r="O182">
            <v>6</v>
          </cell>
          <cell r="P182" t="str">
            <v>Slashing</v>
          </cell>
          <cell r="U182">
            <v>1</v>
          </cell>
          <cell r="V182">
            <v>20</v>
          </cell>
          <cell r="W182">
            <v>2</v>
          </cell>
          <cell r="AA182">
            <v>1</v>
          </cell>
        </row>
        <row r="183">
          <cell r="A183" t="str">
            <v>Whip Dagger, Mighty (+2)</v>
          </cell>
          <cell r="D183" t="str">
            <v>WotC</v>
          </cell>
          <cell r="E183" t="str">
            <v>SnF</v>
          </cell>
          <cell r="F183">
            <v>75</v>
          </cell>
          <cell r="G183">
            <v>5</v>
          </cell>
          <cell r="H183">
            <v>4</v>
          </cell>
          <cell r="J183" t="str">
            <v>Exotic</v>
          </cell>
          <cell r="K183" t="str">
            <v>Whip</v>
          </cell>
          <cell r="O183">
            <v>6</v>
          </cell>
          <cell r="P183" t="str">
            <v>Slashing</v>
          </cell>
          <cell r="U183">
            <v>2</v>
          </cell>
          <cell r="V183">
            <v>20</v>
          </cell>
          <cell r="W183">
            <v>2</v>
          </cell>
          <cell r="AA183">
            <v>1</v>
          </cell>
        </row>
        <row r="184">
          <cell r="A184" t="str">
            <v>Whip Dagger, Mighty (+3)</v>
          </cell>
          <cell r="D184" t="str">
            <v>WotC</v>
          </cell>
          <cell r="E184" t="str">
            <v>SnF</v>
          </cell>
          <cell r="F184">
            <v>75</v>
          </cell>
          <cell r="G184">
            <v>6</v>
          </cell>
          <cell r="H184">
            <v>4</v>
          </cell>
          <cell r="J184" t="str">
            <v>Exotic</v>
          </cell>
          <cell r="K184" t="str">
            <v>Whip</v>
          </cell>
          <cell r="O184">
            <v>6</v>
          </cell>
          <cell r="P184" t="str">
            <v>Slashing</v>
          </cell>
          <cell r="U184">
            <v>3</v>
          </cell>
          <cell r="V184">
            <v>20</v>
          </cell>
          <cell r="W184">
            <v>2</v>
          </cell>
          <cell r="AA184">
            <v>1</v>
          </cell>
        </row>
        <row r="185">
          <cell r="A185" t="str">
            <v>Whip Dagger, Mighty (+4)</v>
          </cell>
          <cell r="D185" t="str">
            <v>WotC</v>
          </cell>
          <cell r="E185" t="str">
            <v>SnF</v>
          </cell>
          <cell r="F185">
            <v>75</v>
          </cell>
          <cell r="G185">
            <v>7</v>
          </cell>
          <cell r="H185">
            <v>4</v>
          </cell>
          <cell r="J185" t="str">
            <v>Exotic</v>
          </cell>
          <cell r="K185" t="str">
            <v>Whip</v>
          </cell>
          <cell r="O185">
            <v>6</v>
          </cell>
          <cell r="P185" t="str">
            <v>Slashing</v>
          </cell>
          <cell r="U185">
            <v>4</v>
          </cell>
          <cell r="V185">
            <v>20</v>
          </cell>
          <cell r="W185">
            <v>2</v>
          </cell>
          <cell r="AA185">
            <v>1</v>
          </cell>
        </row>
        <row r="186">
          <cell r="A186" t="str">
            <v>Whip, Mighty (+1)</v>
          </cell>
          <cell r="C186"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6" t="str">
            <v>WotC</v>
          </cell>
          <cell r="E186" t="str">
            <v>SnF</v>
          </cell>
          <cell r="F186">
            <v>75</v>
          </cell>
          <cell r="G186">
            <v>3</v>
          </cell>
          <cell r="H186">
            <v>4</v>
          </cell>
          <cell r="J186" t="str">
            <v>Exotic</v>
          </cell>
          <cell r="K186" t="str">
            <v>Whip</v>
          </cell>
          <cell r="O186">
            <v>2</v>
          </cell>
          <cell r="P186" t="str">
            <v>Slashing</v>
          </cell>
          <cell r="T186" t="str">
            <v>Subdual</v>
          </cell>
          <cell r="U186">
            <v>1</v>
          </cell>
          <cell r="V186">
            <v>20</v>
          </cell>
          <cell r="W186">
            <v>2</v>
          </cell>
          <cell r="AA186">
            <v>1</v>
          </cell>
        </row>
        <row r="187">
          <cell r="A187" t="str">
            <v>Whip, Mighty (+2)</v>
          </cell>
          <cell r="C187"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7" t="str">
            <v>WotC</v>
          </cell>
          <cell r="E187" t="str">
            <v>SnF</v>
          </cell>
          <cell r="F187">
            <v>75</v>
          </cell>
          <cell r="G187">
            <v>4</v>
          </cell>
          <cell r="H187">
            <v>4</v>
          </cell>
          <cell r="J187" t="str">
            <v>Exotic</v>
          </cell>
          <cell r="K187" t="str">
            <v>Whip</v>
          </cell>
          <cell r="O187">
            <v>2</v>
          </cell>
          <cell r="P187" t="str">
            <v>Slashing</v>
          </cell>
          <cell r="T187" t="str">
            <v>Subdual</v>
          </cell>
          <cell r="U187">
            <v>2</v>
          </cell>
          <cell r="V187">
            <v>20</v>
          </cell>
          <cell r="W187">
            <v>2</v>
          </cell>
          <cell r="AA187">
            <v>1</v>
          </cell>
        </row>
        <row r="188">
          <cell r="A188" t="str">
            <v>Whip, Mighty (+3)</v>
          </cell>
          <cell r="C188"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8" t="str">
            <v>WotC</v>
          </cell>
          <cell r="E188" t="str">
            <v>SnF</v>
          </cell>
          <cell r="F188">
            <v>75</v>
          </cell>
          <cell r="G188">
            <v>5</v>
          </cell>
          <cell r="H188">
            <v>4</v>
          </cell>
          <cell r="J188" t="str">
            <v>Exotic</v>
          </cell>
          <cell r="K188" t="str">
            <v>Whip</v>
          </cell>
          <cell r="O188">
            <v>2</v>
          </cell>
          <cell r="P188" t="str">
            <v>Slashing</v>
          </cell>
          <cell r="T188" t="str">
            <v>Subdual</v>
          </cell>
          <cell r="U188">
            <v>3</v>
          </cell>
          <cell r="V188">
            <v>20</v>
          </cell>
          <cell r="W188">
            <v>2</v>
          </cell>
          <cell r="AA188">
            <v>1</v>
          </cell>
        </row>
        <row r="189">
          <cell r="A189" t="str">
            <v>Whip, Mighty (+4)</v>
          </cell>
          <cell r="C189"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9" t="str">
            <v>WotC</v>
          </cell>
          <cell r="E189" t="str">
            <v>SnF</v>
          </cell>
          <cell r="F189">
            <v>75</v>
          </cell>
          <cell r="G189">
            <v>6</v>
          </cell>
          <cell r="H189">
            <v>4</v>
          </cell>
          <cell r="J189" t="str">
            <v>Exotic</v>
          </cell>
          <cell r="K189" t="str">
            <v>Whip</v>
          </cell>
          <cell r="O189">
            <v>2</v>
          </cell>
          <cell r="P189" t="str">
            <v>Slashing</v>
          </cell>
          <cell r="T189" t="str">
            <v>Subdual</v>
          </cell>
          <cell r="U189">
            <v>4</v>
          </cell>
          <cell r="V189">
            <v>20</v>
          </cell>
          <cell r="W189">
            <v>2</v>
          </cell>
          <cell r="AA189">
            <v>1</v>
          </cell>
        </row>
        <row r="190">
          <cell r="A190" t="str">
            <v>Wing Buffet</v>
          </cell>
          <cell r="D190" t="str">
            <v>WotC</v>
          </cell>
          <cell r="E190" t="str">
            <v>MM</v>
          </cell>
          <cell r="F190">
            <v>61</v>
          </cell>
          <cell r="H190">
            <v>2</v>
          </cell>
          <cell r="J190" t="str">
            <v>Natural</v>
          </cell>
          <cell r="K190" t="str">
            <v>Natural</v>
          </cell>
          <cell r="O190">
            <v>1</v>
          </cell>
          <cell r="P190" t="str">
            <v>Bludgeoning</v>
          </cell>
          <cell r="U190">
            <v>99</v>
          </cell>
          <cell r="V190">
            <v>20</v>
          </cell>
          <cell r="W190">
            <v>2</v>
          </cell>
        </row>
        <row r="191">
          <cell r="A191" t="str">
            <v>Yari</v>
          </cell>
          <cell r="D191" t="str">
            <v>AEG</v>
          </cell>
          <cell r="E191" t="str">
            <v>Rokugan</v>
          </cell>
          <cell r="F191">
            <v>60</v>
          </cell>
          <cell r="G191">
            <v>5</v>
          </cell>
          <cell r="H191">
            <v>5</v>
          </cell>
          <cell r="J191" t="str">
            <v>Simple</v>
          </cell>
          <cell r="L191" t="str">
            <v>Asian</v>
          </cell>
          <cell r="O191">
            <v>8</v>
          </cell>
          <cell r="P191" t="str">
            <v>Piercing</v>
          </cell>
          <cell r="U191">
            <v>99</v>
          </cell>
          <cell r="V191">
            <v>20</v>
          </cell>
          <cell r="W191">
            <v>3</v>
          </cell>
        </row>
        <row r="192">
          <cell r="A192" t="str">
            <v>Yumi, Long</v>
          </cell>
          <cell r="D192" t="str">
            <v>AEG</v>
          </cell>
          <cell r="E192" t="str">
            <v>Rokugan</v>
          </cell>
          <cell r="F192">
            <v>60</v>
          </cell>
          <cell r="G192">
            <v>3</v>
          </cell>
          <cell r="H192">
            <v>5</v>
          </cell>
          <cell r="J192" t="str">
            <v>Martial</v>
          </cell>
          <cell r="K192" t="str">
            <v>Bow</v>
          </cell>
          <cell r="L192" t="str">
            <v>Asian</v>
          </cell>
          <cell r="O192">
            <v>8</v>
          </cell>
          <cell r="P192" t="str">
            <v>Piercing</v>
          </cell>
          <cell r="V192">
            <v>20</v>
          </cell>
          <cell r="W192">
            <v>3</v>
          </cell>
          <cell r="X192" t="str">
            <v>shot</v>
          </cell>
          <cell r="Y192">
            <v>70</v>
          </cell>
        </row>
        <row r="193">
          <cell r="A193" t="str">
            <v>Yumi, Short</v>
          </cell>
          <cell r="D193" t="str">
            <v>AEG</v>
          </cell>
          <cell r="E193" t="str">
            <v>Rokugan</v>
          </cell>
          <cell r="F193">
            <v>60</v>
          </cell>
          <cell r="G193">
            <v>2</v>
          </cell>
          <cell r="H193">
            <v>4</v>
          </cell>
          <cell r="J193" t="str">
            <v>Martial</v>
          </cell>
          <cell r="K193" t="str">
            <v>Bow</v>
          </cell>
          <cell r="L193" t="str">
            <v>Asian</v>
          </cell>
          <cell r="O193">
            <v>6</v>
          </cell>
          <cell r="P193" t="str">
            <v>Piercing</v>
          </cell>
          <cell r="V193">
            <v>20</v>
          </cell>
          <cell r="W193">
            <v>3</v>
          </cell>
          <cell r="X193" t="str">
            <v>shot</v>
          </cell>
          <cell r="Y193">
            <v>60</v>
          </cell>
        </row>
        <row r="199">
          <cell r="A199" t="str">
            <v>Alchemical</v>
          </cell>
        </row>
        <row r="200">
          <cell r="A200" t="str">
            <v>Asian</v>
          </cell>
        </row>
        <row r="201">
          <cell r="A201" t="str">
            <v>Assassin</v>
          </cell>
        </row>
        <row r="202">
          <cell r="A202" t="str">
            <v>Bard (WotC)</v>
          </cell>
        </row>
        <row r="203">
          <cell r="A203" t="str">
            <v>Double</v>
          </cell>
        </row>
        <row r="204">
          <cell r="A204" t="str">
            <v>Druid</v>
          </cell>
        </row>
        <row r="205">
          <cell r="A205" t="str">
            <v>Improvised</v>
          </cell>
        </row>
        <row r="206">
          <cell r="A206" t="str">
            <v>List_Validation</v>
          </cell>
        </row>
        <row r="207">
          <cell r="A207" t="str">
            <v>Missile</v>
          </cell>
        </row>
        <row r="208">
          <cell r="A208" t="str">
            <v>Monk</v>
          </cell>
        </row>
        <row r="209">
          <cell r="A209" t="str">
            <v>Natural</v>
          </cell>
        </row>
        <row r="210">
          <cell r="A210" t="str">
            <v>Racial</v>
          </cell>
        </row>
        <row r="211">
          <cell r="A211" t="str">
            <v>Reach</v>
          </cell>
        </row>
        <row r="212">
          <cell r="A212" t="str">
            <v>Rogue</v>
          </cell>
        </row>
        <row r="213">
          <cell r="A213" t="str">
            <v>Thrown</v>
          </cell>
        </row>
        <row r="214">
          <cell r="A214" t="str">
            <v>Wizard</v>
          </cell>
        </row>
        <row r="250">
          <cell r="F250" t="str">
            <v>Single</v>
          </cell>
        </row>
        <row r="251">
          <cell r="F251" t="str">
            <v>Two-handed</v>
          </cell>
        </row>
        <row r="252">
          <cell r="F252" t="str">
            <v>Primary</v>
          </cell>
        </row>
        <row r="253">
          <cell r="F253" t="str">
            <v>Secondary</v>
          </cell>
        </row>
        <row r="254">
          <cell r="F254" t="str">
            <v>Double</v>
          </cell>
        </row>
        <row r="282">
          <cell r="A282" t="str">
            <v>Acidic Burst</v>
          </cell>
          <cell r="P282">
            <v>-5</v>
          </cell>
          <cell r="Q282">
            <v>-8</v>
          </cell>
          <cell r="R282" t="str">
            <v>Undersized</v>
          </cell>
        </row>
        <row r="283">
          <cell r="A283" t="str">
            <v>Bane</v>
          </cell>
          <cell r="P283">
            <v>-4</v>
          </cell>
          <cell r="Q283">
            <v>-7</v>
          </cell>
          <cell r="R283" t="str">
            <v>Undersized</v>
          </cell>
        </row>
        <row r="284">
          <cell r="A284" t="str">
            <v>Body Feeder</v>
          </cell>
          <cell r="P284">
            <v>-3</v>
          </cell>
          <cell r="Q284">
            <v>-6</v>
          </cell>
          <cell r="R284" t="str">
            <v>Undersized</v>
          </cell>
        </row>
        <row r="285">
          <cell r="A285" t="str">
            <v>Brilliant Energy</v>
          </cell>
          <cell r="P285">
            <v>-2</v>
          </cell>
          <cell r="Q285">
            <v>-5</v>
          </cell>
          <cell r="R285" t="str">
            <v>Undersized</v>
          </cell>
        </row>
        <row r="286">
          <cell r="A286" t="str">
            <v>Chaotic</v>
          </cell>
          <cell r="P286">
            <v>-1</v>
          </cell>
          <cell r="Q286">
            <v>-4</v>
          </cell>
          <cell r="R286" t="str">
            <v>Undersized</v>
          </cell>
        </row>
        <row r="287">
          <cell r="A287" t="str">
            <v>Charged</v>
          </cell>
          <cell r="P287">
            <v>0</v>
          </cell>
          <cell r="Q287">
            <v>-3</v>
          </cell>
          <cell r="R287" t="str">
            <v>Undersized</v>
          </cell>
        </row>
        <row r="288">
          <cell r="A288" t="str">
            <v>Coup de Grace</v>
          </cell>
          <cell r="P288">
            <v>1</v>
          </cell>
          <cell r="Q288">
            <v>-2</v>
          </cell>
          <cell r="R288" t="str">
            <v>Light</v>
          </cell>
        </row>
        <row r="289">
          <cell r="A289" t="str">
            <v>Dancing</v>
          </cell>
          <cell r="P289">
            <v>2</v>
          </cell>
          <cell r="Q289">
            <v>-1</v>
          </cell>
          <cell r="R289" t="str">
            <v>One-handed</v>
          </cell>
        </row>
        <row r="290">
          <cell r="A290" t="str">
            <v>Defending</v>
          </cell>
          <cell r="P290">
            <v>3</v>
          </cell>
          <cell r="Q290">
            <v>0</v>
          </cell>
          <cell r="R290" t="str">
            <v>Two-handed</v>
          </cell>
        </row>
        <row r="291">
          <cell r="A291" t="str">
            <v>Dislocator</v>
          </cell>
          <cell r="P291">
            <v>4</v>
          </cell>
          <cell r="Q291">
            <v>1</v>
          </cell>
          <cell r="R291" t="str">
            <v>Oversized</v>
          </cell>
        </row>
        <row r="292">
          <cell r="A292" t="str">
            <v>Disruption</v>
          </cell>
          <cell r="P292">
            <v>5</v>
          </cell>
          <cell r="Q292">
            <v>2</v>
          </cell>
          <cell r="R292" t="str">
            <v>Oversized</v>
          </cell>
        </row>
        <row r="293">
          <cell r="A293" t="str">
            <v>Dissipater</v>
          </cell>
        </row>
        <row r="294">
          <cell r="A294" t="str">
            <v>Flaming</v>
          </cell>
        </row>
        <row r="295">
          <cell r="A295" t="str">
            <v>Flaming Burst</v>
          </cell>
        </row>
        <row r="296">
          <cell r="A296" t="str">
            <v>Frost</v>
          </cell>
        </row>
        <row r="297">
          <cell r="A297" t="str">
            <v>Ghost Touch</v>
          </cell>
        </row>
        <row r="298">
          <cell r="A298" t="str">
            <v>Great Dislocator</v>
          </cell>
        </row>
        <row r="299">
          <cell r="A299" t="str">
            <v>Holy</v>
          </cell>
        </row>
        <row r="300">
          <cell r="A300" t="str">
            <v>Icy Burst</v>
          </cell>
        </row>
        <row r="301">
          <cell r="A301" t="str">
            <v>Impact</v>
          </cell>
        </row>
        <row r="302">
          <cell r="A302" t="str">
            <v>Keen</v>
          </cell>
        </row>
        <row r="303">
          <cell r="A303" t="str">
            <v>Lawful</v>
          </cell>
        </row>
        <row r="304">
          <cell r="A304" t="str">
            <v>Lucky</v>
          </cell>
        </row>
        <row r="305">
          <cell r="A305" t="str">
            <v>Manifester</v>
          </cell>
        </row>
        <row r="306">
          <cell r="A306" t="str">
            <v>Mighty Cleaving</v>
          </cell>
        </row>
        <row r="307">
          <cell r="A307" t="str">
            <v>Mind Feeder</v>
          </cell>
        </row>
        <row r="308">
          <cell r="A308" t="str">
            <v>Mindcrusher</v>
          </cell>
        </row>
        <row r="309">
          <cell r="A309" t="str">
            <v>Parrying</v>
          </cell>
        </row>
        <row r="310">
          <cell r="A310" t="str">
            <v>Power Storing</v>
          </cell>
        </row>
        <row r="311">
          <cell r="A311" t="str">
            <v>Psibane</v>
          </cell>
        </row>
        <row r="312">
          <cell r="A312" t="str">
            <v>Psychic</v>
          </cell>
        </row>
        <row r="313">
          <cell r="A313" t="str">
            <v>Psychokinetic Burst</v>
          </cell>
        </row>
        <row r="314">
          <cell r="A314" t="str">
            <v>Returning</v>
          </cell>
        </row>
        <row r="315">
          <cell r="A315" t="str">
            <v>Shock</v>
          </cell>
        </row>
        <row r="316">
          <cell r="A316" t="str">
            <v>Shocking Burst</v>
          </cell>
        </row>
        <row r="317">
          <cell r="A317" t="str">
            <v>Smoking</v>
          </cell>
        </row>
        <row r="318">
          <cell r="A318" t="str">
            <v>Soul Feeder</v>
          </cell>
        </row>
        <row r="319">
          <cell r="A319" t="str">
            <v>Speed</v>
          </cell>
        </row>
        <row r="320">
          <cell r="A320" t="str">
            <v>Spell Storing</v>
          </cell>
        </row>
        <row r="321">
          <cell r="A321" t="str">
            <v>Sundering</v>
          </cell>
        </row>
        <row r="322">
          <cell r="A322" t="str">
            <v>Suppression</v>
          </cell>
        </row>
        <row r="323">
          <cell r="A323" t="str">
            <v>Teleporting</v>
          </cell>
        </row>
        <row r="324">
          <cell r="A324" t="str">
            <v>Throwing</v>
          </cell>
        </row>
        <row r="325">
          <cell r="A325" t="str">
            <v>Thundering</v>
          </cell>
        </row>
        <row r="326">
          <cell r="A326" t="str">
            <v>Unholy</v>
          </cell>
        </row>
        <row r="327">
          <cell r="A327" t="str">
            <v>Vorpal</v>
          </cell>
        </row>
        <row r="328">
          <cell r="A328" t="str">
            <v>Wounding</v>
          </cell>
        </row>
        <row r="336">
          <cell r="A336" t="str">
            <v>Adamantine</v>
          </cell>
        </row>
        <row r="337">
          <cell r="A337" t="str">
            <v>Arandur</v>
          </cell>
        </row>
        <row r="338">
          <cell r="A338" t="str">
            <v>Bronze</v>
          </cell>
        </row>
        <row r="339">
          <cell r="A339" t="str">
            <v>Copper (Magical)</v>
          </cell>
        </row>
        <row r="340">
          <cell r="A340" t="str">
            <v>Darksteel</v>
          </cell>
        </row>
        <row r="341">
          <cell r="A341" t="str">
            <v>Darkwood</v>
          </cell>
        </row>
        <row r="342">
          <cell r="A342" t="str">
            <v>Dlarun</v>
          </cell>
        </row>
        <row r="343">
          <cell r="A343" t="str">
            <v>Duskwood</v>
          </cell>
        </row>
        <row r="344">
          <cell r="A344" t="str">
            <v>Ferroplasm</v>
          </cell>
        </row>
        <row r="345">
          <cell r="A345" t="str">
            <v>Fever Iron</v>
          </cell>
        </row>
        <row r="346">
          <cell r="A346" t="str">
            <v>Gold (Magical)</v>
          </cell>
        </row>
        <row r="347">
          <cell r="A347" t="str">
            <v>Hizagkuur</v>
          </cell>
        </row>
        <row r="348">
          <cell r="A348" t="str">
            <v>Living Metal</v>
          </cell>
        </row>
        <row r="349">
          <cell r="A349" t="str">
            <v>Masterwork</v>
          </cell>
        </row>
        <row r="350">
          <cell r="A350" t="str">
            <v>Mithral</v>
          </cell>
        </row>
        <row r="351">
          <cell r="A351" t="str">
            <v>Nephelium</v>
          </cell>
        </row>
        <row r="352">
          <cell r="A352" t="str">
            <v>Normal</v>
          </cell>
        </row>
        <row r="353">
          <cell r="A353" t="str">
            <v>Platinum  (Magical)</v>
          </cell>
        </row>
        <row r="354">
          <cell r="A354" t="str">
            <v>Silver (Magical)</v>
          </cell>
        </row>
        <row r="355">
          <cell r="A355" t="str">
            <v>Steel</v>
          </cell>
        </row>
        <row r="356">
          <cell r="A356" t="str">
            <v>Zalantar</v>
          </cell>
        </row>
      </sheetData>
      <sheetData sheetId="9">
        <row r="5">
          <cell r="A5" t="str">
            <v>Ashigaru</v>
          </cell>
          <cell r="G5">
            <v>20</v>
          </cell>
          <cell r="H5">
            <v>5</v>
          </cell>
          <cell r="I5">
            <v>25</v>
          </cell>
          <cell r="J5">
            <v>1</v>
          </cell>
          <cell r="K5">
            <v>3</v>
          </cell>
          <cell r="L5">
            <v>5</v>
          </cell>
          <cell r="M5">
            <v>-1</v>
          </cell>
          <cell r="N5">
            <v>0.15</v>
          </cell>
          <cell r="O5">
            <v>1</v>
          </cell>
          <cell r="P5" t="b">
            <v>0</v>
          </cell>
        </row>
        <row r="6">
          <cell r="A6" t="str">
            <v>Banded Mail</v>
          </cell>
          <cell r="C6" t="str">
            <v>The suit includes gauntlets.</v>
          </cell>
          <cell r="D6" t="str">
            <v>WotC</v>
          </cell>
          <cell r="E6" t="str">
            <v>3.5e SRD</v>
          </cell>
          <cell r="G6">
            <v>35</v>
          </cell>
          <cell r="H6">
            <v>5</v>
          </cell>
          <cell r="I6">
            <v>250</v>
          </cell>
          <cell r="J6">
            <v>3</v>
          </cell>
          <cell r="K6">
            <v>6</v>
          </cell>
          <cell r="L6">
            <v>1</v>
          </cell>
          <cell r="M6">
            <v>-6</v>
          </cell>
          <cell r="N6">
            <v>0.35</v>
          </cell>
          <cell r="P6" t="b">
            <v>1</v>
          </cell>
        </row>
        <row r="7">
          <cell r="A7" t="str">
            <v>Bark</v>
          </cell>
          <cell r="G7">
            <v>15</v>
          </cell>
          <cell r="H7">
            <v>5</v>
          </cell>
          <cell r="I7">
            <v>15</v>
          </cell>
          <cell r="J7">
            <v>1</v>
          </cell>
          <cell r="K7">
            <v>2</v>
          </cell>
          <cell r="L7">
            <v>5</v>
          </cell>
          <cell r="M7">
            <v>-2</v>
          </cell>
          <cell r="N7">
            <v>0.15</v>
          </cell>
          <cell r="O7">
            <v>1</v>
          </cell>
          <cell r="P7" t="b">
            <v>0</v>
          </cell>
        </row>
        <row r="8">
          <cell r="A8" t="str">
            <v>Bone</v>
          </cell>
          <cell r="G8">
            <v>20</v>
          </cell>
          <cell r="H8">
            <v>5</v>
          </cell>
          <cell r="I8">
            <v>20</v>
          </cell>
          <cell r="J8">
            <v>1</v>
          </cell>
          <cell r="K8">
            <v>3</v>
          </cell>
          <cell r="L8">
            <v>4</v>
          </cell>
          <cell r="M8">
            <v>-3</v>
          </cell>
          <cell r="N8">
            <v>0.15</v>
          </cell>
          <cell r="O8">
            <v>1</v>
          </cell>
          <cell r="P8" t="b">
            <v>0</v>
          </cell>
        </row>
        <row r="9">
          <cell r="A9" t="str">
            <v>Bracers</v>
          </cell>
          <cell r="G9">
            <v>1</v>
          </cell>
          <cell r="H9">
            <v>5</v>
          </cell>
          <cell r="I9">
            <v>1</v>
          </cell>
          <cell r="K9">
            <v>0</v>
          </cell>
          <cell r="L9">
            <v>99</v>
          </cell>
          <cell r="M9">
            <v>0</v>
          </cell>
          <cell r="N9">
            <v>0</v>
          </cell>
          <cell r="O9">
            <v>1</v>
          </cell>
          <cell r="P9" t="b">
            <v>0</v>
          </cell>
        </row>
        <row r="10">
          <cell r="A10" t="str">
            <v>Breastplate</v>
          </cell>
          <cell r="C10" t="str">
            <v>It comes with a helmet and greaves.</v>
          </cell>
          <cell r="D10" t="str">
            <v>WotC</v>
          </cell>
          <cell r="E10" t="str">
            <v>3.5e SRD</v>
          </cell>
          <cell r="G10">
            <v>30</v>
          </cell>
          <cell r="H10">
            <v>5</v>
          </cell>
          <cell r="I10">
            <v>200</v>
          </cell>
          <cell r="J10">
            <v>2</v>
          </cell>
          <cell r="K10">
            <v>5</v>
          </cell>
          <cell r="L10">
            <v>3</v>
          </cell>
          <cell r="M10">
            <v>-4</v>
          </cell>
          <cell r="N10">
            <v>0.25</v>
          </cell>
          <cell r="P10" t="b">
            <v>0</v>
          </cell>
        </row>
        <row r="11">
          <cell r="A11" t="str">
            <v>Brigandine</v>
          </cell>
          <cell r="G11">
            <v>40</v>
          </cell>
          <cell r="H11">
            <v>5</v>
          </cell>
          <cell r="I11">
            <v>30</v>
          </cell>
          <cell r="J11">
            <v>2</v>
          </cell>
          <cell r="K11">
            <v>4</v>
          </cell>
          <cell r="L11">
            <v>2</v>
          </cell>
          <cell r="M11">
            <v>-5</v>
          </cell>
          <cell r="N11">
            <v>0.3</v>
          </cell>
          <cell r="P11" t="b">
            <v>0</v>
          </cell>
        </row>
        <row r="12">
          <cell r="A12" t="str">
            <v>Chain Shirt</v>
          </cell>
          <cell r="C12" t="str">
            <v>A chain shirt comes with a steel cap.</v>
          </cell>
          <cell r="D12" t="str">
            <v>WotC</v>
          </cell>
          <cell r="E12" t="str">
            <v>3.5e SRD</v>
          </cell>
          <cell r="G12">
            <v>25</v>
          </cell>
          <cell r="H12">
            <v>5</v>
          </cell>
          <cell r="I12">
            <v>100</v>
          </cell>
          <cell r="J12">
            <v>1</v>
          </cell>
          <cell r="K12">
            <v>4</v>
          </cell>
          <cell r="L12">
            <v>4</v>
          </cell>
          <cell r="M12">
            <v>-2</v>
          </cell>
          <cell r="N12">
            <v>0.2</v>
          </cell>
          <cell r="O12">
            <v>1</v>
          </cell>
          <cell r="P12" t="b">
            <v>0</v>
          </cell>
        </row>
        <row r="13">
          <cell r="A13" t="str">
            <v>Chainmail</v>
          </cell>
          <cell r="C13" t="str">
            <v>The suit includes gauntlets.</v>
          </cell>
          <cell r="D13" t="str">
            <v>WotC</v>
          </cell>
          <cell r="E13" t="str">
            <v>3.5e SRD</v>
          </cell>
          <cell r="G13">
            <v>40</v>
          </cell>
          <cell r="H13">
            <v>5</v>
          </cell>
          <cell r="I13">
            <v>150</v>
          </cell>
          <cell r="J13">
            <v>2</v>
          </cell>
          <cell r="K13">
            <v>5</v>
          </cell>
          <cell r="L13">
            <v>2</v>
          </cell>
          <cell r="M13">
            <v>-5</v>
          </cell>
          <cell r="N13">
            <v>0.3</v>
          </cell>
          <cell r="O13">
            <v>1</v>
          </cell>
          <cell r="P13" t="b">
            <v>1</v>
          </cell>
        </row>
        <row r="14">
          <cell r="A14" t="str">
            <v>Cord</v>
          </cell>
          <cell r="G14">
            <v>15</v>
          </cell>
          <cell r="H14">
            <v>5</v>
          </cell>
          <cell r="I14">
            <v>15</v>
          </cell>
          <cell r="J14">
            <v>1</v>
          </cell>
          <cell r="K14">
            <v>2</v>
          </cell>
          <cell r="L14">
            <v>5</v>
          </cell>
          <cell r="M14">
            <v>-1</v>
          </cell>
          <cell r="N14">
            <v>0.05</v>
          </cell>
          <cell r="O14">
            <v>1</v>
          </cell>
          <cell r="P14" t="b">
            <v>0</v>
          </cell>
        </row>
        <row r="15">
          <cell r="A15" t="str">
            <v>Dhenuka</v>
          </cell>
          <cell r="G15">
            <v>25</v>
          </cell>
          <cell r="H15">
            <v>5</v>
          </cell>
          <cell r="I15">
            <v>30</v>
          </cell>
          <cell r="J15">
            <v>2</v>
          </cell>
          <cell r="K15">
            <v>4</v>
          </cell>
          <cell r="L15">
            <v>1</v>
          </cell>
          <cell r="M15">
            <v>-5</v>
          </cell>
          <cell r="N15">
            <v>0.25</v>
          </cell>
          <cell r="P15" t="b">
            <v>0</v>
          </cell>
        </row>
        <row r="16">
          <cell r="A16" t="str">
            <v>Full Plate</v>
          </cell>
          <cell r="C16" t="str">
            <v>The suit includes gauntlets, heavy leather boots, a visored helmet, and a thick layer of padding that is worn underneath the armor. Each suit of full plate must be individually fitted to its owner by a master armorsmith, although a captured suit can be resized to fit a new owner at a cost of 200 to 800 (2d4x100) gold pieces.</v>
          </cell>
          <cell r="D16" t="str">
            <v>WotC</v>
          </cell>
          <cell r="E16" t="str">
            <v>3.5e SRD</v>
          </cell>
          <cell r="G16">
            <v>50</v>
          </cell>
          <cell r="H16">
            <v>5</v>
          </cell>
          <cell r="I16">
            <v>1500</v>
          </cell>
          <cell r="J16">
            <v>3</v>
          </cell>
          <cell r="K16">
            <v>8</v>
          </cell>
          <cell r="L16">
            <v>1</v>
          </cell>
          <cell r="M16">
            <v>-6</v>
          </cell>
          <cell r="N16">
            <v>0.35</v>
          </cell>
          <cell r="P16" t="b">
            <v>1</v>
          </cell>
        </row>
        <row r="17">
          <cell r="A17" t="str">
            <v>Great</v>
          </cell>
          <cell r="G17">
            <v>45</v>
          </cell>
          <cell r="H17">
            <v>5</v>
          </cell>
          <cell r="I17">
            <v>300</v>
          </cell>
          <cell r="J17">
            <v>3</v>
          </cell>
          <cell r="K17">
            <v>7</v>
          </cell>
          <cell r="L17">
            <v>2</v>
          </cell>
          <cell r="M17">
            <v>-5</v>
          </cell>
          <cell r="N17">
            <v>0.4</v>
          </cell>
          <cell r="P17" t="b">
            <v>1</v>
          </cell>
        </row>
        <row r="18">
          <cell r="A18" t="str">
            <v>Half-Plate</v>
          </cell>
          <cell r="C18" t="str">
            <v>The suit includes gauntlets.</v>
          </cell>
          <cell r="D18" t="str">
            <v>WotC</v>
          </cell>
          <cell r="E18" t="str">
            <v>3.5e SRD</v>
          </cell>
          <cell r="G18">
            <v>50</v>
          </cell>
          <cell r="H18">
            <v>5</v>
          </cell>
          <cell r="I18">
            <v>600</v>
          </cell>
          <cell r="J18">
            <v>3</v>
          </cell>
          <cell r="K18">
            <v>7</v>
          </cell>
          <cell r="L18">
            <v>0</v>
          </cell>
          <cell r="M18">
            <v>-7</v>
          </cell>
          <cell r="N18">
            <v>0.4</v>
          </cell>
          <cell r="P18" t="b">
            <v>1</v>
          </cell>
        </row>
        <row r="19">
          <cell r="A19" t="str">
            <v>Hard Leather</v>
          </cell>
          <cell r="G19">
            <v>15</v>
          </cell>
          <cell r="H19">
            <v>5</v>
          </cell>
          <cell r="I19">
            <v>15</v>
          </cell>
          <cell r="J19">
            <v>1</v>
          </cell>
          <cell r="K19">
            <v>2</v>
          </cell>
          <cell r="L19">
            <v>5</v>
          </cell>
          <cell r="M19">
            <v>-1</v>
          </cell>
          <cell r="N19">
            <v>0.15</v>
          </cell>
          <cell r="O19">
            <v>1</v>
          </cell>
          <cell r="P19" t="b">
            <v>0</v>
          </cell>
        </row>
        <row r="20">
          <cell r="A20" t="str">
            <v>Heavy Chain Mail</v>
          </cell>
          <cell r="G20">
            <v>48</v>
          </cell>
          <cell r="H20">
            <v>5</v>
          </cell>
          <cell r="I20">
            <v>180</v>
          </cell>
          <cell r="J20">
            <v>2</v>
          </cell>
          <cell r="K20">
            <v>5</v>
          </cell>
          <cell r="L20">
            <v>1</v>
          </cell>
          <cell r="M20">
            <v>-6</v>
          </cell>
          <cell r="N20">
            <v>0.4</v>
          </cell>
          <cell r="P20" t="b">
            <v>1</v>
          </cell>
        </row>
        <row r="21">
          <cell r="A21" t="str">
            <v>Heavy Clothing</v>
          </cell>
          <cell r="G21">
            <v>10</v>
          </cell>
          <cell r="H21">
            <v>5</v>
          </cell>
          <cell r="I21">
            <v>10</v>
          </cell>
          <cell r="K21">
            <v>0</v>
          </cell>
          <cell r="L21">
            <v>6</v>
          </cell>
          <cell r="M21">
            <v>0</v>
          </cell>
          <cell r="N21">
            <v>0.08</v>
          </cell>
          <cell r="O21">
            <v>1</v>
          </cell>
          <cell r="P21" t="b">
            <v>0</v>
          </cell>
        </row>
        <row r="22">
          <cell r="A22" t="str">
            <v>Hide</v>
          </cell>
          <cell r="D22" t="str">
            <v>WotC</v>
          </cell>
          <cell r="E22" t="str">
            <v>3.5e SRD</v>
          </cell>
          <cell r="G22">
            <v>25</v>
          </cell>
          <cell r="H22">
            <v>5</v>
          </cell>
          <cell r="I22">
            <v>15</v>
          </cell>
          <cell r="J22">
            <v>2</v>
          </cell>
          <cell r="K22">
            <v>3</v>
          </cell>
          <cell r="L22">
            <v>4</v>
          </cell>
          <cell r="M22">
            <v>-3</v>
          </cell>
          <cell r="N22">
            <v>0.2</v>
          </cell>
          <cell r="O22">
            <v>1</v>
          </cell>
          <cell r="P22" t="b">
            <v>0</v>
          </cell>
        </row>
        <row r="23">
          <cell r="A23" t="str">
            <v>Lamellar</v>
          </cell>
          <cell r="G23">
            <v>35</v>
          </cell>
          <cell r="H23">
            <v>5</v>
          </cell>
          <cell r="I23">
            <v>150</v>
          </cell>
          <cell r="J23">
            <v>2</v>
          </cell>
          <cell r="K23">
            <v>5</v>
          </cell>
          <cell r="L23">
            <v>3</v>
          </cell>
          <cell r="M23">
            <v>-4</v>
          </cell>
          <cell r="N23">
            <v>0.3</v>
          </cell>
          <cell r="P23" t="b">
            <v>0</v>
          </cell>
        </row>
        <row r="24">
          <cell r="A24" t="str">
            <v>Leather</v>
          </cell>
          <cell r="B24" t="str">
            <v>Soft Leather</v>
          </cell>
          <cell r="D24" t="str">
            <v>WotC</v>
          </cell>
          <cell r="E24" t="str">
            <v>3.5e SRD</v>
          </cell>
          <cell r="G24">
            <v>15</v>
          </cell>
          <cell r="H24">
            <v>5</v>
          </cell>
          <cell r="I24">
            <v>10</v>
          </cell>
          <cell r="J24">
            <v>1</v>
          </cell>
          <cell r="K24">
            <v>2</v>
          </cell>
          <cell r="L24">
            <v>6</v>
          </cell>
          <cell r="M24">
            <v>0</v>
          </cell>
          <cell r="N24">
            <v>0.1</v>
          </cell>
          <cell r="O24">
            <v>1</v>
          </cell>
          <cell r="P24" t="b">
            <v>0</v>
          </cell>
        </row>
        <row r="25">
          <cell r="A25" t="str">
            <v>Leather Scale</v>
          </cell>
          <cell r="G25">
            <v>20</v>
          </cell>
          <cell r="H25">
            <v>5</v>
          </cell>
          <cell r="I25">
            <v>35</v>
          </cell>
          <cell r="J25">
            <v>1</v>
          </cell>
          <cell r="K25">
            <v>3</v>
          </cell>
          <cell r="L25">
            <v>6</v>
          </cell>
          <cell r="M25">
            <v>-2</v>
          </cell>
          <cell r="N25">
            <v>0.15</v>
          </cell>
          <cell r="O25">
            <v>1</v>
          </cell>
          <cell r="P25" t="b">
            <v>0</v>
          </cell>
        </row>
        <row r="26">
          <cell r="A26" t="str">
            <v>Light Hide</v>
          </cell>
          <cell r="G26">
            <v>20</v>
          </cell>
          <cell r="H26">
            <v>5</v>
          </cell>
          <cell r="I26">
            <v>10</v>
          </cell>
          <cell r="J26">
            <v>1</v>
          </cell>
          <cell r="K26">
            <v>3</v>
          </cell>
          <cell r="L26">
            <v>6</v>
          </cell>
          <cell r="M26">
            <v>-1</v>
          </cell>
          <cell r="N26">
            <v>0.1</v>
          </cell>
          <cell r="O26">
            <v>1</v>
          </cell>
          <cell r="P26" t="b">
            <v>0</v>
          </cell>
        </row>
        <row r="27">
          <cell r="A27" t="str">
            <v>Mage Armor</v>
          </cell>
          <cell r="G27">
            <v>0</v>
          </cell>
          <cell r="H27">
            <v>5</v>
          </cell>
          <cell r="I27">
            <v>0</v>
          </cell>
          <cell r="K27">
            <v>4</v>
          </cell>
          <cell r="L27">
            <v>99</v>
          </cell>
          <cell r="M27">
            <v>0</v>
          </cell>
          <cell r="N27">
            <v>0</v>
          </cell>
          <cell r="O27">
            <v>1</v>
          </cell>
          <cell r="P27" t="b">
            <v>0</v>
          </cell>
        </row>
        <row r="28">
          <cell r="A28" t="str">
            <v>Naga</v>
          </cell>
          <cell r="G28">
            <v>40</v>
          </cell>
          <cell r="H28">
            <v>5</v>
          </cell>
          <cell r="I28">
            <v>125</v>
          </cell>
          <cell r="J28">
            <v>2</v>
          </cell>
          <cell r="K28">
            <v>4</v>
          </cell>
          <cell r="L28">
            <v>4</v>
          </cell>
          <cell r="M28">
            <v>-3</v>
          </cell>
          <cell r="N28">
            <v>0.2</v>
          </cell>
          <cell r="P28" t="b">
            <v>0</v>
          </cell>
        </row>
        <row r="29">
          <cell r="A29" t="str">
            <v>None</v>
          </cell>
          <cell r="G29">
            <v>0</v>
          </cell>
          <cell r="H29">
            <v>5</v>
          </cell>
          <cell r="I29">
            <v>0</v>
          </cell>
          <cell r="K29">
            <v>0</v>
          </cell>
          <cell r="L29">
            <v>99</v>
          </cell>
          <cell r="M29">
            <v>0</v>
          </cell>
          <cell r="N29">
            <v>0</v>
          </cell>
          <cell r="O29">
            <v>1</v>
          </cell>
          <cell r="P29" t="b">
            <v>0</v>
          </cell>
        </row>
        <row r="30">
          <cell r="A30" t="str">
            <v>Padded</v>
          </cell>
          <cell r="D30" t="str">
            <v>WotC</v>
          </cell>
          <cell r="E30" t="str">
            <v>3.5e SRD</v>
          </cell>
          <cell r="G30">
            <v>10</v>
          </cell>
          <cell r="H30">
            <v>5</v>
          </cell>
          <cell r="I30">
            <v>5</v>
          </cell>
          <cell r="J30">
            <v>1</v>
          </cell>
          <cell r="K30">
            <v>1</v>
          </cell>
          <cell r="L30">
            <v>8</v>
          </cell>
          <cell r="M30">
            <v>0</v>
          </cell>
          <cell r="N30">
            <v>0.05</v>
          </cell>
          <cell r="O30">
            <v>1</v>
          </cell>
          <cell r="P30" t="b">
            <v>0</v>
          </cell>
        </row>
        <row r="31">
          <cell r="A31" t="str">
            <v>Partial</v>
          </cell>
          <cell r="G31">
            <v>30</v>
          </cell>
          <cell r="H31">
            <v>5</v>
          </cell>
          <cell r="I31">
            <v>50</v>
          </cell>
          <cell r="J31">
            <v>2</v>
          </cell>
          <cell r="K31">
            <v>4</v>
          </cell>
          <cell r="L31">
            <v>4</v>
          </cell>
          <cell r="M31">
            <v>-3</v>
          </cell>
          <cell r="N31">
            <v>0.25</v>
          </cell>
          <cell r="P31" t="b">
            <v>1</v>
          </cell>
        </row>
        <row r="32">
          <cell r="A32" t="str">
            <v>Scale Mail</v>
          </cell>
          <cell r="C32" t="str">
            <v>The suit includes gauntlets.</v>
          </cell>
          <cell r="D32" t="str">
            <v>WotC</v>
          </cell>
          <cell r="E32" t="str">
            <v>3.5e SRD</v>
          </cell>
          <cell r="G32">
            <v>30</v>
          </cell>
          <cell r="H32">
            <v>5</v>
          </cell>
          <cell r="I32">
            <v>50</v>
          </cell>
          <cell r="J32">
            <v>2</v>
          </cell>
          <cell r="K32">
            <v>4</v>
          </cell>
          <cell r="L32">
            <v>3</v>
          </cell>
          <cell r="M32">
            <v>-4</v>
          </cell>
          <cell r="N32">
            <v>0.25</v>
          </cell>
          <cell r="P32" t="b">
            <v>1</v>
          </cell>
        </row>
        <row r="33">
          <cell r="A33" t="str">
            <v>Splint Mail</v>
          </cell>
          <cell r="C33" t="str">
            <v>The suit includes gauntlets.</v>
          </cell>
          <cell r="D33" t="str">
            <v>WotC</v>
          </cell>
          <cell r="E33" t="str">
            <v>3.5e SRD</v>
          </cell>
          <cell r="G33">
            <v>45</v>
          </cell>
          <cell r="H33">
            <v>5</v>
          </cell>
          <cell r="I33">
            <v>200</v>
          </cell>
          <cell r="J33">
            <v>3</v>
          </cell>
          <cell r="K33">
            <v>6</v>
          </cell>
          <cell r="L33">
            <v>0</v>
          </cell>
          <cell r="M33">
            <v>-7</v>
          </cell>
          <cell r="N33">
            <v>0.4</v>
          </cell>
          <cell r="P33" t="b">
            <v>1</v>
          </cell>
        </row>
        <row r="34">
          <cell r="A34" t="str">
            <v>Studded Leather</v>
          </cell>
          <cell r="B34" t="str">
            <v>Studded Leather (Soft)</v>
          </cell>
          <cell r="D34" t="str">
            <v>WotC</v>
          </cell>
          <cell r="E34" t="str">
            <v>3.5e SRD</v>
          </cell>
          <cell r="G34">
            <v>20</v>
          </cell>
          <cell r="H34">
            <v>5</v>
          </cell>
          <cell r="I34">
            <v>25</v>
          </cell>
          <cell r="J34">
            <v>1</v>
          </cell>
          <cell r="K34">
            <v>3</v>
          </cell>
          <cell r="L34">
            <v>5</v>
          </cell>
          <cell r="M34">
            <v>-1</v>
          </cell>
          <cell r="N34">
            <v>0.15</v>
          </cell>
          <cell r="O34">
            <v>1</v>
          </cell>
          <cell r="P34" t="b">
            <v>0</v>
          </cell>
        </row>
        <row r="35">
          <cell r="A35" t="str">
            <v>Wicker</v>
          </cell>
          <cell r="G35">
            <v>5</v>
          </cell>
          <cell r="H35">
            <v>5</v>
          </cell>
          <cell r="I35">
            <v>5</v>
          </cell>
          <cell r="J35">
            <v>1</v>
          </cell>
          <cell r="K35">
            <v>1</v>
          </cell>
          <cell r="L35">
            <v>5</v>
          </cell>
          <cell r="M35">
            <v>0</v>
          </cell>
          <cell r="N35">
            <v>0.1</v>
          </cell>
          <cell r="O35">
            <v>1</v>
          </cell>
          <cell r="P35" t="b">
            <v>0</v>
          </cell>
        </row>
        <row r="36">
          <cell r="A36" t="str">
            <v>Wood</v>
          </cell>
          <cell r="G36">
            <v>20</v>
          </cell>
          <cell r="H36">
            <v>5</v>
          </cell>
          <cell r="I36">
            <v>15</v>
          </cell>
          <cell r="J36">
            <v>1</v>
          </cell>
          <cell r="K36">
            <v>3</v>
          </cell>
          <cell r="L36">
            <v>4</v>
          </cell>
          <cell r="M36">
            <v>-3</v>
          </cell>
          <cell r="N36">
            <v>0.15</v>
          </cell>
          <cell r="O36">
            <v>1</v>
          </cell>
          <cell r="P36" t="b">
            <v>0</v>
          </cell>
        </row>
        <row r="44">
          <cell r="A44" t="str">
            <v>Buckler</v>
          </cell>
          <cell r="C44" t="str">
            <v>This small metal shield is worn strapped to your forearm. You can use a bow or crossbow without penalty while carrying it. You can also use your shield arm to wield a weapon (whether you are using an off-hand weapon or using your off hand to help wield a two-handed weapon), but you take a -1 penalty on attack rolls while doing so. This penalty stacks with those that may apply for fighting with your off hand and for fighting with two weapons. In any case, if you use a weapon in your off hand, you don't get the buckler's AC bonus for the rest of the round.
You can't bash someone with a buckler.</v>
          </cell>
          <cell r="D44" t="str">
            <v>WotC</v>
          </cell>
          <cell r="E44" t="str">
            <v>3.5e SRD</v>
          </cell>
          <cell r="G44">
            <v>5</v>
          </cell>
          <cell r="H44">
            <v>3</v>
          </cell>
          <cell r="I44">
            <v>15</v>
          </cell>
          <cell r="J44">
            <v>1</v>
          </cell>
          <cell r="K44">
            <v>1</v>
          </cell>
          <cell r="L44">
            <v>99</v>
          </cell>
          <cell r="M44">
            <v>-1</v>
          </cell>
          <cell r="N44">
            <v>0.05</v>
          </cell>
          <cell r="O44">
            <v>4</v>
          </cell>
        </row>
        <row r="45">
          <cell r="A45" t="str">
            <v>Grasping Shield</v>
          </cell>
          <cell r="G45">
            <v>10</v>
          </cell>
          <cell r="H45">
            <v>4</v>
          </cell>
          <cell r="J45">
            <v>1</v>
          </cell>
          <cell r="K45">
            <v>1</v>
          </cell>
          <cell r="L45">
            <v>99</v>
          </cell>
          <cell r="M45">
            <v>-1</v>
          </cell>
          <cell r="N45">
            <v>0.05</v>
          </cell>
          <cell r="O45">
            <v>4</v>
          </cell>
        </row>
        <row r="46">
          <cell r="A46" t="str">
            <v>Kappa Shell</v>
          </cell>
          <cell r="G46">
            <v>45</v>
          </cell>
          <cell r="H46">
            <v>5</v>
          </cell>
          <cell r="J46">
            <v>1</v>
          </cell>
          <cell r="K46">
            <v>0</v>
          </cell>
          <cell r="L46">
            <v>99</v>
          </cell>
          <cell r="M46">
            <v>-10</v>
          </cell>
          <cell r="N46">
            <v>0.5</v>
          </cell>
          <cell r="O46">
            <v>4</v>
          </cell>
        </row>
        <row r="47">
          <cell r="A47" t="str">
            <v>None</v>
          </cell>
          <cell r="G47">
            <v>0</v>
          </cell>
          <cell r="H47">
            <v>3</v>
          </cell>
          <cell r="K47">
            <v>0</v>
          </cell>
          <cell r="L47">
            <v>99</v>
          </cell>
          <cell r="M47">
            <v>0</v>
          </cell>
          <cell r="N47">
            <v>0</v>
          </cell>
          <cell r="O47">
            <v>4</v>
          </cell>
        </row>
        <row r="48">
          <cell r="A48" t="str">
            <v>Shield, Heavy Steel</v>
          </cell>
          <cell r="C48" t="str">
            <v>You strap a shield to your forearm and grip it with your hand. A heavy shield is so heavy that you can't use your shield hand for anything else.
Wooden or Steel: Wooden and steel shields offer the same basic protection, though they respond differently to special attacks.
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48" t="str">
            <v>WotC</v>
          </cell>
          <cell r="E48" t="str">
            <v>3.5e SRD</v>
          </cell>
          <cell r="G48">
            <v>15</v>
          </cell>
          <cell r="H48">
            <v>4</v>
          </cell>
          <cell r="I48">
            <v>20</v>
          </cell>
          <cell r="J48">
            <v>1</v>
          </cell>
          <cell r="K48">
            <v>2</v>
          </cell>
          <cell r="L48">
            <v>99</v>
          </cell>
          <cell r="M48">
            <v>-2</v>
          </cell>
          <cell r="N48">
            <v>0.15</v>
          </cell>
          <cell r="O48">
            <v>4</v>
          </cell>
        </row>
        <row r="49">
          <cell r="A49" t="str">
            <v>Shield, Heavy Wooden</v>
          </cell>
          <cell r="C49" t="str">
            <v>You strap a shield to your forearm and grip it with your hand. A heavy shield is so heavy that you can't use your shield hand for anything else.
Wooden or Steel: Wooden and steel shields offer the same basic protection, though they respond differently to special attacks.
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49" t="str">
            <v>WotC</v>
          </cell>
          <cell r="E49" t="str">
            <v>3.5e SRD</v>
          </cell>
          <cell r="G49">
            <v>15</v>
          </cell>
          <cell r="H49">
            <v>4</v>
          </cell>
          <cell r="I49">
            <v>7</v>
          </cell>
          <cell r="J49">
            <v>1</v>
          </cell>
          <cell r="K49">
            <v>2</v>
          </cell>
          <cell r="L49">
            <v>99</v>
          </cell>
          <cell r="M49">
            <v>-2</v>
          </cell>
          <cell r="N49">
            <v>0.15</v>
          </cell>
          <cell r="O49">
            <v>4</v>
          </cell>
        </row>
        <row r="50">
          <cell r="A50" t="str">
            <v>Shield, Light Steel</v>
          </cell>
          <cell r="C50" t="str">
            <v>You strap a shield to your forearm and grip it with your hand. A light shield's weight lets you carry other items in that hand, although you cannot use weapons with it.
Wooden or Steel: Wooden and steel shields offer the same basic protection, though they respond differently to special attacks.
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50" t="str">
            <v>WotC</v>
          </cell>
          <cell r="E50" t="str">
            <v>3.5e SRD</v>
          </cell>
          <cell r="G50">
            <v>6</v>
          </cell>
          <cell r="H50">
            <v>4</v>
          </cell>
          <cell r="I50">
            <v>9</v>
          </cell>
          <cell r="J50">
            <v>1</v>
          </cell>
          <cell r="K50">
            <v>1</v>
          </cell>
          <cell r="L50">
            <v>99</v>
          </cell>
          <cell r="M50">
            <v>-1</v>
          </cell>
          <cell r="N50">
            <v>0.05</v>
          </cell>
          <cell r="O50">
            <v>4</v>
          </cell>
        </row>
        <row r="51">
          <cell r="A51" t="str">
            <v>Shield, Light Wooden</v>
          </cell>
          <cell r="C51" t="str">
            <v>You strap a shield to your forearm and grip it with your hand. A light shield's weight lets you carry other items in that hand, although you cannot use weapons with it.
Wooden or Steel: Wooden and steel shields offer the same basic protection, though they respond differently to special attacks.
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51" t="str">
            <v>WotC</v>
          </cell>
          <cell r="E51" t="str">
            <v>3.5e SRD</v>
          </cell>
          <cell r="G51">
            <v>6</v>
          </cell>
          <cell r="H51">
            <v>4</v>
          </cell>
          <cell r="I51">
            <v>3</v>
          </cell>
          <cell r="J51">
            <v>1</v>
          </cell>
          <cell r="K51">
            <v>1</v>
          </cell>
          <cell r="L51">
            <v>99</v>
          </cell>
          <cell r="M51">
            <v>-1</v>
          </cell>
          <cell r="N51">
            <v>0.05</v>
          </cell>
          <cell r="O51">
            <v>4</v>
          </cell>
        </row>
        <row r="52">
          <cell r="A52" t="str">
            <v>Shield, Tower</v>
          </cell>
          <cell r="C52" t="str">
            <v>This massive wooden shield is nearly as tall as you are. In most situations, it provides the indicated shield bonus to your AC. However, you can instead use it as total cover, though you must give up your attacks to do so. The shield does not, however, provide cover against targeted spells; a spellcaster can cast a spell on you by targeting the shield you are holding. You cannot bash with a tower shield, nor can you use your shield hand for anything else.
When employing a tower shield in combat, you take a -2 penalty on attack rolls because of the shield's encumbrance.</v>
          </cell>
          <cell r="D52" t="str">
            <v>WotC</v>
          </cell>
          <cell r="E52" t="str">
            <v>3.5e SRD</v>
          </cell>
          <cell r="G52">
            <v>45</v>
          </cell>
          <cell r="H52">
            <v>5</v>
          </cell>
          <cell r="I52">
            <v>30</v>
          </cell>
          <cell r="J52">
            <v>1</v>
          </cell>
          <cell r="K52">
            <v>0</v>
          </cell>
          <cell r="L52">
            <v>99</v>
          </cell>
          <cell r="M52">
            <v>-10</v>
          </cell>
          <cell r="N52">
            <v>0.5</v>
          </cell>
          <cell r="O52">
            <v>4</v>
          </cell>
        </row>
        <row r="53">
          <cell r="A53" t="str">
            <v>Tessen</v>
          </cell>
          <cell r="G53">
            <v>1</v>
          </cell>
          <cell r="H53">
            <v>3</v>
          </cell>
          <cell r="J53">
            <v>1</v>
          </cell>
          <cell r="K53">
            <v>1</v>
          </cell>
          <cell r="L53">
            <v>99</v>
          </cell>
          <cell r="M53">
            <v>-1</v>
          </cell>
          <cell r="N53">
            <v>0.05</v>
          </cell>
          <cell r="O53">
            <v>4</v>
          </cell>
        </row>
        <row r="59">
          <cell r="A59" t="str">
            <v>Asian</v>
          </cell>
        </row>
        <row r="60">
          <cell r="A60" t="str">
            <v>Exotic</v>
          </cell>
        </row>
        <row r="61">
          <cell r="A61" t="str">
            <v>Heavy</v>
          </cell>
        </row>
        <row r="62">
          <cell r="A62" t="str">
            <v>Light</v>
          </cell>
        </row>
        <row r="63">
          <cell r="A63" t="str">
            <v>List_Validation</v>
          </cell>
        </row>
        <row r="64">
          <cell r="A64" t="str">
            <v>Medium</v>
          </cell>
        </row>
        <row r="65">
          <cell r="A65" t="str">
            <v>Racial</v>
          </cell>
        </row>
        <row r="66">
          <cell r="A66" t="str">
            <v>Shield</v>
          </cell>
        </row>
      </sheetData>
      <sheetData sheetId="10"/>
      <sheetData sheetId="11">
        <row r="5">
          <cell r="A5" t="str">
            <v>Abjurer</v>
          </cell>
          <cell r="B5" t="str">
            <v>Arcane</v>
          </cell>
          <cell r="C5" t="b">
            <v>1</v>
          </cell>
          <cell r="D5">
            <v>9</v>
          </cell>
          <cell r="E5">
            <v>20</v>
          </cell>
          <cell r="F5" t="str">
            <v>Int</v>
          </cell>
          <cell r="G5" t="str">
            <v>Any</v>
          </cell>
          <cell r="H5" t="str">
            <v>+1</v>
          </cell>
          <cell r="I5">
            <v>111</v>
          </cell>
          <cell r="O5" t="str">
            <v>All</v>
          </cell>
          <cell r="AA5" t="str">
            <v>Clairsentience</v>
          </cell>
        </row>
        <row r="6">
          <cell r="A6" t="str">
            <v>Adept</v>
          </cell>
          <cell r="B6" t="str">
            <v>Divine</v>
          </cell>
          <cell r="C6" t="b">
            <v>1</v>
          </cell>
          <cell r="D6">
            <v>5</v>
          </cell>
          <cell r="E6">
            <v>20</v>
          </cell>
          <cell r="F6" t="str">
            <v>Wis</v>
          </cell>
          <cell r="G6" t="str">
            <v>All</v>
          </cell>
          <cell r="I6">
            <v>1</v>
          </cell>
          <cell r="O6" t="str">
            <v>Any</v>
          </cell>
          <cell r="AA6" t="str">
            <v>Metacreativity</v>
          </cell>
        </row>
        <row r="7">
          <cell r="A7" t="str">
            <v>Assassin (GR)</v>
          </cell>
          <cell r="B7" t="str">
            <v>Arcane</v>
          </cell>
          <cell r="C7" t="b">
            <v>0</v>
          </cell>
          <cell r="D7">
            <v>4</v>
          </cell>
          <cell r="E7">
            <v>20</v>
          </cell>
          <cell r="F7" t="str">
            <v>Int</v>
          </cell>
          <cell r="G7" t="str">
            <v>Any</v>
          </cell>
          <cell r="I7">
            <v>71</v>
          </cell>
          <cell r="O7" t="str">
            <v>Known</v>
          </cell>
          <cell r="AA7" t="str">
            <v>Psychokinesis</v>
          </cell>
        </row>
        <row r="8">
          <cell r="A8" t="str">
            <v>Assassin (WotC)</v>
          </cell>
          <cell r="B8" t="str">
            <v>Arcane</v>
          </cell>
          <cell r="C8" t="b">
            <v>0</v>
          </cell>
          <cell r="D8">
            <v>4</v>
          </cell>
          <cell r="E8">
            <v>10</v>
          </cell>
          <cell r="F8" t="str">
            <v>Int</v>
          </cell>
          <cell r="G8" t="str">
            <v>Any</v>
          </cell>
          <cell r="I8">
            <v>21</v>
          </cell>
          <cell r="AA8" t="str">
            <v>Psychometabolism</v>
          </cell>
        </row>
        <row r="9">
          <cell r="A9" t="str">
            <v>Bard (Monte Cook)</v>
          </cell>
          <cell r="B9" t="str">
            <v>Spellsong</v>
          </cell>
          <cell r="C9" t="b">
            <v>0</v>
          </cell>
          <cell r="D9">
            <v>3</v>
          </cell>
          <cell r="E9">
            <v>0</v>
          </cell>
          <cell r="F9" t="str">
            <v>Cha</v>
          </cell>
          <cell r="G9" t="str">
            <v>Known</v>
          </cell>
          <cell r="I9">
            <v>501</v>
          </cell>
          <cell r="AA9" t="str">
            <v>Psychoportation</v>
          </cell>
        </row>
        <row r="10">
          <cell r="A10" t="str">
            <v>Bard (WotC)</v>
          </cell>
          <cell r="B10" t="str">
            <v>Arcane</v>
          </cell>
          <cell r="C10" t="b">
            <v>1</v>
          </cell>
          <cell r="D10">
            <v>6</v>
          </cell>
          <cell r="E10">
            <v>20</v>
          </cell>
          <cell r="F10" t="str">
            <v>Cha</v>
          </cell>
          <cell r="G10" t="str">
            <v>Known</v>
          </cell>
          <cell r="I10">
            <v>31</v>
          </cell>
          <cell r="AA10" t="str">
            <v>Telepathy</v>
          </cell>
        </row>
        <row r="11">
          <cell r="A11" t="str">
            <v>Blackguard</v>
          </cell>
          <cell r="B11" t="str">
            <v>Divine</v>
          </cell>
          <cell r="C11" t="b">
            <v>0</v>
          </cell>
          <cell r="D11">
            <v>4</v>
          </cell>
          <cell r="E11">
            <v>10</v>
          </cell>
          <cell r="F11" t="str">
            <v>Wis</v>
          </cell>
          <cell r="G11" t="str">
            <v>All</v>
          </cell>
          <cell r="I11">
            <v>21</v>
          </cell>
        </row>
        <row r="12">
          <cell r="A12" t="str">
            <v>Bladesinger</v>
          </cell>
          <cell r="B12" t="str">
            <v>Arcane</v>
          </cell>
          <cell r="C12" t="b">
            <v>0</v>
          </cell>
          <cell r="D12">
            <v>4</v>
          </cell>
          <cell r="E12">
            <v>10</v>
          </cell>
          <cell r="F12" t="str">
            <v>Int</v>
          </cell>
          <cell r="G12" t="str">
            <v>Any</v>
          </cell>
          <cell r="I12">
            <v>211</v>
          </cell>
        </row>
        <row r="13">
          <cell r="A13" t="str">
            <v>Beast Handler</v>
          </cell>
          <cell r="B13" t="str">
            <v>Arcane</v>
          </cell>
          <cell r="C13" t="b">
            <v>0</v>
          </cell>
          <cell r="D13">
            <v>4</v>
          </cell>
          <cell r="E13">
            <v>10</v>
          </cell>
          <cell r="F13" t="str">
            <v>Cha</v>
          </cell>
          <cell r="G13" t="str">
            <v>Known</v>
          </cell>
          <cell r="I13">
            <v>291</v>
          </cell>
        </row>
        <row r="14">
          <cell r="A14" t="str">
            <v>Cleric</v>
          </cell>
          <cell r="B14" t="str">
            <v>Divine</v>
          </cell>
          <cell r="C14" t="b">
            <v>1</v>
          </cell>
          <cell r="D14">
            <v>9</v>
          </cell>
          <cell r="E14">
            <v>20</v>
          </cell>
          <cell r="F14" t="str">
            <v>Wis</v>
          </cell>
          <cell r="G14" t="str">
            <v>All</v>
          </cell>
          <cell r="H14" t="str">
            <v>+1</v>
          </cell>
          <cell r="I14">
            <v>51</v>
          </cell>
        </row>
        <row r="15">
          <cell r="A15" t="str">
            <v>Conjurer</v>
          </cell>
          <cell r="B15" t="str">
            <v>Arcane</v>
          </cell>
          <cell r="C15" t="b">
            <v>1</v>
          </cell>
          <cell r="D15">
            <v>9</v>
          </cell>
          <cell r="E15">
            <v>20</v>
          </cell>
          <cell r="F15" t="str">
            <v>Int</v>
          </cell>
          <cell r="G15" t="str">
            <v>Any</v>
          </cell>
          <cell r="H15" t="str">
            <v>+1</v>
          </cell>
          <cell r="I15">
            <v>111</v>
          </cell>
        </row>
        <row r="16">
          <cell r="A16" t="str">
            <v>Consecrated Harrier</v>
          </cell>
          <cell r="B16" t="str">
            <v>Divine</v>
          </cell>
          <cell r="C16" t="b">
            <v>0</v>
          </cell>
          <cell r="D16">
            <v>5</v>
          </cell>
          <cell r="E16">
            <v>10</v>
          </cell>
          <cell r="F16" t="str">
            <v>Wis</v>
          </cell>
          <cell r="G16" t="str">
            <v>All</v>
          </cell>
          <cell r="I16">
            <v>151</v>
          </cell>
        </row>
        <row r="17">
          <cell r="A17" t="str">
            <v>Death Knight</v>
          </cell>
          <cell r="B17" t="str">
            <v>Divine</v>
          </cell>
          <cell r="C17" t="b">
            <v>1</v>
          </cell>
          <cell r="D17">
            <v>4</v>
          </cell>
          <cell r="E17">
            <v>20</v>
          </cell>
          <cell r="F17" t="str">
            <v>Cha</v>
          </cell>
          <cell r="G17" t="str">
            <v>All</v>
          </cell>
          <cell r="I17">
            <v>311</v>
          </cell>
        </row>
        <row r="18">
          <cell r="A18" t="str">
            <v>Diviner</v>
          </cell>
          <cell r="B18" t="str">
            <v>Arcane</v>
          </cell>
          <cell r="C18" t="b">
            <v>1</v>
          </cell>
          <cell r="D18">
            <v>9</v>
          </cell>
          <cell r="E18">
            <v>20</v>
          </cell>
          <cell r="F18" t="str">
            <v>Int</v>
          </cell>
          <cell r="G18" t="str">
            <v>Any</v>
          </cell>
          <cell r="H18" t="str">
            <v>+1</v>
          </cell>
          <cell r="I18">
            <v>111</v>
          </cell>
        </row>
        <row r="19">
          <cell r="A19" t="str">
            <v>Druid</v>
          </cell>
          <cell r="B19" t="str">
            <v>Divine</v>
          </cell>
          <cell r="C19" t="b">
            <v>1</v>
          </cell>
          <cell r="D19">
            <v>9</v>
          </cell>
          <cell r="E19">
            <v>20</v>
          </cell>
          <cell r="F19" t="str">
            <v>Wis</v>
          </cell>
          <cell r="G19" t="str">
            <v>All</v>
          </cell>
          <cell r="I19">
            <v>51</v>
          </cell>
        </row>
        <row r="20">
          <cell r="A20" t="str">
            <v>Eldritch Master</v>
          </cell>
          <cell r="B20" t="str">
            <v>Arcane</v>
          </cell>
          <cell r="C20" t="b">
            <v>0</v>
          </cell>
          <cell r="D20">
            <v>5</v>
          </cell>
          <cell r="E20">
            <v>10</v>
          </cell>
          <cell r="F20" t="str">
            <v>Cha</v>
          </cell>
          <cell r="G20" t="str">
            <v>Any</v>
          </cell>
          <cell r="I20">
            <v>141</v>
          </cell>
        </row>
        <row r="21">
          <cell r="A21" t="str">
            <v>Enchanter</v>
          </cell>
          <cell r="B21" t="str">
            <v>Arcane</v>
          </cell>
          <cell r="C21" t="b">
            <v>1</v>
          </cell>
          <cell r="D21">
            <v>9</v>
          </cell>
          <cell r="E21">
            <v>20</v>
          </cell>
          <cell r="F21" t="str">
            <v>Int</v>
          </cell>
          <cell r="G21" t="str">
            <v>Any</v>
          </cell>
          <cell r="H21" t="str">
            <v>+1</v>
          </cell>
          <cell r="I21">
            <v>111</v>
          </cell>
        </row>
        <row r="22">
          <cell r="A22" t="str">
            <v>Evoker</v>
          </cell>
          <cell r="B22" t="str">
            <v>Arcane</v>
          </cell>
          <cell r="C22" t="b">
            <v>1</v>
          </cell>
          <cell r="D22">
            <v>9</v>
          </cell>
          <cell r="E22">
            <v>20</v>
          </cell>
          <cell r="F22" t="str">
            <v>Int</v>
          </cell>
          <cell r="G22" t="str">
            <v>Any</v>
          </cell>
          <cell r="H22" t="str">
            <v>+1</v>
          </cell>
          <cell r="I22">
            <v>111</v>
          </cell>
        </row>
        <row r="23">
          <cell r="A23" t="str">
            <v>Fiend Slayer</v>
          </cell>
          <cell r="B23" t="str">
            <v>Divine</v>
          </cell>
          <cell r="C23" t="b">
            <v>0</v>
          </cell>
          <cell r="D23">
            <v>4</v>
          </cell>
          <cell r="E23">
            <v>10</v>
          </cell>
          <cell r="F23" t="str">
            <v>Cha</v>
          </cell>
          <cell r="G23" t="str">
            <v>All</v>
          </cell>
          <cell r="I23">
            <v>241</v>
          </cell>
        </row>
        <row r="24">
          <cell r="A24" t="str">
            <v>Flame Steward</v>
          </cell>
          <cell r="B24" t="str">
            <v>Divine</v>
          </cell>
          <cell r="C24" t="b">
            <v>0</v>
          </cell>
          <cell r="D24">
            <v>5</v>
          </cell>
          <cell r="E24">
            <v>10</v>
          </cell>
          <cell r="F24" t="str">
            <v>Wis</v>
          </cell>
          <cell r="G24" t="str">
            <v>All</v>
          </cell>
          <cell r="I24">
            <v>171</v>
          </cell>
        </row>
        <row r="25">
          <cell r="A25" t="str">
            <v>Harper Scout</v>
          </cell>
          <cell r="B25" t="str">
            <v>Arcane</v>
          </cell>
          <cell r="C25" t="b">
            <v>0</v>
          </cell>
          <cell r="D25">
            <v>3</v>
          </cell>
          <cell r="E25">
            <v>5</v>
          </cell>
          <cell r="F25" t="str">
            <v>Cha</v>
          </cell>
          <cell r="G25" t="str">
            <v>Any</v>
          </cell>
          <cell r="I25">
            <v>21</v>
          </cell>
        </row>
        <row r="26">
          <cell r="A26" t="str">
            <v>Herald</v>
          </cell>
          <cell r="B26" t="str">
            <v>Arcane</v>
          </cell>
          <cell r="C26" t="b">
            <v>1</v>
          </cell>
          <cell r="D26">
            <v>4</v>
          </cell>
          <cell r="E26">
            <v>10</v>
          </cell>
          <cell r="F26" t="str">
            <v>Cha</v>
          </cell>
          <cell r="G26" t="str">
            <v>Known</v>
          </cell>
          <cell r="I26">
            <v>131</v>
          </cell>
        </row>
        <row r="27">
          <cell r="A27" t="str">
            <v>Holy Liberator</v>
          </cell>
          <cell r="B27" t="str">
            <v>Divine</v>
          </cell>
          <cell r="C27" t="b">
            <v>0</v>
          </cell>
          <cell r="D27">
            <v>4</v>
          </cell>
          <cell r="E27">
            <v>10</v>
          </cell>
          <cell r="F27" t="str">
            <v>Wis</v>
          </cell>
          <cell r="G27" t="str">
            <v>All</v>
          </cell>
          <cell r="I27">
            <v>21</v>
          </cell>
        </row>
        <row r="28">
          <cell r="A28" t="str">
            <v>Hunter of the Dead (DotF)</v>
          </cell>
          <cell r="B28" t="str">
            <v>Divine</v>
          </cell>
          <cell r="C28" t="b">
            <v>0</v>
          </cell>
          <cell r="D28">
            <v>4</v>
          </cell>
          <cell r="E28">
            <v>10</v>
          </cell>
          <cell r="F28" t="str">
            <v>Wis</v>
          </cell>
          <cell r="G28" t="str">
            <v>All</v>
          </cell>
          <cell r="I28">
            <v>21</v>
          </cell>
        </row>
        <row r="29">
          <cell r="A29" t="str">
            <v>Hunter of the Dead (Dragon Mag)</v>
          </cell>
          <cell r="B29" t="str">
            <v>Divine</v>
          </cell>
          <cell r="C29" t="b">
            <v>0</v>
          </cell>
          <cell r="D29">
            <v>4</v>
          </cell>
          <cell r="E29">
            <v>10</v>
          </cell>
          <cell r="F29" t="str">
            <v>Wis</v>
          </cell>
          <cell r="G29" t="str">
            <v>All</v>
          </cell>
          <cell r="I29">
            <v>21</v>
          </cell>
        </row>
        <row r="30">
          <cell r="A30" t="str">
            <v>Illusionist</v>
          </cell>
          <cell r="B30" t="str">
            <v>Arcane</v>
          </cell>
          <cell r="C30" t="b">
            <v>1</v>
          </cell>
          <cell r="D30">
            <v>9</v>
          </cell>
          <cell r="E30">
            <v>20</v>
          </cell>
          <cell r="F30" t="str">
            <v>Int</v>
          </cell>
          <cell r="G30" t="str">
            <v>Any</v>
          </cell>
          <cell r="H30" t="str">
            <v>+1</v>
          </cell>
          <cell r="I30">
            <v>111</v>
          </cell>
        </row>
        <row r="31">
          <cell r="A31" t="str">
            <v>Knight Chaplain</v>
          </cell>
          <cell r="B31" t="str">
            <v>Arcane</v>
          </cell>
          <cell r="C31" t="b">
            <v>1</v>
          </cell>
          <cell r="D31">
            <v>5</v>
          </cell>
          <cell r="E31">
            <v>10</v>
          </cell>
          <cell r="F31" t="str">
            <v>Int</v>
          </cell>
          <cell r="G31" t="str">
            <v>Any</v>
          </cell>
          <cell r="I31">
            <v>301</v>
          </cell>
        </row>
        <row r="32">
          <cell r="A32" t="str">
            <v>Knight of the Black Forge</v>
          </cell>
          <cell r="B32" t="str">
            <v>Divine</v>
          </cell>
          <cell r="C32" t="b">
            <v>0</v>
          </cell>
          <cell r="D32">
            <v>4</v>
          </cell>
          <cell r="E32">
            <v>10</v>
          </cell>
          <cell r="F32" t="str">
            <v>Wis</v>
          </cell>
          <cell r="G32" t="str">
            <v>All</v>
          </cell>
          <cell r="I32">
            <v>21</v>
          </cell>
        </row>
        <row r="33">
          <cell r="A33" t="str">
            <v>Knight of the Chalice</v>
          </cell>
          <cell r="B33" t="str">
            <v>Divine</v>
          </cell>
          <cell r="C33" t="b">
            <v>0</v>
          </cell>
          <cell r="D33">
            <v>4</v>
          </cell>
          <cell r="E33">
            <v>10</v>
          </cell>
          <cell r="F33" t="str">
            <v>Wis</v>
          </cell>
          <cell r="G33" t="str">
            <v>All</v>
          </cell>
          <cell r="I33">
            <v>21</v>
          </cell>
        </row>
        <row r="34">
          <cell r="A34" t="str">
            <v>Knight of the Middle Circle</v>
          </cell>
          <cell r="B34" t="str">
            <v>Divine</v>
          </cell>
          <cell r="C34" t="b">
            <v>0</v>
          </cell>
          <cell r="D34">
            <v>3</v>
          </cell>
          <cell r="E34">
            <v>10</v>
          </cell>
          <cell r="F34" t="str">
            <v>Wis</v>
          </cell>
          <cell r="G34" t="str">
            <v>All</v>
          </cell>
          <cell r="I34">
            <v>161</v>
          </cell>
        </row>
        <row r="35">
          <cell r="A35" t="str">
            <v>Necromancer (GR)</v>
          </cell>
          <cell r="B35" t="str">
            <v>Arcane</v>
          </cell>
          <cell r="C35" t="b">
            <v>1</v>
          </cell>
          <cell r="D35">
            <v>9</v>
          </cell>
          <cell r="E35">
            <v>20</v>
          </cell>
          <cell r="F35" t="str">
            <v>Int</v>
          </cell>
          <cell r="G35" t="str">
            <v>Any</v>
          </cell>
          <cell r="I35">
            <v>271</v>
          </cell>
        </row>
        <row r="36">
          <cell r="A36" t="str">
            <v>Necromancer (WotC)</v>
          </cell>
          <cell r="B36" t="str">
            <v>Arcane</v>
          </cell>
          <cell r="C36" t="b">
            <v>1</v>
          </cell>
          <cell r="D36">
            <v>9</v>
          </cell>
          <cell r="E36">
            <v>20</v>
          </cell>
          <cell r="F36" t="str">
            <v>Int</v>
          </cell>
          <cell r="G36" t="str">
            <v>Any</v>
          </cell>
          <cell r="H36" t="str">
            <v>+1</v>
          </cell>
          <cell r="I36">
            <v>111</v>
          </cell>
        </row>
        <row r="37">
          <cell r="A37" t="str">
            <v>Paladin</v>
          </cell>
          <cell r="B37" t="str">
            <v>Divine</v>
          </cell>
          <cell r="C37" t="b">
            <v>0</v>
          </cell>
          <cell r="D37">
            <v>4</v>
          </cell>
          <cell r="E37">
            <v>20</v>
          </cell>
          <cell r="F37" t="str">
            <v>Wis</v>
          </cell>
          <cell r="G37" t="str">
            <v>All</v>
          </cell>
          <cell r="I37">
            <v>71</v>
          </cell>
        </row>
        <row r="38">
          <cell r="A38" t="str">
            <v>Psion - Egoist</v>
          </cell>
          <cell r="B38" t="str">
            <v>Psionic</v>
          </cell>
          <cell r="C38" t="b">
            <v>1</v>
          </cell>
          <cell r="D38">
            <v>9</v>
          </cell>
          <cell r="E38">
            <v>20</v>
          </cell>
          <cell r="F38" t="str">
            <v>Str</v>
          </cell>
          <cell r="G38" t="str">
            <v>Known</v>
          </cell>
          <cell r="H38" t="str">
            <v>+d</v>
          </cell>
          <cell r="I38">
            <v>401</v>
          </cell>
        </row>
        <row r="39">
          <cell r="A39" t="str">
            <v>Psion - Nomad</v>
          </cell>
          <cell r="B39" t="str">
            <v>Psionic</v>
          </cell>
          <cell r="C39" t="b">
            <v>1</v>
          </cell>
          <cell r="D39">
            <v>9</v>
          </cell>
          <cell r="E39">
            <v>20</v>
          </cell>
          <cell r="F39" t="str">
            <v>Dex</v>
          </cell>
          <cell r="G39" t="str">
            <v>Known</v>
          </cell>
          <cell r="H39" t="str">
            <v>+d</v>
          </cell>
          <cell r="I39">
            <v>401</v>
          </cell>
        </row>
        <row r="40">
          <cell r="A40" t="str">
            <v>Psion - Savant</v>
          </cell>
          <cell r="B40" t="str">
            <v>Psionic</v>
          </cell>
          <cell r="C40" t="b">
            <v>1</v>
          </cell>
          <cell r="D40">
            <v>9</v>
          </cell>
          <cell r="E40">
            <v>20</v>
          </cell>
          <cell r="F40" t="str">
            <v>Con</v>
          </cell>
          <cell r="G40" t="str">
            <v>Known</v>
          </cell>
          <cell r="H40" t="str">
            <v>+d</v>
          </cell>
          <cell r="I40">
            <v>401</v>
          </cell>
        </row>
        <row r="41">
          <cell r="A41" t="str">
            <v>Psion - Seer</v>
          </cell>
          <cell r="B41" t="str">
            <v>Psionic</v>
          </cell>
          <cell r="C41" t="b">
            <v>1</v>
          </cell>
          <cell r="D41">
            <v>9</v>
          </cell>
          <cell r="E41">
            <v>20</v>
          </cell>
          <cell r="F41" t="str">
            <v>Wis</v>
          </cell>
          <cell r="G41" t="str">
            <v>Known</v>
          </cell>
          <cell r="H41" t="str">
            <v>+d</v>
          </cell>
          <cell r="I41">
            <v>401</v>
          </cell>
        </row>
        <row r="42">
          <cell r="A42" t="str">
            <v>Psion - Shaper</v>
          </cell>
          <cell r="B42" t="str">
            <v>Psionic</v>
          </cell>
          <cell r="C42" t="b">
            <v>1</v>
          </cell>
          <cell r="D42">
            <v>9</v>
          </cell>
          <cell r="E42">
            <v>20</v>
          </cell>
          <cell r="F42" t="str">
            <v>Int</v>
          </cell>
          <cell r="G42" t="str">
            <v>Known</v>
          </cell>
          <cell r="H42" t="str">
            <v>+d</v>
          </cell>
          <cell r="I42">
            <v>401</v>
          </cell>
        </row>
        <row r="43">
          <cell r="A43" t="str">
            <v>Psion - Telepath</v>
          </cell>
          <cell r="B43" t="str">
            <v>Psionic</v>
          </cell>
          <cell r="C43" t="b">
            <v>1</v>
          </cell>
          <cell r="D43">
            <v>9</v>
          </cell>
          <cell r="E43">
            <v>20</v>
          </cell>
          <cell r="F43" t="str">
            <v>Cha</v>
          </cell>
          <cell r="G43" t="str">
            <v>Known</v>
          </cell>
          <cell r="H43" t="str">
            <v>+d</v>
          </cell>
          <cell r="I43">
            <v>401</v>
          </cell>
        </row>
        <row r="44">
          <cell r="A44" t="str">
            <v>Psychic Warrior</v>
          </cell>
          <cell r="B44" t="str">
            <v>Psionic</v>
          </cell>
          <cell r="C44" t="b">
            <v>1</v>
          </cell>
          <cell r="D44">
            <v>6</v>
          </cell>
          <cell r="E44">
            <v>20</v>
          </cell>
          <cell r="F44" t="str">
            <v>No ?</v>
          </cell>
          <cell r="G44" t="str">
            <v>Known</v>
          </cell>
          <cell r="I44">
            <v>421</v>
          </cell>
        </row>
        <row r="45">
          <cell r="A45" t="str">
            <v>Rage Mage</v>
          </cell>
          <cell r="B45" t="str">
            <v>Arcane</v>
          </cell>
          <cell r="C45" t="b">
            <v>0</v>
          </cell>
          <cell r="D45">
            <v>4</v>
          </cell>
          <cell r="E45">
            <v>10</v>
          </cell>
          <cell r="F45" t="str">
            <v>Cha</v>
          </cell>
          <cell r="G45" t="str">
            <v>Any</v>
          </cell>
          <cell r="I45">
            <v>21</v>
          </cell>
        </row>
        <row r="46">
          <cell r="A46" t="str">
            <v>Ranger</v>
          </cell>
          <cell r="B46" t="str">
            <v>Divine</v>
          </cell>
          <cell r="C46" t="b">
            <v>0</v>
          </cell>
          <cell r="D46">
            <v>4</v>
          </cell>
          <cell r="E46">
            <v>10</v>
          </cell>
          <cell r="F46" t="str">
            <v>Wis</v>
          </cell>
          <cell r="G46" t="str">
            <v>All</v>
          </cell>
          <cell r="I46">
            <v>71</v>
          </cell>
        </row>
        <row r="47">
          <cell r="A47" t="str">
            <v>Ranger (Monte Cook)</v>
          </cell>
          <cell r="B47" t="str">
            <v>Divine</v>
          </cell>
          <cell r="C47" t="b">
            <v>0</v>
          </cell>
          <cell r="D47">
            <v>4</v>
          </cell>
          <cell r="E47">
            <v>20</v>
          </cell>
          <cell r="F47" t="str">
            <v>Wis</v>
          </cell>
          <cell r="G47" t="str">
            <v>All</v>
          </cell>
          <cell r="I47">
            <v>191</v>
          </cell>
        </row>
        <row r="48">
          <cell r="A48" t="str">
            <v>Sacred Fist</v>
          </cell>
          <cell r="B48" t="str">
            <v>Arcane</v>
          </cell>
          <cell r="C48" t="b">
            <v>0</v>
          </cell>
          <cell r="D48">
            <v>4</v>
          </cell>
          <cell r="E48">
            <v>10</v>
          </cell>
          <cell r="F48" t="str">
            <v>Wis</v>
          </cell>
          <cell r="G48" t="str">
            <v>Any</v>
          </cell>
          <cell r="I48">
            <v>21</v>
          </cell>
        </row>
        <row r="49">
          <cell r="A49" t="str">
            <v>Sentinel</v>
          </cell>
          <cell r="B49" t="str">
            <v>Divine</v>
          </cell>
          <cell r="C49" t="b">
            <v>0</v>
          </cell>
          <cell r="D49">
            <v>4</v>
          </cell>
          <cell r="E49">
            <v>20</v>
          </cell>
          <cell r="F49" t="str">
            <v>Wis</v>
          </cell>
          <cell r="G49" t="str">
            <v>All</v>
          </cell>
          <cell r="I49">
            <v>71</v>
          </cell>
        </row>
        <row r="50">
          <cell r="A50" t="str">
            <v>Shaman (WotC)</v>
          </cell>
          <cell r="B50" t="str">
            <v>Divine</v>
          </cell>
          <cell r="C50" t="b">
            <v>1</v>
          </cell>
          <cell r="D50">
            <v>9</v>
          </cell>
          <cell r="E50">
            <v>20</v>
          </cell>
          <cell r="F50" t="str">
            <v>Wis</v>
          </cell>
          <cell r="G50" t="str">
            <v>All</v>
          </cell>
          <cell r="H50" t="str">
            <v>+1</v>
          </cell>
          <cell r="I50">
            <v>51</v>
          </cell>
        </row>
        <row r="51">
          <cell r="A51" t="str">
            <v>Shugenja (AEG)</v>
          </cell>
          <cell r="B51" t="str">
            <v>Divine</v>
          </cell>
          <cell r="C51" t="b">
            <v>1</v>
          </cell>
          <cell r="D51">
            <v>9</v>
          </cell>
          <cell r="E51">
            <v>20</v>
          </cell>
          <cell r="F51" t="str">
            <v>Cha</v>
          </cell>
          <cell r="G51" t="str">
            <v>Known</v>
          </cell>
          <cell r="H51" t="str">
            <v>+s</v>
          </cell>
          <cell r="I51">
            <v>251</v>
          </cell>
        </row>
        <row r="52">
          <cell r="A52" t="str">
            <v>Shugenja (Air) (AEG)</v>
          </cell>
          <cell r="B52" t="str">
            <v>Divine</v>
          </cell>
          <cell r="C52" t="b">
            <v>1</v>
          </cell>
          <cell r="D52">
            <v>9</v>
          </cell>
          <cell r="E52">
            <v>20</v>
          </cell>
          <cell r="F52" t="str">
            <v>Cha</v>
          </cell>
          <cell r="G52" t="str">
            <v>Known</v>
          </cell>
          <cell r="H52" t="str">
            <v>+s</v>
          </cell>
          <cell r="I52">
            <v>251</v>
          </cell>
        </row>
        <row r="53">
          <cell r="A53" t="str">
            <v>Shugenja (Earth) (AEG)</v>
          </cell>
          <cell r="B53" t="str">
            <v>Divine</v>
          </cell>
          <cell r="C53" t="b">
            <v>1</v>
          </cell>
          <cell r="D53">
            <v>9</v>
          </cell>
          <cell r="E53">
            <v>20</v>
          </cell>
          <cell r="F53" t="str">
            <v>Con</v>
          </cell>
          <cell r="G53" t="str">
            <v>Known</v>
          </cell>
          <cell r="H53" t="str">
            <v>+s</v>
          </cell>
          <cell r="I53">
            <v>251</v>
          </cell>
        </row>
        <row r="54">
          <cell r="A54" t="str">
            <v>Shugenja (Fire) (AEG)</v>
          </cell>
          <cell r="B54" t="str">
            <v>Divine</v>
          </cell>
          <cell r="C54" t="b">
            <v>1</v>
          </cell>
          <cell r="D54">
            <v>9</v>
          </cell>
          <cell r="E54">
            <v>20</v>
          </cell>
          <cell r="F54" t="str">
            <v>Int</v>
          </cell>
          <cell r="G54" t="str">
            <v>Known</v>
          </cell>
          <cell r="H54" t="str">
            <v>+s</v>
          </cell>
          <cell r="I54">
            <v>251</v>
          </cell>
        </row>
        <row r="55">
          <cell r="A55" t="str">
            <v>Shugenja (Water) (AEG)</v>
          </cell>
          <cell r="B55" t="str">
            <v>Divine</v>
          </cell>
          <cell r="C55" t="b">
            <v>1</v>
          </cell>
          <cell r="D55">
            <v>9</v>
          </cell>
          <cell r="E55">
            <v>20</v>
          </cell>
          <cell r="F55" t="str">
            <v>Wis</v>
          </cell>
          <cell r="G55" t="str">
            <v>Known</v>
          </cell>
          <cell r="H55" t="str">
            <v>+s</v>
          </cell>
          <cell r="I55">
            <v>251</v>
          </cell>
        </row>
        <row r="56">
          <cell r="A56" t="str">
            <v>Shugenja (WotC)</v>
          </cell>
          <cell r="B56" t="str">
            <v>Divine</v>
          </cell>
          <cell r="C56" t="b">
            <v>1</v>
          </cell>
          <cell r="D56">
            <v>9</v>
          </cell>
          <cell r="E56">
            <v>20</v>
          </cell>
          <cell r="F56" t="str">
            <v>Cha</v>
          </cell>
          <cell r="G56" t="str">
            <v>Known</v>
          </cell>
          <cell r="H56" t="str">
            <v>+s</v>
          </cell>
          <cell r="I56">
            <v>251</v>
          </cell>
        </row>
        <row r="57">
          <cell r="A57" t="str">
            <v>Sinker</v>
          </cell>
          <cell r="B57" t="str">
            <v>Arcane</v>
          </cell>
          <cell r="C57" t="b">
            <v>0</v>
          </cell>
          <cell r="D57">
            <v>2</v>
          </cell>
          <cell r="E57">
            <v>10</v>
          </cell>
          <cell r="F57" t="str">
            <v>Int</v>
          </cell>
          <cell r="G57" t="str">
            <v>Any</v>
          </cell>
          <cell r="I57">
            <v>221</v>
          </cell>
        </row>
        <row r="58">
          <cell r="A58" t="str">
            <v>Sohei</v>
          </cell>
          <cell r="B58" t="str">
            <v>Divine</v>
          </cell>
          <cell r="C58" t="b">
            <v>0</v>
          </cell>
          <cell r="D58">
            <v>9</v>
          </cell>
          <cell r="E58">
            <v>20</v>
          </cell>
          <cell r="F58" t="str">
            <v>Wis</v>
          </cell>
          <cell r="G58" t="str">
            <v>All</v>
          </cell>
          <cell r="I58">
            <v>71</v>
          </cell>
        </row>
        <row r="59">
          <cell r="A59" t="str">
            <v>Sorcerer (Monte Cook)</v>
          </cell>
          <cell r="B59" t="str">
            <v>Arcane</v>
          </cell>
          <cell r="C59" t="b">
            <v>1</v>
          </cell>
          <cell r="D59">
            <v>9</v>
          </cell>
          <cell r="E59">
            <v>20</v>
          </cell>
          <cell r="F59" t="str">
            <v>Cha</v>
          </cell>
          <cell r="G59" t="str">
            <v>Known</v>
          </cell>
          <cell r="I59">
            <v>91</v>
          </cell>
        </row>
        <row r="60">
          <cell r="A60" t="str">
            <v>Sorcerer (WotC)</v>
          </cell>
          <cell r="B60" t="str">
            <v>Arcane</v>
          </cell>
          <cell r="C60" t="b">
            <v>1</v>
          </cell>
          <cell r="D60">
            <v>9</v>
          </cell>
          <cell r="E60">
            <v>20</v>
          </cell>
          <cell r="F60" t="str">
            <v>Cha</v>
          </cell>
          <cell r="G60" t="str">
            <v>Known</v>
          </cell>
          <cell r="I60">
            <v>91</v>
          </cell>
        </row>
        <row r="61">
          <cell r="A61" t="str">
            <v>Taker</v>
          </cell>
          <cell r="B61" t="str">
            <v>Arcane</v>
          </cell>
          <cell r="C61" t="b">
            <v>0</v>
          </cell>
          <cell r="D61">
            <v>4</v>
          </cell>
          <cell r="E61">
            <v>10</v>
          </cell>
          <cell r="F61" t="str">
            <v>Int</v>
          </cell>
          <cell r="G61" t="str">
            <v>Any</v>
          </cell>
          <cell r="I61">
            <v>231</v>
          </cell>
        </row>
        <row r="62">
          <cell r="A62" t="str">
            <v>Templar</v>
          </cell>
          <cell r="B62" t="str">
            <v>Divine</v>
          </cell>
          <cell r="C62" t="b">
            <v>0</v>
          </cell>
          <cell r="D62">
            <v>4</v>
          </cell>
          <cell r="E62">
            <v>10</v>
          </cell>
          <cell r="F62" t="str">
            <v>Wis</v>
          </cell>
          <cell r="G62" t="str">
            <v>All</v>
          </cell>
          <cell r="I62">
            <v>21</v>
          </cell>
        </row>
        <row r="63">
          <cell r="A63" t="str">
            <v>Thaumaturge</v>
          </cell>
          <cell r="B63" t="str">
            <v>Divine</v>
          </cell>
          <cell r="C63" t="b">
            <v>0</v>
          </cell>
          <cell r="D63">
            <v>9</v>
          </cell>
          <cell r="E63">
            <v>20</v>
          </cell>
          <cell r="F63" t="str">
            <v>Cha</v>
          </cell>
          <cell r="G63" t="str">
            <v>All</v>
          </cell>
          <cell r="H63" t="str">
            <v>+1</v>
          </cell>
          <cell r="I63">
            <v>51</v>
          </cell>
        </row>
        <row r="64">
          <cell r="A64" t="str">
            <v>Transmuter</v>
          </cell>
          <cell r="B64" t="str">
            <v>Arcane</v>
          </cell>
          <cell r="C64" t="b">
            <v>1</v>
          </cell>
          <cell r="D64">
            <v>9</v>
          </cell>
          <cell r="E64">
            <v>20</v>
          </cell>
          <cell r="F64" t="str">
            <v>Int</v>
          </cell>
          <cell r="G64" t="str">
            <v>Any</v>
          </cell>
          <cell r="H64" t="str">
            <v>+1</v>
          </cell>
          <cell r="I64">
            <v>111</v>
          </cell>
        </row>
        <row r="65">
          <cell r="A65" t="str">
            <v>Truth Seeker (Arcane)</v>
          </cell>
          <cell r="B65" t="str">
            <v>Arcane</v>
          </cell>
          <cell r="C65" t="b">
            <v>1</v>
          </cell>
          <cell r="D65">
            <v>4</v>
          </cell>
          <cell r="E65">
            <v>10</v>
          </cell>
          <cell r="F65" t="str">
            <v>Cha</v>
          </cell>
          <cell r="G65" t="str">
            <v>Known</v>
          </cell>
          <cell r="I65">
            <v>181</v>
          </cell>
        </row>
        <row r="66">
          <cell r="A66" t="str">
            <v>Truth Seeker (Psionic)</v>
          </cell>
          <cell r="B66" t="str">
            <v>Psionic</v>
          </cell>
          <cell r="C66" t="b">
            <v>1</v>
          </cell>
          <cell r="D66">
            <v>4</v>
          </cell>
          <cell r="E66">
            <v>10</v>
          </cell>
          <cell r="F66" t="str">
            <v>No ?</v>
          </cell>
          <cell r="G66" t="str">
            <v>Known</v>
          </cell>
          <cell r="I66">
            <v>441</v>
          </cell>
        </row>
        <row r="67">
          <cell r="A67" t="str">
            <v>Wizard</v>
          </cell>
          <cell r="B67" t="str">
            <v>Arcane</v>
          </cell>
          <cell r="C67" t="b">
            <v>1</v>
          </cell>
          <cell r="D67">
            <v>9</v>
          </cell>
          <cell r="E67">
            <v>20</v>
          </cell>
          <cell r="F67" t="str">
            <v>Int</v>
          </cell>
          <cell r="G67" t="str">
            <v>Any</v>
          </cell>
          <cell r="I67">
            <v>111</v>
          </cell>
        </row>
        <row r="68">
          <cell r="A68" t="str">
            <v>Wu Jen</v>
          </cell>
          <cell r="B68" t="str">
            <v>Arcane</v>
          </cell>
          <cell r="C68" t="b">
            <v>1</v>
          </cell>
          <cell r="D68">
            <v>9</v>
          </cell>
          <cell r="E68">
            <v>20</v>
          </cell>
          <cell r="F68" t="str">
            <v>Int</v>
          </cell>
          <cell r="G68" t="str">
            <v>Any</v>
          </cell>
          <cell r="I68">
            <v>111</v>
          </cell>
        </row>
        <row r="76">
          <cell r="B76">
            <v>1</v>
          </cell>
          <cell r="C76">
            <v>3</v>
          </cell>
          <cell r="D76">
            <v>1</v>
          </cell>
          <cell r="W76">
            <v>0</v>
          </cell>
        </row>
        <row r="77">
          <cell r="B77">
            <v>2</v>
          </cell>
          <cell r="C77">
            <v>3</v>
          </cell>
          <cell r="D77">
            <v>1</v>
          </cell>
          <cell r="W77">
            <v>0</v>
          </cell>
        </row>
        <row r="78">
          <cell r="B78">
            <v>3</v>
          </cell>
          <cell r="C78">
            <v>3</v>
          </cell>
          <cell r="D78">
            <v>2</v>
          </cell>
          <cell r="W78">
            <v>0</v>
          </cell>
        </row>
        <row r="79">
          <cell r="B79">
            <v>4</v>
          </cell>
          <cell r="C79">
            <v>3</v>
          </cell>
          <cell r="D79">
            <v>2</v>
          </cell>
          <cell r="E79">
            <v>0</v>
          </cell>
          <cell r="W79">
            <v>0</v>
          </cell>
        </row>
        <row r="80">
          <cell r="B80">
            <v>5</v>
          </cell>
          <cell r="C80">
            <v>3</v>
          </cell>
          <cell r="D80">
            <v>2</v>
          </cell>
          <cell r="E80">
            <v>1</v>
          </cell>
          <cell r="W80">
            <v>0</v>
          </cell>
        </row>
        <row r="81">
          <cell r="B81">
            <v>6</v>
          </cell>
          <cell r="C81">
            <v>3</v>
          </cell>
          <cell r="D81">
            <v>2</v>
          </cell>
          <cell r="E81">
            <v>1</v>
          </cell>
          <cell r="W81">
            <v>0</v>
          </cell>
        </row>
        <row r="82">
          <cell r="B82">
            <v>7</v>
          </cell>
          <cell r="C82">
            <v>3</v>
          </cell>
          <cell r="D82">
            <v>3</v>
          </cell>
          <cell r="E82">
            <v>2</v>
          </cell>
          <cell r="W82">
            <v>0</v>
          </cell>
        </row>
        <row r="83">
          <cell r="B83">
            <v>8</v>
          </cell>
          <cell r="C83">
            <v>3</v>
          </cell>
          <cell r="D83">
            <v>3</v>
          </cell>
          <cell r="E83">
            <v>2</v>
          </cell>
          <cell r="F83">
            <v>0</v>
          </cell>
          <cell r="W83">
            <v>0</v>
          </cell>
        </row>
        <row r="84">
          <cell r="B84">
            <v>9</v>
          </cell>
          <cell r="C84">
            <v>3</v>
          </cell>
          <cell r="D84">
            <v>3</v>
          </cell>
          <cell r="E84">
            <v>2</v>
          </cell>
          <cell r="F84">
            <v>1</v>
          </cell>
          <cell r="W84">
            <v>0</v>
          </cell>
        </row>
        <row r="85">
          <cell r="B85">
            <v>10</v>
          </cell>
          <cell r="C85">
            <v>3</v>
          </cell>
          <cell r="D85">
            <v>3</v>
          </cell>
          <cell r="E85">
            <v>2</v>
          </cell>
          <cell r="F85">
            <v>1</v>
          </cell>
          <cell r="W85">
            <v>0</v>
          </cell>
        </row>
        <row r="86">
          <cell r="B86">
            <v>11</v>
          </cell>
          <cell r="C86">
            <v>3</v>
          </cell>
          <cell r="D86">
            <v>3</v>
          </cell>
          <cell r="E86">
            <v>3</v>
          </cell>
          <cell r="F86">
            <v>2</v>
          </cell>
          <cell r="W86">
            <v>0</v>
          </cell>
        </row>
        <row r="87">
          <cell r="B87">
            <v>12</v>
          </cell>
          <cell r="C87">
            <v>3</v>
          </cell>
          <cell r="D87">
            <v>3</v>
          </cell>
          <cell r="E87">
            <v>3</v>
          </cell>
          <cell r="F87">
            <v>2</v>
          </cell>
          <cell r="G87">
            <v>0</v>
          </cell>
          <cell r="W87">
            <v>0</v>
          </cell>
        </row>
        <row r="88">
          <cell r="B88">
            <v>13</v>
          </cell>
          <cell r="C88">
            <v>3</v>
          </cell>
          <cell r="D88">
            <v>3</v>
          </cell>
          <cell r="E88">
            <v>3</v>
          </cell>
          <cell r="F88">
            <v>2</v>
          </cell>
          <cell r="G88">
            <v>1</v>
          </cell>
          <cell r="W88">
            <v>0</v>
          </cell>
        </row>
        <row r="89">
          <cell r="B89">
            <v>14</v>
          </cell>
          <cell r="C89">
            <v>3</v>
          </cell>
          <cell r="D89">
            <v>3</v>
          </cell>
          <cell r="E89">
            <v>3</v>
          </cell>
          <cell r="F89">
            <v>2</v>
          </cell>
          <cell r="G89">
            <v>1</v>
          </cell>
          <cell r="W89">
            <v>0</v>
          </cell>
        </row>
        <row r="90">
          <cell r="B90">
            <v>15</v>
          </cell>
          <cell r="C90">
            <v>3</v>
          </cell>
          <cell r="D90">
            <v>3</v>
          </cell>
          <cell r="E90">
            <v>3</v>
          </cell>
          <cell r="F90">
            <v>3</v>
          </cell>
          <cell r="G90">
            <v>2</v>
          </cell>
          <cell r="W90">
            <v>0</v>
          </cell>
        </row>
        <row r="91">
          <cell r="B91">
            <v>16</v>
          </cell>
          <cell r="C91">
            <v>3</v>
          </cell>
          <cell r="D91">
            <v>3</v>
          </cell>
          <cell r="E91">
            <v>3</v>
          </cell>
          <cell r="F91">
            <v>3</v>
          </cell>
          <cell r="G91">
            <v>2</v>
          </cell>
          <cell r="H91">
            <v>0</v>
          </cell>
          <cell r="W91">
            <v>0</v>
          </cell>
        </row>
        <row r="92">
          <cell r="B92">
            <v>17</v>
          </cell>
          <cell r="C92">
            <v>3</v>
          </cell>
          <cell r="D92">
            <v>3</v>
          </cell>
          <cell r="E92">
            <v>3</v>
          </cell>
          <cell r="F92">
            <v>3</v>
          </cell>
          <cell r="G92">
            <v>2</v>
          </cell>
          <cell r="H92">
            <v>1</v>
          </cell>
          <cell r="W92">
            <v>0</v>
          </cell>
        </row>
        <row r="93">
          <cell r="B93">
            <v>18</v>
          </cell>
          <cell r="C93">
            <v>3</v>
          </cell>
          <cell r="D93">
            <v>3</v>
          </cell>
          <cell r="E93">
            <v>3</v>
          </cell>
          <cell r="F93">
            <v>3</v>
          </cell>
          <cell r="G93">
            <v>2</v>
          </cell>
          <cell r="H93">
            <v>1</v>
          </cell>
          <cell r="W93">
            <v>0</v>
          </cell>
        </row>
        <row r="94">
          <cell r="B94">
            <v>19</v>
          </cell>
          <cell r="C94">
            <v>3</v>
          </cell>
          <cell r="D94">
            <v>3</v>
          </cell>
          <cell r="E94">
            <v>3</v>
          </cell>
          <cell r="F94">
            <v>3</v>
          </cell>
          <cell r="G94">
            <v>3</v>
          </cell>
          <cell r="H94">
            <v>2</v>
          </cell>
          <cell r="W94">
            <v>0</v>
          </cell>
        </row>
        <row r="95">
          <cell r="B95">
            <v>20</v>
          </cell>
          <cell r="C95">
            <v>3</v>
          </cell>
          <cell r="D95">
            <v>3</v>
          </cell>
          <cell r="E95">
            <v>3</v>
          </cell>
          <cell r="F95">
            <v>3</v>
          </cell>
          <cell r="G95">
            <v>3</v>
          </cell>
          <cell r="H95">
            <v>2</v>
          </cell>
          <cell r="W95">
            <v>0</v>
          </cell>
        </row>
        <row r="96">
          <cell r="B96">
            <v>21</v>
          </cell>
          <cell r="D96">
            <v>0</v>
          </cell>
          <cell r="W96">
            <v>0</v>
          </cell>
        </row>
        <row r="97">
          <cell r="B97">
            <v>22</v>
          </cell>
          <cell r="D97">
            <v>1</v>
          </cell>
          <cell r="W97">
            <v>0</v>
          </cell>
        </row>
        <row r="98">
          <cell r="B98">
            <v>23</v>
          </cell>
          <cell r="D98">
            <v>1</v>
          </cell>
          <cell r="E98">
            <v>0</v>
          </cell>
          <cell r="W98">
            <v>0</v>
          </cell>
        </row>
        <row r="99">
          <cell r="B99">
            <v>24</v>
          </cell>
          <cell r="D99">
            <v>1</v>
          </cell>
          <cell r="E99">
            <v>1</v>
          </cell>
          <cell r="W99">
            <v>0</v>
          </cell>
        </row>
        <row r="100">
          <cell r="B100">
            <v>25</v>
          </cell>
          <cell r="D100">
            <v>1</v>
          </cell>
          <cell r="E100">
            <v>1</v>
          </cell>
          <cell r="F100">
            <v>0</v>
          </cell>
          <cell r="W100">
            <v>0</v>
          </cell>
        </row>
        <row r="101">
          <cell r="B101">
            <v>26</v>
          </cell>
          <cell r="D101">
            <v>1</v>
          </cell>
          <cell r="E101">
            <v>1</v>
          </cell>
          <cell r="F101">
            <v>1</v>
          </cell>
          <cell r="W101">
            <v>0</v>
          </cell>
        </row>
        <row r="102">
          <cell r="B102">
            <v>27</v>
          </cell>
          <cell r="D102">
            <v>2</v>
          </cell>
          <cell r="E102">
            <v>1</v>
          </cell>
          <cell r="F102">
            <v>1</v>
          </cell>
          <cell r="G102">
            <v>0</v>
          </cell>
          <cell r="W102">
            <v>0</v>
          </cell>
        </row>
        <row r="103">
          <cell r="B103">
            <v>28</v>
          </cell>
          <cell r="D103">
            <v>2</v>
          </cell>
          <cell r="E103">
            <v>1</v>
          </cell>
          <cell r="F103">
            <v>1</v>
          </cell>
          <cell r="G103">
            <v>1</v>
          </cell>
          <cell r="W103">
            <v>0</v>
          </cell>
        </row>
        <row r="104">
          <cell r="B104">
            <v>29</v>
          </cell>
          <cell r="D104">
            <v>2</v>
          </cell>
          <cell r="E104">
            <v>2</v>
          </cell>
          <cell r="F104">
            <v>1</v>
          </cell>
          <cell r="G104">
            <v>1</v>
          </cell>
          <cell r="W104">
            <v>0</v>
          </cell>
        </row>
        <row r="105">
          <cell r="B105">
            <v>30</v>
          </cell>
          <cell r="D105">
            <v>2</v>
          </cell>
          <cell r="E105">
            <v>2</v>
          </cell>
          <cell r="F105">
            <v>2</v>
          </cell>
          <cell r="G105">
            <v>1</v>
          </cell>
          <cell r="W105">
            <v>0</v>
          </cell>
        </row>
        <row r="106">
          <cell r="B106">
            <v>31</v>
          </cell>
          <cell r="C106">
            <v>2</v>
          </cell>
          <cell r="M106">
            <v>4</v>
          </cell>
          <cell r="W106">
            <v>0</v>
          </cell>
        </row>
        <row r="107">
          <cell r="B107">
            <v>32</v>
          </cell>
          <cell r="C107">
            <v>3</v>
          </cell>
          <cell r="D107">
            <v>0</v>
          </cell>
          <cell r="M107">
            <v>5</v>
          </cell>
          <cell r="N107">
            <v>2</v>
          </cell>
          <cell r="W107">
            <v>0</v>
          </cell>
        </row>
        <row r="108">
          <cell r="B108">
            <v>33</v>
          </cell>
          <cell r="C108">
            <v>3</v>
          </cell>
          <cell r="D108">
            <v>1</v>
          </cell>
          <cell r="M108">
            <v>6</v>
          </cell>
          <cell r="N108">
            <v>3</v>
          </cell>
          <cell r="W108">
            <v>0</v>
          </cell>
        </row>
        <row r="109">
          <cell r="B109">
            <v>34</v>
          </cell>
          <cell r="C109">
            <v>3</v>
          </cell>
          <cell r="D109">
            <v>2</v>
          </cell>
          <cell r="E109">
            <v>0</v>
          </cell>
          <cell r="M109">
            <v>6</v>
          </cell>
          <cell r="N109">
            <v>3</v>
          </cell>
          <cell r="O109">
            <v>2</v>
          </cell>
          <cell r="W109">
            <v>0</v>
          </cell>
        </row>
        <row r="110">
          <cell r="B110">
            <v>35</v>
          </cell>
          <cell r="C110">
            <v>3</v>
          </cell>
          <cell r="D110">
            <v>3</v>
          </cell>
          <cell r="E110">
            <v>1</v>
          </cell>
          <cell r="M110">
            <v>6</v>
          </cell>
          <cell r="N110">
            <v>4</v>
          </cell>
          <cell r="O110">
            <v>3</v>
          </cell>
          <cell r="W110">
            <v>0</v>
          </cell>
        </row>
        <row r="111">
          <cell r="B111">
            <v>36</v>
          </cell>
          <cell r="C111">
            <v>3</v>
          </cell>
          <cell r="D111">
            <v>3</v>
          </cell>
          <cell r="E111">
            <v>2</v>
          </cell>
          <cell r="M111">
            <v>6</v>
          </cell>
          <cell r="N111">
            <v>4</v>
          </cell>
          <cell r="O111">
            <v>3</v>
          </cell>
          <cell r="W111">
            <v>0</v>
          </cell>
        </row>
        <row r="112">
          <cell r="B112">
            <v>37</v>
          </cell>
          <cell r="C112">
            <v>3</v>
          </cell>
          <cell r="D112">
            <v>3</v>
          </cell>
          <cell r="E112">
            <v>2</v>
          </cell>
          <cell r="F112">
            <v>0</v>
          </cell>
          <cell r="M112">
            <v>6</v>
          </cell>
          <cell r="N112">
            <v>4</v>
          </cell>
          <cell r="O112">
            <v>4</v>
          </cell>
          <cell r="P112">
            <v>2</v>
          </cell>
          <cell r="W112">
            <v>0</v>
          </cell>
        </row>
        <row r="113">
          <cell r="B113">
            <v>38</v>
          </cell>
          <cell r="C113">
            <v>3</v>
          </cell>
          <cell r="D113">
            <v>3</v>
          </cell>
          <cell r="E113">
            <v>3</v>
          </cell>
          <cell r="F113">
            <v>1</v>
          </cell>
          <cell r="M113">
            <v>6</v>
          </cell>
          <cell r="N113">
            <v>4</v>
          </cell>
          <cell r="O113">
            <v>4</v>
          </cell>
          <cell r="P113">
            <v>3</v>
          </cell>
          <cell r="W113">
            <v>0</v>
          </cell>
        </row>
        <row r="114">
          <cell r="B114">
            <v>39</v>
          </cell>
          <cell r="C114">
            <v>3</v>
          </cell>
          <cell r="D114">
            <v>3</v>
          </cell>
          <cell r="E114">
            <v>3</v>
          </cell>
          <cell r="F114">
            <v>2</v>
          </cell>
          <cell r="M114">
            <v>6</v>
          </cell>
          <cell r="N114">
            <v>4</v>
          </cell>
          <cell r="O114">
            <v>4</v>
          </cell>
          <cell r="P114">
            <v>3</v>
          </cell>
          <cell r="W114">
            <v>0</v>
          </cell>
        </row>
        <row r="115">
          <cell r="B115">
            <v>40</v>
          </cell>
          <cell r="C115">
            <v>3</v>
          </cell>
          <cell r="D115">
            <v>3</v>
          </cell>
          <cell r="E115">
            <v>3</v>
          </cell>
          <cell r="F115">
            <v>2</v>
          </cell>
          <cell r="G115">
            <v>0</v>
          </cell>
          <cell r="M115">
            <v>6</v>
          </cell>
          <cell r="N115">
            <v>4</v>
          </cell>
          <cell r="O115">
            <v>4</v>
          </cell>
          <cell r="P115">
            <v>4</v>
          </cell>
          <cell r="Q115">
            <v>2</v>
          </cell>
          <cell r="W115">
            <v>0</v>
          </cell>
        </row>
        <row r="116">
          <cell r="B116">
            <v>41</v>
          </cell>
          <cell r="C116">
            <v>3</v>
          </cell>
          <cell r="D116">
            <v>3</v>
          </cell>
          <cell r="E116">
            <v>3</v>
          </cell>
          <cell r="F116">
            <v>3</v>
          </cell>
          <cell r="G116">
            <v>1</v>
          </cell>
          <cell r="M116">
            <v>6</v>
          </cell>
          <cell r="N116">
            <v>4</v>
          </cell>
          <cell r="O116">
            <v>4</v>
          </cell>
          <cell r="P116">
            <v>4</v>
          </cell>
          <cell r="Q116">
            <v>3</v>
          </cell>
          <cell r="W116">
            <v>0</v>
          </cell>
        </row>
        <row r="117">
          <cell r="B117">
            <v>42</v>
          </cell>
          <cell r="C117">
            <v>3</v>
          </cell>
          <cell r="D117">
            <v>3</v>
          </cell>
          <cell r="E117">
            <v>3</v>
          </cell>
          <cell r="F117">
            <v>3</v>
          </cell>
          <cell r="G117">
            <v>2</v>
          </cell>
          <cell r="M117">
            <v>6</v>
          </cell>
          <cell r="N117">
            <v>4</v>
          </cell>
          <cell r="O117">
            <v>4</v>
          </cell>
          <cell r="P117">
            <v>4</v>
          </cell>
          <cell r="Q117">
            <v>3</v>
          </cell>
          <cell r="W117">
            <v>0</v>
          </cell>
        </row>
        <row r="118">
          <cell r="B118">
            <v>43</v>
          </cell>
          <cell r="C118">
            <v>3</v>
          </cell>
          <cell r="D118">
            <v>3</v>
          </cell>
          <cell r="E118">
            <v>3</v>
          </cell>
          <cell r="F118">
            <v>3</v>
          </cell>
          <cell r="G118">
            <v>2</v>
          </cell>
          <cell r="H118">
            <v>0</v>
          </cell>
          <cell r="M118">
            <v>6</v>
          </cell>
          <cell r="N118">
            <v>4</v>
          </cell>
          <cell r="O118">
            <v>4</v>
          </cell>
          <cell r="P118">
            <v>4</v>
          </cell>
          <cell r="Q118">
            <v>4</v>
          </cell>
          <cell r="R118">
            <v>2</v>
          </cell>
          <cell r="W118">
            <v>0</v>
          </cell>
        </row>
        <row r="119">
          <cell r="B119">
            <v>44</v>
          </cell>
          <cell r="C119">
            <v>4</v>
          </cell>
          <cell r="D119">
            <v>3</v>
          </cell>
          <cell r="E119">
            <v>3</v>
          </cell>
          <cell r="F119">
            <v>3</v>
          </cell>
          <cell r="G119">
            <v>3</v>
          </cell>
          <cell r="H119">
            <v>1</v>
          </cell>
          <cell r="M119">
            <v>6</v>
          </cell>
          <cell r="N119">
            <v>4</v>
          </cell>
          <cell r="O119">
            <v>4</v>
          </cell>
          <cell r="P119">
            <v>4</v>
          </cell>
          <cell r="Q119">
            <v>4</v>
          </cell>
          <cell r="R119">
            <v>3</v>
          </cell>
          <cell r="W119">
            <v>0</v>
          </cell>
        </row>
        <row r="120">
          <cell r="B120">
            <v>45</v>
          </cell>
          <cell r="C120">
            <v>4</v>
          </cell>
          <cell r="D120">
            <v>4</v>
          </cell>
          <cell r="E120">
            <v>3</v>
          </cell>
          <cell r="F120">
            <v>3</v>
          </cell>
          <cell r="G120">
            <v>3</v>
          </cell>
          <cell r="H120">
            <v>2</v>
          </cell>
          <cell r="M120">
            <v>6</v>
          </cell>
          <cell r="N120">
            <v>4</v>
          </cell>
          <cell r="O120">
            <v>4</v>
          </cell>
          <cell r="P120">
            <v>4</v>
          </cell>
          <cell r="Q120">
            <v>4</v>
          </cell>
          <cell r="R120">
            <v>3</v>
          </cell>
          <cell r="W120">
            <v>0</v>
          </cell>
        </row>
        <row r="121">
          <cell r="B121">
            <v>46</v>
          </cell>
          <cell r="C121">
            <v>4</v>
          </cell>
          <cell r="D121">
            <v>4</v>
          </cell>
          <cell r="E121">
            <v>4</v>
          </cell>
          <cell r="F121">
            <v>3</v>
          </cell>
          <cell r="G121">
            <v>3</v>
          </cell>
          <cell r="H121">
            <v>2</v>
          </cell>
          <cell r="I121">
            <v>0</v>
          </cell>
          <cell r="M121">
            <v>6</v>
          </cell>
          <cell r="N121">
            <v>5</v>
          </cell>
          <cell r="O121">
            <v>4</v>
          </cell>
          <cell r="P121">
            <v>4</v>
          </cell>
          <cell r="Q121">
            <v>4</v>
          </cell>
          <cell r="R121">
            <v>4</v>
          </cell>
          <cell r="S121">
            <v>2</v>
          </cell>
          <cell r="W121">
            <v>0</v>
          </cell>
        </row>
        <row r="122">
          <cell r="B122">
            <v>47</v>
          </cell>
          <cell r="C122">
            <v>4</v>
          </cell>
          <cell r="D122">
            <v>4</v>
          </cell>
          <cell r="E122">
            <v>4</v>
          </cell>
          <cell r="F122">
            <v>4</v>
          </cell>
          <cell r="G122">
            <v>3</v>
          </cell>
          <cell r="H122">
            <v>3</v>
          </cell>
          <cell r="I122">
            <v>1</v>
          </cell>
          <cell r="M122">
            <v>6</v>
          </cell>
          <cell r="N122">
            <v>5</v>
          </cell>
          <cell r="O122">
            <v>5</v>
          </cell>
          <cell r="P122">
            <v>4</v>
          </cell>
          <cell r="Q122">
            <v>4</v>
          </cell>
          <cell r="R122">
            <v>4</v>
          </cell>
          <cell r="S122">
            <v>3</v>
          </cell>
          <cell r="W122">
            <v>0</v>
          </cell>
        </row>
        <row r="123">
          <cell r="B123">
            <v>48</v>
          </cell>
          <cell r="C123">
            <v>4</v>
          </cell>
          <cell r="D123">
            <v>4</v>
          </cell>
          <cell r="E123">
            <v>4</v>
          </cell>
          <cell r="F123">
            <v>4</v>
          </cell>
          <cell r="G123">
            <v>4</v>
          </cell>
          <cell r="H123">
            <v>3</v>
          </cell>
          <cell r="I123">
            <v>2</v>
          </cell>
          <cell r="M123">
            <v>6</v>
          </cell>
          <cell r="N123">
            <v>5</v>
          </cell>
          <cell r="O123">
            <v>5</v>
          </cell>
          <cell r="P123">
            <v>5</v>
          </cell>
          <cell r="Q123">
            <v>4</v>
          </cell>
          <cell r="R123">
            <v>4</v>
          </cell>
          <cell r="S123">
            <v>3</v>
          </cell>
          <cell r="W123">
            <v>0</v>
          </cell>
        </row>
        <row r="124">
          <cell r="B124">
            <v>49</v>
          </cell>
          <cell r="C124">
            <v>4</v>
          </cell>
          <cell r="D124">
            <v>4</v>
          </cell>
          <cell r="E124">
            <v>4</v>
          </cell>
          <cell r="F124">
            <v>4</v>
          </cell>
          <cell r="G124">
            <v>4</v>
          </cell>
          <cell r="H124">
            <v>4</v>
          </cell>
          <cell r="I124">
            <v>3</v>
          </cell>
          <cell r="M124">
            <v>6</v>
          </cell>
          <cell r="N124">
            <v>5</v>
          </cell>
          <cell r="O124">
            <v>5</v>
          </cell>
          <cell r="P124">
            <v>5</v>
          </cell>
          <cell r="Q124">
            <v>5</v>
          </cell>
          <cell r="R124">
            <v>4</v>
          </cell>
          <cell r="S124">
            <v>4</v>
          </cell>
          <cell r="W124">
            <v>0</v>
          </cell>
        </row>
        <row r="125">
          <cell r="B125">
            <v>50</v>
          </cell>
          <cell r="C125">
            <v>4</v>
          </cell>
          <cell r="D125">
            <v>4</v>
          </cell>
          <cell r="E125">
            <v>4</v>
          </cell>
          <cell r="F125">
            <v>4</v>
          </cell>
          <cell r="G125">
            <v>4</v>
          </cell>
          <cell r="H125">
            <v>4</v>
          </cell>
          <cell r="I125">
            <v>4</v>
          </cell>
          <cell r="M125">
            <v>6</v>
          </cell>
          <cell r="N125">
            <v>5</v>
          </cell>
          <cell r="O125">
            <v>5</v>
          </cell>
          <cell r="P125">
            <v>5</v>
          </cell>
          <cell r="Q125">
            <v>5</v>
          </cell>
          <cell r="R125">
            <v>5</v>
          </cell>
          <cell r="S125">
            <v>4</v>
          </cell>
          <cell r="W125">
            <v>0</v>
          </cell>
        </row>
        <row r="126">
          <cell r="B126">
            <v>51</v>
          </cell>
          <cell r="C126">
            <v>3</v>
          </cell>
          <cell r="D126">
            <v>1</v>
          </cell>
          <cell r="W126">
            <v>0</v>
          </cell>
        </row>
        <row r="127">
          <cell r="B127">
            <v>52</v>
          </cell>
          <cell r="C127">
            <v>4</v>
          </cell>
          <cell r="D127">
            <v>2</v>
          </cell>
          <cell r="W127">
            <v>0</v>
          </cell>
        </row>
        <row r="128">
          <cell r="B128">
            <v>53</v>
          </cell>
          <cell r="C128">
            <v>4</v>
          </cell>
          <cell r="D128">
            <v>2</v>
          </cell>
          <cell r="E128">
            <v>1</v>
          </cell>
          <cell r="W128">
            <v>0</v>
          </cell>
        </row>
        <row r="129">
          <cell r="B129">
            <v>54</v>
          </cell>
          <cell r="C129">
            <v>5</v>
          </cell>
          <cell r="D129">
            <v>3</v>
          </cell>
          <cell r="E129">
            <v>2</v>
          </cell>
          <cell r="W129">
            <v>0</v>
          </cell>
        </row>
        <row r="130">
          <cell r="B130">
            <v>55</v>
          </cell>
          <cell r="C130">
            <v>5</v>
          </cell>
          <cell r="D130">
            <v>3</v>
          </cell>
          <cell r="E130">
            <v>2</v>
          </cell>
          <cell r="F130">
            <v>1</v>
          </cell>
          <cell r="W130">
            <v>0</v>
          </cell>
        </row>
        <row r="131">
          <cell r="B131">
            <v>56</v>
          </cell>
          <cell r="C131">
            <v>5</v>
          </cell>
          <cell r="D131">
            <v>3</v>
          </cell>
          <cell r="E131">
            <v>3</v>
          </cell>
          <cell r="F131">
            <v>2</v>
          </cell>
          <cell r="W131">
            <v>0</v>
          </cell>
        </row>
        <row r="132">
          <cell r="B132">
            <v>57</v>
          </cell>
          <cell r="C132">
            <v>6</v>
          </cell>
          <cell r="D132">
            <v>4</v>
          </cell>
          <cell r="E132">
            <v>3</v>
          </cell>
          <cell r="F132">
            <v>2</v>
          </cell>
          <cell r="G132">
            <v>1</v>
          </cell>
          <cell r="W132">
            <v>0</v>
          </cell>
        </row>
        <row r="133">
          <cell r="B133">
            <v>58</v>
          </cell>
          <cell r="C133">
            <v>6</v>
          </cell>
          <cell r="D133">
            <v>4</v>
          </cell>
          <cell r="E133">
            <v>3</v>
          </cell>
          <cell r="F133">
            <v>3</v>
          </cell>
          <cell r="G133">
            <v>2</v>
          </cell>
          <cell r="W133">
            <v>0</v>
          </cell>
        </row>
        <row r="134">
          <cell r="B134">
            <v>59</v>
          </cell>
          <cell r="C134">
            <v>6</v>
          </cell>
          <cell r="D134">
            <v>4</v>
          </cell>
          <cell r="E134">
            <v>4</v>
          </cell>
          <cell r="F134">
            <v>3</v>
          </cell>
          <cell r="G134">
            <v>2</v>
          </cell>
          <cell r="H134">
            <v>1</v>
          </cell>
          <cell r="W134">
            <v>0</v>
          </cell>
        </row>
        <row r="135">
          <cell r="B135">
            <v>60</v>
          </cell>
          <cell r="C135">
            <v>6</v>
          </cell>
          <cell r="D135">
            <v>4</v>
          </cell>
          <cell r="E135">
            <v>4</v>
          </cell>
          <cell r="F135">
            <v>3</v>
          </cell>
          <cell r="G135">
            <v>3</v>
          </cell>
          <cell r="H135">
            <v>2</v>
          </cell>
          <cell r="W135">
            <v>0</v>
          </cell>
        </row>
        <row r="136">
          <cell r="B136">
            <v>61</v>
          </cell>
          <cell r="C136">
            <v>6</v>
          </cell>
          <cell r="D136">
            <v>5</v>
          </cell>
          <cell r="E136">
            <v>4</v>
          </cell>
          <cell r="F136">
            <v>4</v>
          </cell>
          <cell r="G136">
            <v>3</v>
          </cell>
          <cell r="H136">
            <v>2</v>
          </cell>
          <cell r="I136">
            <v>1</v>
          </cell>
          <cell r="W136">
            <v>0</v>
          </cell>
        </row>
        <row r="137">
          <cell r="B137">
            <v>62</v>
          </cell>
          <cell r="C137">
            <v>6</v>
          </cell>
          <cell r="D137">
            <v>5</v>
          </cell>
          <cell r="E137">
            <v>4</v>
          </cell>
          <cell r="F137">
            <v>4</v>
          </cell>
          <cell r="G137">
            <v>3</v>
          </cell>
          <cell r="H137">
            <v>3</v>
          </cell>
          <cell r="I137">
            <v>2</v>
          </cell>
          <cell r="W137">
            <v>0</v>
          </cell>
        </row>
        <row r="138">
          <cell r="B138">
            <v>63</v>
          </cell>
          <cell r="C138">
            <v>6</v>
          </cell>
          <cell r="D138">
            <v>5</v>
          </cell>
          <cell r="E138">
            <v>5</v>
          </cell>
          <cell r="F138">
            <v>4</v>
          </cell>
          <cell r="G138">
            <v>4</v>
          </cell>
          <cell r="H138">
            <v>3</v>
          </cell>
          <cell r="I138">
            <v>2</v>
          </cell>
          <cell r="J138">
            <v>1</v>
          </cell>
          <cell r="W138">
            <v>0</v>
          </cell>
        </row>
        <row r="139">
          <cell r="B139">
            <v>64</v>
          </cell>
          <cell r="C139">
            <v>6</v>
          </cell>
          <cell r="D139">
            <v>5</v>
          </cell>
          <cell r="E139">
            <v>5</v>
          </cell>
          <cell r="F139">
            <v>4</v>
          </cell>
          <cell r="G139">
            <v>4</v>
          </cell>
          <cell r="H139">
            <v>3</v>
          </cell>
          <cell r="I139">
            <v>3</v>
          </cell>
          <cell r="J139">
            <v>2</v>
          </cell>
          <cell r="W139">
            <v>0</v>
          </cell>
        </row>
        <row r="140">
          <cell r="B140">
            <v>65</v>
          </cell>
          <cell r="C140">
            <v>6</v>
          </cell>
          <cell r="D140">
            <v>5</v>
          </cell>
          <cell r="E140">
            <v>5</v>
          </cell>
          <cell r="F140">
            <v>5</v>
          </cell>
          <cell r="G140">
            <v>4</v>
          </cell>
          <cell r="H140">
            <v>4</v>
          </cell>
          <cell r="I140">
            <v>3</v>
          </cell>
          <cell r="J140">
            <v>2</v>
          </cell>
          <cell r="K140">
            <v>1</v>
          </cell>
          <cell r="W140">
            <v>0</v>
          </cell>
        </row>
        <row r="141">
          <cell r="B141">
            <v>66</v>
          </cell>
          <cell r="C141">
            <v>6</v>
          </cell>
          <cell r="D141">
            <v>5</v>
          </cell>
          <cell r="E141">
            <v>5</v>
          </cell>
          <cell r="F141">
            <v>5</v>
          </cell>
          <cell r="G141">
            <v>4</v>
          </cell>
          <cell r="H141">
            <v>4</v>
          </cell>
          <cell r="I141">
            <v>3</v>
          </cell>
          <cell r="J141">
            <v>3</v>
          </cell>
          <cell r="K141">
            <v>2</v>
          </cell>
          <cell r="W141">
            <v>0</v>
          </cell>
        </row>
        <row r="142">
          <cell r="B142">
            <v>67</v>
          </cell>
          <cell r="C142">
            <v>6</v>
          </cell>
          <cell r="D142">
            <v>5</v>
          </cell>
          <cell r="E142">
            <v>5</v>
          </cell>
          <cell r="F142">
            <v>5</v>
          </cell>
          <cell r="G142">
            <v>5</v>
          </cell>
          <cell r="H142">
            <v>4</v>
          </cell>
          <cell r="I142">
            <v>4</v>
          </cell>
          <cell r="J142">
            <v>3</v>
          </cell>
          <cell r="K142">
            <v>2</v>
          </cell>
          <cell r="L142">
            <v>1</v>
          </cell>
          <cell r="W142">
            <v>0</v>
          </cell>
        </row>
        <row r="143">
          <cell r="B143">
            <v>68</v>
          </cell>
          <cell r="C143">
            <v>6</v>
          </cell>
          <cell r="D143">
            <v>5</v>
          </cell>
          <cell r="E143">
            <v>5</v>
          </cell>
          <cell r="F143">
            <v>5</v>
          </cell>
          <cell r="G143">
            <v>5</v>
          </cell>
          <cell r="H143">
            <v>4</v>
          </cell>
          <cell r="I143">
            <v>4</v>
          </cell>
          <cell r="J143">
            <v>3</v>
          </cell>
          <cell r="K143">
            <v>3</v>
          </cell>
          <cell r="L143">
            <v>2</v>
          </cell>
          <cell r="W143">
            <v>0</v>
          </cell>
        </row>
        <row r="144">
          <cell r="B144">
            <v>69</v>
          </cell>
          <cell r="C144">
            <v>6</v>
          </cell>
          <cell r="D144">
            <v>5</v>
          </cell>
          <cell r="E144">
            <v>5</v>
          </cell>
          <cell r="F144">
            <v>5</v>
          </cell>
          <cell r="G144">
            <v>5</v>
          </cell>
          <cell r="H144">
            <v>5</v>
          </cell>
          <cell r="I144">
            <v>4</v>
          </cell>
          <cell r="J144">
            <v>4</v>
          </cell>
          <cell r="K144">
            <v>3</v>
          </cell>
          <cell r="L144">
            <v>3</v>
          </cell>
          <cell r="W144">
            <v>0</v>
          </cell>
        </row>
        <row r="145">
          <cell r="B145">
            <v>70</v>
          </cell>
          <cell r="C145">
            <v>6</v>
          </cell>
          <cell r="D145">
            <v>5</v>
          </cell>
          <cell r="E145">
            <v>5</v>
          </cell>
          <cell r="F145">
            <v>5</v>
          </cell>
          <cell r="G145">
            <v>5</v>
          </cell>
          <cell r="H145">
            <v>5</v>
          </cell>
          <cell r="I145">
            <v>4</v>
          </cell>
          <cell r="J145">
            <v>4</v>
          </cell>
          <cell r="K145">
            <v>4</v>
          </cell>
          <cell r="L145">
            <v>4</v>
          </cell>
          <cell r="W145">
            <v>0</v>
          </cell>
        </row>
        <row r="146">
          <cell r="B146">
            <v>71</v>
          </cell>
          <cell r="W146">
            <v>0</v>
          </cell>
        </row>
        <row r="147">
          <cell r="B147">
            <v>72</v>
          </cell>
          <cell r="W147">
            <v>0</v>
          </cell>
        </row>
        <row r="148">
          <cell r="B148">
            <v>73</v>
          </cell>
          <cell r="W148">
            <v>0</v>
          </cell>
        </row>
        <row r="149">
          <cell r="B149">
            <v>74</v>
          </cell>
          <cell r="D149">
            <v>0</v>
          </cell>
          <cell r="W149">
            <v>0</v>
          </cell>
        </row>
        <row r="150">
          <cell r="B150">
            <v>75</v>
          </cell>
          <cell r="D150">
            <v>0</v>
          </cell>
          <cell r="W150">
            <v>0</v>
          </cell>
        </row>
        <row r="151">
          <cell r="B151">
            <v>76</v>
          </cell>
          <cell r="D151">
            <v>1</v>
          </cell>
          <cell r="W151">
            <v>0</v>
          </cell>
        </row>
        <row r="152">
          <cell r="B152">
            <v>77</v>
          </cell>
          <cell r="D152">
            <v>1</v>
          </cell>
          <cell r="W152">
            <v>0</v>
          </cell>
        </row>
        <row r="153">
          <cell r="B153">
            <v>78</v>
          </cell>
          <cell r="D153">
            <v>1</v>
          </cell>
          <cell r="E153">
            <v>0</v>
          </cell>
          <cell r="W153">
            <v>0</v>
          </cell>
        </row>
        <row r="154">
          <cell r="B154">
            <v>79</v>
          </cell>
          <cell r="D154">
            <v>1</v>
          </cell>
          <cell r="E154">
            <v>0</v>
          </cell>
          <cell r="W154">
            <v>0</v>
          </cell>
        </row>
        <row r="155">
          <cell r="B155">
            <v>80</v>
          </cell>
          <cell r="D155">
            <v>1</v>
          </cell>
          <cell r="E155">
            <v>1</v>
          </cell>
          <cell r="W155">
            <v>0</v>
          </cell>
        </row>
        <row r="156">
          <cell r="B156">
            <v>81</v>
          </cell>
          <cell r="D156">
            <v>1</v>
          </cell>
          <cell r="E156">
            <v>1</v>
          </cell>
          <cell r="F156">
            <v>0</v>
          </cell>
          <cell r="W156">
            <v>0</v>
          </cell>
        </row>
        <row r="157">
          <cell r="B157">
            <v>82</v>
          </cell>
          <cell r="D157">
            <v>1</v>
          </cell>
          <cell r="E157">
            <v>1</v>
          </cell>
          <cell r="F157">
            <v>1</v>
          </cell>
          <cell r="W157">
            <v>0</v>
          </cell>
        </row>
        <row r="158">
          <cell r="B158">
            <v>83</v>
          </cell>
          <cell r="D158">
            <v>1</v>
          </cell>
          <cell r="E158">
            <v>1</v>
          </cell>
          <cell r="F158">
            <v>1</v>
          </cell>
          <cell r="W158">
            <v>0</v>
          </cell>
        </row>
        <row r="159">
          <cell r="B159">
            <v>84</v>
          </cell>
          <cell r="D159">
            <v>2</v>
          </cell>
          <cell r="E159">
            <v>1</v>
          </cell>
          <cell r="F159">
            <v>1</v>
          </cell>
          <cell r="G159">
            <v>0</v>
          </cell>
          <cell r="W159">
            <v>0</v>
          </cell>
        </row>
        <row r="160">
          <cell r="B160">
            <v>85</v>
          </cell>
          <cell r="D160">
            <v>2</v>
          </cell>
          <cell r="E160">
            <v>1</v>
          </cell>
          <cell r="F160">
            <v>1</v>
          </cell>
          <cell r="G160">
            <v>1</v>
          </cell>
          <cell r="W160">
            <v>0</v>
          </cell>
        </row>
        <row r="161">
          <cell r="B161">
            <v>86</v>
          </cell>
          <cell r="D161">
            <v>2</v>
          </cell>
          <cell r="E161">
            <v>2</v>
          </cell>
          <cell r="F161">
            <v>1</v>
          </cell>
          <cell r="G161">
            <v>1</v>
          </cell>
          <cell r="W161">
            <v>0</v>
          </cell>
        </row>
        <row r="162">
          <cell r="B162">
            <v>87</v>
          </cell>
          <cell r="D162">
            <v>2</v>
          </cell>
          <cell r="E162">
            <v>2</v>
          </cell>
          <cell r="F162">
            <v>2</v>
          </cell>
          <cell r="G162">
            <v>1</v>
          </cell>
          <cell r="W162">
            <v>0</v>
          </cell>
        </row>
        <row r="163">
          <cell r="B163">
            <v>88</v>
          </cell>
          <cell r="D163">
            <v>3</v>
          </cell>
          <cell r="E163">
            <v>2</v>
          </cell>
          <cell r="F163">
            <v>2</v>
          </cell>
          <cell r="G163">
            <v>1</v>
          </cell>
          <cell r="W163">
            <v>0</v>
          </cell>
        </row>
        <row r="164">
          <cell r="B164">
            <v>89</v>
          </cell>
          <cell r="D164">
            <v>3</v>
          </cell>
          <cell r="E164">
            <v>3</v>
          </cell>
          <cell r="F164">
            <v>3</v>
          </cell>
          <cell r="G164">
            <v>2</v>
          </cell>
          <cell r="W164">
            <v>0</v>
          </cell>
        </row>
        <row r="165">
          <cell r="B165">
            <v>90</v>
          </cell>
          <cell r="D165">
            <v>3</v>
          </cell>
          <cell r="E165">
            <v>3</v>
          </cell>
          <cell r="F165">
            <v>3</v>
          </cell>
          <cell r="G165">
            <v>3</v>
          </cell>
          <cell r="W165">
            <v>0</v>
          </cell>
        </row>
        <row r="166">
          <cell r="B166">
            <v>91</v>
          </cell>
          <cell r="C166">
            <v>5</v>
          </cell>
          <cell r="D166">
            <v>3</v>
          </cell>
          <cell r="M166">
            <v>4</v>
          </cell>
          <cell r="N166">
            <v>2</v>
          </cell>
          <cell r="W166">
            <v>0</v>
          </cell>
        </row>
        <row r="167">
          <cell r="B167">
            <v>92</v>
          </cell>
          <cell r="C167">
            <v>6</v>
          </cell>
          <cell r="D167">
            <v>4</v>
          </cell>
          <cell r="M167">
            <v>5</v>
          </cell>
          <cell r="N167">
            <v>2</v>
          </cell>
          <cell r="W167">
            <v>0</v>
          </cell>
        </row>
        <row r="168">
          <cell r="B168">
            <v>93</v>
          </cell>
          <cell r="C168">
            <v>6</v>
          </cell>
          <cell r="D168">
            <v>5</v>
          </cell>
          <cell r="M168">
            <v>5</v>
          </cell>
          <cell r="N168">
            <v>3</v>
          </cell>
          <cell r="W168">
            <v>0</v>
          </cell>
        </row>
        <row r="169">
          <cell r="B169">
            <v>94</v>
          </cell>
          <cell r="C169">
            <v>6</v>
          </cell>
          <cell r="D169">
            <v>6</v>
          </cell>
          <cell r="E169">
            <v>3</v>
          </cell>
          <cell r="M169">
            <v>6</v>
          </cell>
          <cell r="N169">
            <v>3</v>
          </cell>
          <cell r="O169">
            <v>1</v>
          </cell>
          <cell r="W169">
            <v>0</v>
          </cell>
        </row>
        <row r="170">
          <cell r="B170">
            <v>95</v>
          </cell>
          <cell r="C170">
            <v>6</v>
          </cell>
          <cell r="D170">
            <v>6</v>
          </cell>
          <cell r="E170">
            <v>4</v>
          </cell>
          <cell r="M170">
            <v>6</v>
          </cell>
          <cell r="N170">
            <v>4</v>
          </cell>
          <cell r="O170">
            <v>2</v>
          </cell>
          <cell r="W170">
            <v>0</v>
          </cell>
        </row>
        <row r="171">
          <cell r="B171">
            <v>96</v>
          </cell>
          <cell r="C171">
            <v>6</v>
          </cell>
          <cell r="D171">
            <v>6</v>
          </cell>
          <cell r="E171">
            <v>5</v>
          </cell>
          <cell r="F171">
            <v>3</v>
          </cell>
          <cell r="M171">
            <v>7</v>
          </cell>
          <cell r="N171">
            <v>4</v>
          </cell>
          <cell r="O171">
            <v>2</v>
          </cell>
          <cell r="P171">
            <v>1</v>
          </cell>
          <cell r="W171">
            <v>0</v>
          </cell>
        </row>
        <row r="172">
          <cell r="B172">
            <v>97</v>
          </cell>
          <cell r="C172">
            <v>6</v>
          </cell>
          <cell r="D172">
            <v>6</v>
          </cell>
          <cell r="E172">
            <v>6</v>
          </cell>
          <cell r="F172">
            <v>4</v>
          </cell>
          <cell r="M172">
            <v>7</v>
          </cell>
          <cell r="N172">
            <v>5</v>
          </cell>
          <cell r="O172">
            <v>3</v>
          </cell>
          <cell r="P172">
            <v>2</v>
          </cell>
          <cell r="W172">
            <v>0</v>
          </cell>
        </row>
        <row r="173">
          <cell r="B173">
            <v>98</v>
          </cell>
          <cell r="C173">
            <v>6</v>
          </cell>
          <cell r="D173">
            <v>6</v>
          </cell>
          <cell r="E173">
            <v>6</v>
          </cell>
          <cell r="F173">
            <v>5</v>
          </cell>
          <cell r="G173">
            <v>3</v>
          </cell>
          <cell r="M173">
            <v>8</v>
          </cell>
          <cell r="N173">
            <v>5</v>
          </cell>
          <cell r="O173">
            <v>3</v>
          </cell>
          <cell r="P173">
            <v>2</v>
          </cell>
          <cell r="Q173">
            <v>1</v>
          </cell>
          <cell r="W173">
            <v>0</v>
          </cell>
        </row>
        <row r="174">
          <cell r="B174">
            <v>99</v>
          </cell>
          <cell r="C174">
            <v>6</v>
          </cell>
          <cell r="D174">
            <v>6</v>
          </cell>
          <cell r="E174">
            <v>6</v>
          </cell>
          <cell r="F174">
            <v>6</v>
          </cell>
          <cell r="G174">
            <v>4</v>
          </cell>
          <cell r="M174">
            <v>8</v>
          </cell>
          <cell r="N174">
            <v>5</v>
          </cell>
          <cell r="O174">
            <v>4</v>
          </cell>
          <cell r="P174">
            <v>3</v>
          </cell>
          <cell r="Q174">
            <v>2</v>
          </cell>
          <cell r="W174">
            <v>0</v>
          </cell>
        </row>
        <row r="175">
          <cell r="B175">
            <v>100</v>
          </cell>
          <cell r="C175">
            <v>6</v>
          </cell>
          <cell r="D175">
            <v>6</v>
          </cell>
          <cell r="E175">
            <v>6</v>
          </cell>
          <cell r="F175">
            <v>6</v>
          </cell>
          <cell r="G175">
            <v>5</v>
          </cell>
          <cell r="H175">
            <v>3</v>
          </cell>
          <cell r="M175">
            <v>9</v>
          </cell>
          <cell r="N175">
            <v>5</v>
          </cell>
          <cell r="O175">
            <v>4</v>
          </cell>
          <cell r="P175">
            <v>3</v>
          </cell>
          <cell r="Q175">
            <v>2</v>
          </cell>
          <cell r="R175">
            <v>1</v>
          </cell>
          <cell r="W175">
            <v>0</v>
          </cell>
        </row>
        <row r="176">
          <cell r="B176">
            <v>101</v>
          </cell>
          <cell r="C176">
            <v>6</v>
          </cell>
          <cell r="D176">
            <v>6</v>
          </cell>
          <cell r="E176">
            <v>6</v>
          </cell>
          <cell r="F176">
            <v>6</v>
          </cell>
          <cell r="G176">
            <v>6</v>
          </cell>
          <cell r="H176">
            <v>4</v>
          </cell>
          <cell r="M176">
            <v>9</v>
          </cell>
          <cell r="N176">
            <v>5</v>
          </cell>
          <cell r="O176">
            <v>5</v>
          </cell>
          <cell r="P176">
            <v>4</v>
          </cell>
          <cell r="Q176">
            <v>3</v>
          </cell>
          <cell r="R176">
            <v>2</v>
          </cell>
          <cell r="W176">
            <v>0</v>
          </cell>
        </row>
        <row r="177">
          <cell r="B177">
            <v>102</v>
          </cell>
          <cell r="C177">
            <v>6</v>
          </cell>
          <cell r="D177">
            <v>6</v>
          </cell>
          <cell r="E177">
            <v>6</v>
          </cell>
          <cell r="F177">
            <v>6</v>
          </cell>
          <cell r="G177">
            <v>6</v>
          </cell>
          <cell r="H177">
            <v>5</v>
          </cell>
          <cell r="I177">
            <v>3</v>
          </cell>
          <cell r="M177">
            <v>9</v>
          </cell>
          <cell r="N177">
            <v>5</v>
          </cell>
          <cell r="O177">
            <v>5</v>
          </cell>
          <cell r="P177">
            <v>4</v>
          </cell>
          <cell r="Q177">
            <v>3</v>
          </cell>
          <cell r="R177">
            <v>2</v>
          </cell>
          <cell r="S177">
            <v>1</v>
          </cell>
          <cell r="W177">
            <v>0</v>
          </cell>
        </row>
        <row r="178">
          <cell r="B178">
            <v>103</v>
          </cell>
          <cell r="C178">
            <v>6</v>
          </cell>
          <cell r="D178">
            <v>6</v>
          </cell>
          <cell r="E178">
            <v>6</v>
          </cell>
          <cell r="F178">
            <v>6</v>
          </cell>
          <cell r="G178">
            <v>6</v>
          </cell>
          <cell r="H178">
            <v>6</v>
          </cell>
          <cell r="I178">
            <v>4</v>
          </cell>
          <cell r="M178">
            <v>9</v>
          </cell>
          <cell r="N178">
            <v>5</v>
          </cell>
          <cell r="O178">
            <v>5</v>
          </cell>
          <cell r="P178">
            <v>4</v>
          </cell>
          <cell r="Q178">
            <v>4</v>
          </cell>
          <cell r="R178">
            <v>3</v>
          </cell>
          <cell r="S178">
            <v>2</v>
          </cell>
          <cell r="W178">
            <v>0</v>
          </cell>
        </row>
        <row r="179">
          <cell r="B179">
            <v>104</v>
          </cell>
          <cell r="C179">
            <v>6</v>
          </cell>
          <cell r="D179">
            <v>6</v>
          </cell>
          <cell r="E179">
            <v>6</v>
          </cell>
          <cell r="F179">
            <v>6</v>
          </cell>
          <cell r="G179">
            <v>6</v>
          </cell>
          <cell r="H179">
            <v>6</v>
          </cell>
          <cell r="I179">
            <v>5</v>
          </cell>
          <cell r="J179">
            <v>3</v>
          </cell>
          <cell r="M179">
            <v>9</v>
          </cell>
          <cell r="N179">
            <v>5</v>
          </cell>
          <cell r="O179">
            <v>5</v>
          </cell>
          <cell r="P179">
            <v>4</v>
          </cell>
          <cell r="Q179">
            <v>4</v>
          </cell>
          <cell r="R179">
            <v>3</v>
          </cell>
          <cell r="S179">
            <v>2</v>
          </cell>
          <cell r="T179">
            <v>1</v>
          </cell>
          <cell r="W179">
            <v>0</v>
          </cell>
        </row>
        <row r="180">
          <cell r="B180">
            <v>105</v>
          </cell>
          <cell r="C180">
            <v>6</v>
          </cell>
          <cell r="D180">
            <v>6</v>
          </cell>
          <cell r="E180">
            <v>6</v>
          </cell>
          <cell r="F180">
            <v>6</v>
          </cell>
          <cell r="G180">
            <v>6</v>
          </cell>
          <cell r="H180">
            <v>6</v>
          </cell>
          <cell r="I180">
            <v>6</v>
          </cell>
          <cell r="J180">
            <v>4</v>
          </cell>
          <cell r="M180">
            <v>9</v>
          </cell>
          <cell r="N180">
            <v>5</v>
          </cell>
          <cell r="O180">
            <v>5</v>
          </cell>
          <cell r="P180">
            <v>4</v>
          </cell>
          <cell r="Q180">
            <v>4</v>
          </cell>
          <cell r="R180">
            <v>4</v>
          </cell>
          <cell r="S180">
            <v>3</v>
          </cell>
          <cell r="T180">
            <v>2</v>
          </cell>
          <cell r="W180">
            <v>0</v>
          </cell>
        </row>
        <row r="181">
          <cell r="B181">
            <v>106</v>
          </cell>
          <cell r="C181">
            <v>6</v>
          </cell>
          <cell r="D181">
            <v>6</v>
          </cell>
          <cell r="E181">
            <v>6</v>
          </cell>
          <cell r="F181">
            <v>6</v>
          </cell>
          <cell r="G181">
            <v>6</v>
          </cell>
          <cell r="H181">
            <v>6</v>
          </cell>
          <cell r="I181">
            <v>6</v>
          </cell>
          <cell r="J181">
            <v>5</v>
          </cell>
          <cell r="K181">
            <v>3</v>
          </cell>
          <cell r="M181">
            <v>9</v>
          </cell>
          <cell r="N181">
            <v>5</v>
          </cell>
          <cell r="O181">
            <v>5</v>
          </cell>
          <cell r="P181">
            <v>4</v>
          </cell>
          <cell r="Q181">
            <v>4</v>
          </cell>
          <cell r="R181">
            <v>4</v>
          </cell>
          <cell r="S181">
            <v>3</v>
          </cell>
          <cell r="T181">
            <v>2</v>
          </cell>
          <cell r="U181">
            <v>1</v>
          </cell>
          <cell r="W181">
            <v>0</v>
          </cell>
        </row>
        <row r="182">
          <cell r="B182">
            <v>107</v>
          </cell>
          <cell r="C182">
            <v>6</v>
          </cell>
          <cell r="D182">
            <v>6</v>
          </cell>
          <cell r="E182">
            <v>6</v>
          </cell>
          <cell r="F182">
            <v>6</v>
          </cell>
          <cell r="G182">
            <v>6</v>
          </cell>
          <cell r="H182">
            <v>6</v>
          </cell>
          <cell r="I182">
            <v>6</v>
          </cell>
          <cell r="J182">
            <v>6</v>
          </cell>
          <cell r="K182">
            <v>4</v>
          </cell>
          <cell r="M182">
            <v>9</v>
          </cell>
          <cell r="N182">
            <v>5</v>
          </cell>
          <cell r="O182">
            <v>5</v>
          </cell>
          <cell r="P182">
            <v>4</v>
          </cell>
          <cell r="Q182">
            <v>4</v>
          </cell>
          <cell r="R182">
            <v>4</v>
          </cell>
          <cell r="S182">
            <v>3</v>
          </cell>
          <cell r="T182">
            <v>3</v>
          </cell>
          <cell r="U182">
            <v>2</v>
          </cell>
          <cell r="W182">
            <v>0</v>
          </cell>
        </row>
        <row r="183">
          <cell r="B183">
            <v>108</v>
          </cell>
          <cell r="C183">
            <v>6</v>
          </cell>
          <cell r="D183">
            <v>6</v>
          </cell>
          <cell r="E183">
            <v>6</v>
          </cell>
          <cell r="F183">
            <v>6</v>
          </cell>
          <cell r="G183">
            <v>6</v>
          </cell>
          <cell r="H183">
            <v>6</v>
          </cell>
          <cell r="I183">
            <v>6</v>
          </cell>
          <cell r="J183">
            <v>6</v>
          </cell>
          <cell r="K183">
            <v>5</v>
          </cell>
          <cell r="L183">
            <v>3</v>
          </cell>
          <cell r="M183">
            <v>9</v>
          </cell>
          <cell r="N183">
            <v>5</v>
          </cell>
          <cell r="O183">
            <v>5</v>
          </cell>
          <cell r="P183">
            <v>4</v>
          </cell>
          <cell r="Q183">
            <v>4</v>
          </cell>
          <cell r="R183">
            <v>4</v>
          </cell>
          <cell r="S183">
            <v>3</v>
          </cell>
          <cell r="T183">
            <v>3</v>
          </cell>
          <cell r="U183">
            <v>2</v>
          </cell>
          <cell r="V183">
            <v>1</v>
          </cell>
          <cell r="W183">
            <v>0</v>
          </cell>
        </row>
        <row r="184">
          <cell r="B184">
            <v>109</v>
          </cell>
          <cell r="C184">
            <v>6</v>
          </cell>
          <cell r="D184">
            <v>6</v>
          </cell>
          <cell r="E184">
            <v>6</v>
          </cell>
          <cell r="F184">
            <v>6</v>
          </cell>
          <cell r="G184">
            <v>6</v>
          </cell>
          <cell r="H184">
            <v>6</v>
          </cell>
          <cell r="I184">
            <v>6</v>
          </cell>
          <cell r="J184">
            <v>6</v>
          </cell>
          <cell r="K184">
            <v>6</v>
          </cell>
          <cell r="L184">
            <v>4</v>
          </cell>
          <cell r="M184">
            <v>9</v>
          </cell>
          <cell r="N184">
            <v>5</v>
          </cell>
          <cell r="O184">
            <v>5</v>
          </cell>
          <cell r="P184">
            <v>4</v>
          </cell>
          <cell r="Q184">
            <v>4</v>
          </cell>
          <cell r="R184">
            <v>4</v>
          </cell>
          <cell r="S184">
            <v>3</v>
          </cell>
          <cell r="T184">
            <v>3</v>
          </cell>
          <cell r="U184">
            <v>3</v>
          </cell>
          <cell r="V184">
            <v>2</v>
          </cell>
          <cell r="W184">
            <v>0</v>
          </cell>
        </row>
        <row r="185">
          <cell r="B185">
            <v>110</v>
          </cell>
          <cell r="C185">
            <v>6</v>
          </cell>
          <cell r="D185">
            <v>6</v>
          </cell>
          <cell r="E185">
            <v>6</v>
          </cell>
          <cell r="F185">
            <v>6</v>
          </cell>
          <cell r="G185">
            <v>6</v>
          </cell>
          <cell r="H185">
            <v>6</v>
          </cell>
          <cell r="I185">
            <v>6</v>
          </cell>
          <cell r="J185">
            <v>6</v>
          </cell>
          <cell r="K185">
            <v>6</v>
          </cell>
          <cell r="L185">
            <v>6</v>
          </cell>
          <cell r="M185">
            <v>9</v>
          </cell>
          <cell r="N185">
            <v>5</v>
          </cell>
          <cell r="O185">
            <v>5</v>
          </cell>
          <cell r="P185">
            <v>4</v>
          </cell>
          <cell r="Q185">
            <v>4</v>
          </cell>
          <cell r="R185">
            <v>4</v>
          </cell>
          <cell r="S185">
            <v>3</v>
          </cell>
          <cell r="T185">
            <v>3</v>
          </cell>
          <cell r="U185">
            <v>3</v>
          </cell>
          <cell r="V185">
            <v>3</v>
          </cell>
          <cell r="W185">
            <v>0</v>
          </cell>
        </row>
        <row r="186">
          <cell r="B186">
            <v>111</v>
          </cell>
          <cell r="C186">
            <v>3</v>
          </cell>
          <cell r="D186">
            <v>1</v>
          </cell>
          <cell r="W186">
            <v>0</v>
          </cell>
        </row>
        <row r="187">
          <cell r="B187">
            <v>112</v>
          </cell>
          <cell r="C187">
            <v>4</v>
          </cell>
          <cell r="D187">
            <v>2</v>
          </cell>
          <cell r="W187">
            <v>0</v>
          </cell>
        </row>
        <row r="188">
          <cell r="B188">
            <v>113</v>
          </cell>
          <cell r="C188">
            <v>4</v>
          </cell>
          <cell r="D188">
            <v>2</v>
          </cell>
          <cell r="E188">
            <v>1</v>
          </cell>
          <cell r="W188">
            <v>0</v>
          </cell>
        </row>
        <row r="189">
          <cell r="B189">
            <v>114</v>
          </cell>
          <cell r="C189">
            <v>4</v>
          </cell>
          <cell r="D189">
            <v>3</v>
          </cell>
          <cell r="E189">
            <v>2</v>
          </cell>
          <cell r="W189">
            <v>0</v>
          </cell>
        </row>
        <row r="190">
          <cell r="B190">
            <v>115</v>
          </cell>
          <cell r="C190">
            <v>4</v>
          </cell>
          <cell r="D190">
            <v>3</v>
          </cell>
          <cell r="E190">
            <v>2</v>
          </cell>
          <cell r="F190">
            <v>1</v>
          </cell>
          <cell r="W190">
            <v>0</v>
          </cell>
        </row>
        <row r="191">
          <cell r="B191">
            <v>116</v>
          </cell>
          <cell r="C191">
            <v>4</v>
          </cell>
          <cell r="D191">
            <v>3</v>
          </cell>
          <cell r="E191">
            <v>3</v>
          </cell>
          <cell r="F191">
            <v>2</v>
          </cell>
          <cell r="W191">
            <v>0</v>
          </cell>
        </row>
        <row r="192">
          <cell r="B192">
            <v>117</v>
          </cell>
          <cell r="C192">
            <v>4</v>
          </cell>
          <cell r="D192">
            <v>4</v>
          </cell>
          <cell r="E192">
            <v>3</v>
          </cell>
          <cell r="F192">
            <v>2</v>
          </cell>
          <cell r="G192">
            <v>1</v>
          </cell>
          <cell r="W192">
            <v>0</v>
          </cell>
        </row>
        <row r="193">
          <cell r="B193">
            <v>118</v>
          </cell>
          <cell r="C193">
            <v>4</v>
          </cell>
          <cell r="D193">
            <v>4</v>
          </cell>
          <cell r="E193">
            <v>3</v>
          </cell>
          <cell r="F193">
            <v>3</v>
          </cell>
          <cell r="G193">
            <v>2</v>
          </cell>
          <cell r="W193">
            <v>0</v>
          </cell>
        </row>
        <row r="194">
          <cell r="B194">
            <v>119</v>
          </cell>
          <cell r="C194">
            <v>4</v>
          </cell>
          <cell r="D194">
            <v>4</v>
          </cell>
          <cell r="E194">
            <v>4</v>
          </cell>
          <cell r="F194">
            <v>3</v>
          </cell>
          <cell r="G194">
            <v>2</v>
          </cell>
          <cell r="H194">
            <v>1</v>
          </cell>
          <cell r="W194">
            <v>0</v>
          </cell>
        </row>
        <row r="195">
          <cell r="B195">
            <v>120</v>
          </cell>
          <cell r="C195">
            <v>4</v>
          </cell>
          <cell r="D195">
            <v>4</v>
          </cell>
          <cell r="E195">
            <v>4</v>
          </cell>
          <cell r="F195">
            <v>3</v>
          </cell>
          <cell r="G195">
            <v>3</v>
          </cell>
          <cell r="H195">
            <v>2</v>
          </cell>
          <cell r="W195">
            <v>0</v>
          </cell>
        </row>
        <row r="196">
          <cell r="B196">
            <v>121</v>
          </cell>
          <cell r="C196">
            <v>4</v>
          </cell>
          <cell r="D196">
            <v>4</v>
          </cell>
          <cell r="E196">
            <v>4</v>
          </cell>
          <cell r="F196">
            <v>4</v>
          </cell>
          <cell r="G196">
            <v>3</v>
          </cell>
          <cell r="H196">
            <v>2</v>
          </cell>
          <cell r="I196">
            <v>1</v>
          </cell>
          <cell r="W196">
            <v>0</v>
          </cell>
        </row>
        <row r="197">
          <cell r="B197">
            <v>122</v>
          </cell>
          <cell r="C197">
            <v>4</v>
          </cell>
          <cell r="D197">
            <v>4</v>
          </cell>
          <cell r="E197">
            <v>4</v>
          </cell>
          <cell r="F197">
            <v>4</v>
          </cell>
          <cell r="G197">
            <v>3</v>
          </cell>
          <cell r="H197">
            <v>3</v>
          </cell>
          <cell r="I197">
            <v>2</v>
          </cell>
          <cell r="W197">
            <v>0</v>
          </cell>
        </row>
        <row r="198">
          <cell r="B198">
            <v>123</v>
          </cell>
          <cell r="C198">
            <v>4</v>
          </cell>
          <cell r="D198">
            <v>4</v>
          </cell>
          <cell r="E198">
            <v>4</v>
          </cell>
          <cell r="F198">
            <v>4</v>
          </cell>
          <cell r="G198">
            <v>4</v>
          </cell>
          <cell r="H198">
            <v>3</v>
          </cell>
          <cell r="I198">
            <v>2</v>
          </cell>
          <cell r="J198">
            <v>1</v>
          </cell>
          <cell r="W198">
            <v>0</v>
          </cell>
        </row>
        <row r="199">
          <cell r="B199">
            <v>124</v>
          </cell>
          <cell r="C199">
            <v>4</v>
          </cell>
          <cell r="D199">
            <v>4</v>
          </cell>
          <cell r="E199">
            <v>4</v>
          </cell>
          <cell r="F199">
            <v>4</v>
          </cell>
          <cell r="G199">
            <v>4</v>
          </cell>
          <cell r="H199">
            <v>3</v>
          </cell>
          <cell r="I199">
            <v>3</v>
          </cell>
          <cell r="J199">
            <v>2</v>
          </cell>
          <cell r="W199">
            <v>0</v>
          </cell>
        </row>
        <row r="200">
          <cell r="B200">
            <v>125</v>
          </cell>
          <cell r="C200">
            <v>4</v>
          </cell>
          <cell r="D200">
            <v>4</v>
          </cell>
          <cell r="E200">
            <v>4</v>
          </cell>
          <cell r="F200">
            <v>4</v>
          </cell>
          <cell r="G200">
            <v>4</v>
          </cell>
          <cell r="H200">
            <v>4</v>
          </cell>
          <cell r="I200">
            <v>3</v>
          </cell>
          <cell r="J200">
            <v>2</v>
          </cell>
          <cell r="K200">
            <v>1</v>
          </cell>
          <cell r="W200">
            <v>0</v>
          </cell>
        </row>
        <row r="201">
          <cell r="B201">
            <v>126</v>
          </cell>
          <cell r="C201">
            <v>4</v>
          </cell>
          <cell r="D201">
            <v>4</v>
          </cell>
          <cell r="E201">
            <v>4</v>
          </cell>
          <cell r="F201">
            <v>4</v>
          </cell>
          <cell r="G201">
            <v>4</v>
          </cell>
          <cell r="H201">
            <v>4</v>
          </cell>
          <cell r="I201">
            <v>3</v>
          </cell>
          <cell r="J201">
            <v>3</v>
          </cell>
          <cell r="K201">
            <v>2</v>
          </cell>
          <cell r="W201">
            <v>0</v>
          </cell>
        </row>
        <row r="202">
          <cell r="B202">
            <v>127</v>
          </cell>
          <cell r="C202">
            <v>4</v>
          </cell>
          <cell r="D202">
            <v>4</v>
          </cell>
          <cell r="E202">
            <v>4</v>
          </cell>
          <cell r="F202">
            <v>4</v>
          </cell>
          <cell r="G202">
            <v>4</v>
          </cell>
          <cell r="H202">
            <v>4</v>
          </cell>
          <cell r="I202">
            <v>4</v>
          </cell>
          <cell r="J202">
            <v>3</v>
          </cell>
          <cell r="K202">
            <v>2</v>
          </cell>
          <cell r="L202">
            <v>1</v>
          </cell>
          <cell r="W202">
            <v>0</v>
          </cell>
        </row>
        <row r="203">
          <cell r="B203">
            <v>128</v>
          </cell>
          <cell r="C203">
            <v>4</v>
          </cell>
          <cell r="D203">
            <v>4</v>
          </cell>
          <cell r="E203">
            <v>4</v>
          </cell>
          <cell r="F203">
            <v>4</v>
          </cell>
          <cell r="G203">
            <v>4</v>
          </cell>
          <cell r="H203">
            <v>4</v>
          </cell>
          <cell r="I203">
            <v>4</v>
          </cell>
          <cell r="J203">
            <v>3</v>
          </cell>
          <cell r="K203">
            <v>3</v>
          </cell>
          <cell r="L203">
            <v>2</v>
          </cell>
          <cell r="W203">
            <v>0</v>
          </cell>
        </row>
        <row r="204">
          <cell r="B204">
            <v>129</v>
          </cell>
          <cell r="C204">
            <v>4</v>
          </cell>
          <cell r="D204">
            <v>4</v>
          </cell>
          <cell r="E204">
            <v>4</v>
          </cell>
          <cell r="F204">
            <v>4</v>
          </cell>
          <cell r="G204">
            <v>4</v>
          </cell>
          <cell r="H204">
            <v>4</v>
          </cell>
          <cell r="I204">
            <v>4</v>
          </cell>
          <cell r="J204">
            <v>4</v>
          </cell>
          <cell r="K204">
            <v>3</v>
          </cell>
          <cell r="L204">
            <v>3</v>
          </cell>
          <cell r="W204">
            <v>0</v>
          </cell>
        </row>
        <row r="205">
          <cell r="B205">
            <v>130</v>
          </cell>
          <cell r="C205">
            <v>4</v>
          </cell>
          <cell r="D205">
            <v>4</v>
          </cell>
          <cell r="E205">
            <v>4</v>
          </cell>
          <cell r="F205">
            <v>4</v>
          </cell>
          <cell r="G205">
            <v>4</v>
          </cell>
          <cell r="H205">
            <v>4</v>
          </cell>
          <cell r="I205">
            <v>4</v>
          </cell>
          <cell r="J205">
            <v>4</v>
          </cell>
          <cell r="K205">
            <v>4</v>
          </cell>
          <cell r="L205">
            <v>4</v>
          </cell>
          <cell r="W205">
            <v>0</v>
          </cell>
        </row>
        <row r="206">
          <cell r="B206">
            <v>131</v>
          </cell>
          <cell r="C206">
            <v>2</v>
          </cell>
          <cell r="D206">
            <v>0</v>
          </cell>
          <cell r="M206">
            <v>3</v>
          </cell>
          <cell r="N206">
            <v>1</v>
          </cell>
          <cell r="W206">
            <v>0</v>
          </cell>
        </row>
        <row r="207">
          <cell r="B207">
            <v>132</v>
          </cell>
          <cell r="C207">
            <v>3</v>
          </cell>
          <cell r="D207">
            <v>1</v>
          </cell>
          <cell r="M207">
            <v>4</v>
          </cell>
          <cell r="N207">
            <v>2</v>
          </cell>
          <cell r="W207">
            <v>0</v>
          </cell>
        </row>
        <row r="208">
          <cell r="B208">
            <v>133</v>
          </cell>
          <cell r="C208">
            <v>3</v>
          </cell>
          <cell r="D208">
            <v>1</v>
          </cell>
          <cell r="E208">
            <v>0</v>
          </cell>
          <cell r="M208">
            <v>4</v>
          </cell>
          <cell r="N208">
            <v>2</v>
          </cell>
          <cell r="O208">
            <v>1</v>
          </cell>
          <cell r="W208">
            <v>0</v>
          </cell>
        </row>
        <row r="209">
          <cell r="B209">
            <v>134</v>
          </cell>
          <cell r="C209">
            <v>3</v>
          </cell>
          <cell r="D209">
            <v>2</v>
          </cell>
          <cell r="E209">
            <v>1</v>
          </cell>
          <cell r="M209">
            <v>4</v>
          </cell>
          <cell r="N209">
            <v>3</v>
          </cell>
          <cell r="O209">
            <v>2</v>
          </cell>
          <cell r="W209">
            <v>0</v>
          </cell>
        </row>
        <row r="210">
          <cell r="B210">
            <v>135</v>
          </cell>
          <cell r="C210">
            <v>4</v>
          </cell>
          <cell r="D210">
            <v>2</v>
          </cell>
          <cell r="E210">
            <v>1</v>
          </cell>
          <cell r="F210">
            <v>0</v>
          </cell>
          <cell r="M210">
            <v>5</v>
          </cell>
          <cell r="N210">
            <v>3</v>
          </cell>
          <cell r="O210">
            <v>2</v>
          </cell>
          <cell r="P210">
            <v>1</v>
          </cell>
          <cell r="W210">
            <v>0</v>
          </cell>
        </row>
        <row r="211">
          <cell r="B211">
            <v>136</v>
          </cell>
          <cell r="C211">
            <v>4</v>
          </cell>
          <cell r="D211">
            <v>2</v>
          </cell>
          <cell r="E211">
            <v>2</v>
          </cell>
          <cell r="F211">
            <v>1</v>
          </cell>
          <cell r="M211">
            <v>5</v>
          </cell>
          <cell r="N211">
            <v>3</v>
          </cell>
          <cell r="O211">
            <v>3</v>
          </cell>
          <cell r="P211">
            <v>2</v>
          </cell>
          <cell r="W211">
            <v>0</v>
          </cell>
        </row>
        <row r="212">
          <cell r="B212">
            <v>137</v>
          </cell>
          <cell r="C212">
            <v>4</v>
          </cell>
          <cell r="D212">
            <v>3</v>
          </cell>
          <cell r="E212">
            <v>2</v>
          </cell>
          <cell r="F212">
            <v>1</v>
          </cell>
          <cell r="G212">
            <v>0</v>
          </cell>
          <cell r="M212">
            <v>5</v>
          </cell>
          <cell r="N212">
            <v>4</v>
          </cell>
          <cell r="O212">
            <v>3</v>
          </cell>
          <cell r="P212">
            <v>2</v>
          </cell>
          <cell r="Q212">
            <v>1</v>
          </cell>
          <cell r="W212">
            <v>0</v>
          </cell>
        </row>
        <row r="213">
          <cell r="B213">
            <v>138</v>
          </cell>
          <cell r="C213">
            <v>4</v>
          </cell>
          <cell r="D213">
            <v>3</v>
          </cell>
          <cell r="E213">
            <v>2</v>
          </cell>
          <cell r="F213">
            <v>2</v>
          </cell>
          <cell r="G213">
            <v>1</v>
          </cell>
          <cell r="M213">
            <v>5</v>
          </cell>
          <cell r="N213">
            <v>4</v>
          </cell>
          <cell r="O213">
            <v>3</v>
          </cell>
          <cell r="P213">
            <v>3</v>
          </cell>
          <cell r="Q213">
            <v>2</v>
          </cell>
          <cell r="W213">
            <v>0</v>
          </cell>
        </row>
        <row r="214">
          <cell r="B214">
            <v>139</v>
          </cell>
          <cell r="C214">
            <v>4</v>
          </cell>
          <cell r="D214">
            <v>3</v>
          </cell>
          <cell r="E214">
            <v>3</v>
          </cell>
          <cell r="F214">
            <v>2</v>
          </cell>
          <cell r="G214">
            <v>1</v>
          </cell>
          <cell r="M214">
            <v>5</v>
          </cell>
          <cell r="N214">
            <v>4</v>
          </cell>
          <cell r="O214">
            <v>4</v>
          </cell>
          <cell r="P214">
            <v>3</v>
          </cell>
          <cell r="Q214">
            <v>2</v>
          </cell>
          <cell r="W214">
            <v>0</v>
          </cell>
        </row>
        <row r="215">
          <cell r="B215">
            <v>140</v>
          </cell>
          <cell r="C215">
            <v>4</v>
          </cell>
          <cell r="D215">
            <v>4</v>
          </cell>
          <cell r="E215">
            <v>3</v>
          </cell>
          <cell r="F215">
            <v>2</v>
          </cell>
          <cell r="G215">
            <v>2</v>
          </cell>
          <cell r="M215">
            <v>5</v>
          </cell>
          <cell r="N215">
            <v>4</v>
          </cell>
          <cell r="O215">
            <v>4</v>
          </cell>
          <cell r="P215">
            <v>3</v>
          </cell>
          <cell r="Q215">
            <v>3</v>
          </cell>
          <cell r="W215">
            <v>0</v>
          </cell>
        </row>
        <row r="216">
          <cell r="B216">
            <v>141</v>
          </cell>
          <cell r="N216">
            <v>3</v>
          </cell>
          <cell r="W216">
            <v>0</v>
          </cell>
        </row>
        <row r="217">
          <cell r="B217">
            <v>142</v>
          </cell>
          <cell r="N217">
            <v>5</v>
          </cell>
          <cell r="O217">
            <v>2</v>
          </cell>
          <cell r="W217">
            <v>0</v>
          </cell>
        </row>
        <row r="218">
          <cell r="B218">
            <v>143</v>
          </cell>
          <cell r="N218">
            <v>5</v>
          </cell>
          <cell r="O218">
            <v>4</v>
          </cell>
          <cell r="P218">
            <v>2</v>
          </cell>
          <cell r="W218">
            <v>0</v>
          </cell>
        </row>
        <row r="219">
          <cell r="B219">
            <v>144</v>
          </cell>
          <cell r="N219">
            <v>5</v>
          </cell>
          <cell r="O219">
            <v>4</v>
          </cell>
          <cell r="P219">
            <v>4</v>
          </cell>
          <cell r="Q219">
            <v>2</v>
          </cell>
          <cell r="W219">
            <v>0</v>
          </cell>
        </row>
        <row r="220">
          <cell r="B220">
            <v>145</v>
          </cell>
          <cell r="N220">
            <v>5</v>
          </cell>
          <cell r="O220">
            <v>4</v>
          </cell>
          <cell r="P220">
            <v>4</v>
          </cell>
          <cell r="Q220">
            <v>4</v>
          </cell>
          <cell r="R220">
            <v>2</v>
          </cell>
          <cell r="W220">
            <v>0</v>
          </cell>
        </row>
        <row r="221">
          <cell r="B221">
            <v>146</v>
          </cell>
          <cell r="N221">
            <v>8</v>
          </cell>
          <cell r="O221">
            <v>4</v>
          </cell>
          <cell r="P221">
            <v>4</v>
          </cell>
          <cell r="Q221">
            <v>4</v>
          </cell>
          <cell r="R221">
            <v>2</v>
          </cell>
          <cell r="W221">
            <v>0</v>
          </cell>
        </row>
        <row r="222">
          <cell r="B222">
            <v>147</v>
          </cell>
          <cell r="N222">
            <v>10</v>
          </cell>
          <cell r="O222">
            <v>6</v>
          </cell>
          <cell r="P222">
            <v>4</v>
          </cell>
          <cell r="Q222">
            <v>4</v>
          </cell>
          <cell r="R222">
            <v>2</v>
          </cell>
          <cell r="W222">
            <v>0</v>
          </cell>
        </row>
        <row r="223">
          <cell r="B223">
            <v>148</v>
          </cell>
          <cell r="N223">
            <v>10</v>
          </cell>
          <cell r="O223">
            <v>8</v>
          </cell>
          <cell r="P223">
            <v>6</v>
          </cell>
          <cell r="Q223">
            <v>4</v>
          </cell>
          <cell r="R223">
            <v>2</v>
          </cell>
          <cell r="W223">
            <v>0</v>
          </cell>
        </row>
        <row r="224">
          <cell r="B224">
            <v>149</v>
          </cell>
          <cell r="N224">
            <v>10</v>
          </cell>
          <cell r="O224">
            <v>8</v>
          </cell>
          <cell r="P224">
            <v>8</v>
          </cell>
          <cell r="Q224">
            <v>6</v>
          </cell>
          <cell r="R224">
            <v>2</v>
          </cell>
          <cell r="W224">
            <v>0</v>
          </cell>
        </row>
        <row r="225">
          <cell r="B225">
            <v>150</v>
          </cell>
          <cell r="N225">
            <v>10</v>
          </cell>
          <cell r="O225">
            <v>8</v>
          </cell>
          <cell r="P225">
            <v>8</v>
          </cell>
          <cell r="Q225">
            <v>8</v>
          </cell>
          <cell r="R225">
            <v>4</v>
          </cell>
          <cell r="W225">
            <v>0</v>
          </cell>
        </row>
        <row r="226">
          <cell r="B226">
            <v>151</v>
          </cell>
          <cell r="D226">
            <v>0</v>
          </cell>
          <cell r="W226">
            <v>0</v>
          </cell>
        </row>
        <row r="227">
          <cell r="B227">
            <v>152</v>
          </cell>
          <cell r="D227">
            <v>1</v>
          </cell>
          <cell r="W227">
            <v>0</v>
          </cell>
        </row>
        <row r="228">
          <cell r="B228">
            <v>153</v>
          </cell>
          <cell r="D228">
            <v>1</v>
          </cell>
          <cell r="E228">
            <v>0</v>
          </cell>
          <cell r="W228">
            <v>0</v>
          </cell>
        </row>
        <row r="229">
          <cell r="B229">
            <v>154</v>
          </cell>
          <cell r="D229">
            <v>1</v>
          </cell>
          <cell r="E229">
            <v>1</v>
          </cell>
          <cell r="W229">
            <v>0</v>
          </cell>
        </row>
        <row r="230">
          <cell r="B230">
            <v>155</v>
          </cell>
          <cell r="D230">
            <v>1</v>
          </cell>
          <cell r="E230">
            <v>1</v>
          </cell>
          <cell r="F230">
            <v>0</v>
          </cell>
          <cell r="W230">
            <v>0</v>
          </cell>
        </row>
        <row r="231">
          <cell r="B231">
            <v>156</v>
          </cell>
          <cell r="D231">
            <v>1</v>
          </cell>
          <cell r="E231">
            <v>1</v>
          </cell>
          <cell r="F231">
            <v>1</v>
          </cell>
          <cell r="W231">
            <v>0</v>
          </cell>
        </row>
        <row r="232">
          <cell r="B232">
            <v>157</v>
          </cell>
          <cell r="D232">
            <v>2</v>
          </cell>
          <cell r="E232">
            <v>1</v>
          </cell>
          <cell r="F232">
            <v>1</v>
          </cell>
          <cell r="G232">
            <v>0</v>
          </cell>
          <cell r="W232">
            <v>0</v>
          </cell>
        </row>
        <row r="233">
          <cell r="B233">
            <v>158</v>
          </cell>
          <cell r="D233">
            <v>2</v>
          </cell>
          <cell r="E233">
            <v>1</v>
          </cell>
          <cell r="F233">
            <v>1</v>
          </cell>
          <cell r="G233">
            <v>1</v>
          </cell>
          <cell r="H233">
            <v>0</v>
          </cell>
          <cell r="W233">
            <v>0</v>
          </cell>
        </row>
        <row r="234">
          <cell r="B234">
            <v>159</v>
          </cell>
          <cell r="D234">
            <v>2</v>
          </cell>
          <cell r="E234">
            <v>2</v>
          </cell>
          <cell r="F234">
            <v>1</v>
          </cell>
          <cell r="G234">
            <v>1</v>
          </cell>
          <cell r="H234">
            <v>1</v>
          </cell>
          <cell r="W234">
            <v>0</v>
          </cell>
        </row>
        <row r="235">
          <cell r="B235">
            <v>160</v>
          </cell>
          <cell r="D235">
            <v>2</v>
          </cell>
          <cell r="E235">
            <v>2</v>
          </cell>
          <cell r="F235">
            <v>2</v>
          </cell>
          <cell r="G235">
            <v>1</v>
          </cell>
          <cell r="H235">
            <v>1</v>
          </cell>
          <cell r="W235">
            <v>0</v>
          </cell>
        </row>
        <row r="236">
          <cell r="B236">
            <v>161</v>
          </cell>
          <cell r="D236">
            <v>0</v>
          </cell>
          <cell r="W236">
            <v>0</v>
          </cell>
        </row>
        <row r="237">
          <cell r="B237">
            <v>162</v>
          </cell>
          <cell r="D237">
            <v>0</v>
          </cell>
          <cell r="W237">
            <v>0</v>
          </cell>
        </row>
        <row r="238">
          <cell r="B238">
            <v>163</v>
          </cell>
          <cell r="D238">
            <v>1</v>
          </cell>
          <cell r="W238">
            <v>0</v>
          </cell>
        </row>
        <row r="239">
          <cell r="B239">
            <v>164</v>
          </cell>
          <cell r="D239">
            <v>1</v>
          </cell>
          <cell r="W239">
            <v>0</v>
          </cell>
        </row>
        <row r="240">
          <cell r="B240">
            <v>165</v>
          </cell>
          <cell r="D240">
            <v>1</v>
          </cell>
          <cell r="E240">
            <v>0</v>
          </cell>
          <cell r="W240">
            <v>0</v>
          </cell>
        </row>
        <row r="241">
          <cell r="B241">
            <v>166</v>
          </cell>
          <cell r="D241">
            <v>1</v>
          </cell>
          <cell r="E241">
            <v>0</v>
          </cell>
          <cell r="W241">
            <v>0</v>
          </cell>
        </row>
        <row r="242">
          <cell r="B242">
            <v>167</v>
          </cell>
          <cell r="D242">
            <v>1</v>
          </cell>
          <cell r="E242">
            <v>1</v>
          </cell>
          <cell r="W242">
            <v>0</v>
          </cell>
        </row>
        <row r="243">
          <cell r="B243">
            <v>168</v>
          </cell>
          <cell r="D243">
            <v>1</v>
          </cell>
          <cell r="E243">
            <v>1</v>
          </cell>
          <cell r="F243">
            <v>0</v>
          </cell>
          <cell r="W243">
            <v>0</v>
          </cell>
        </row>
        <row r="244">
          <cell r="B244">
            <v>169</v>
          </cell>
          <cell r="D244">
            <v>1</v>
          </cell>
          <cell r="E244">
            <v>1</v>
          </cell>
          <cell r="F244">
            <v>1</v>
          </cell>
          <cell r="W244">
            <v>0</v>
          </cell>
        </row>
        <row r="245">
          <cell r="B245">
            <v>170</v>
          </cell>
          <cell r="D245">
            <v>1</v>
          </cell>
          <cell r="E245">
            <v>1</v>
          </cell>
          <cell r="F245">
            <v>1</v>
          </cell>
          <cell r="W245">
            <v>0</v>
          </cell>
        </row>
        <row r="246">
          <cell r="B246">
            <v>171</v>
          </cell>
          <cell r="D246">
            <v>1</v>
          </cell>
          <cell r="W246">
            <v>0</v>
          </cell>
        </row>
        <row r="247">
          <cell r="B247">
            <v>172</v>
          </cell>
          <cell r="D247">
            <v>2</v>
          </cell>
          <cell r="W247">
            <v>0</v>
          </cell>
        </row>
        <row r="248">
          <cell r="B248">
            <v>173</v>
          </cell>
          <cell r="D248">
            <v>2</v>
          </cell>
          <cell r="E248">
            <v>1</v>
          </cell>
          <cell r="W248">
            <v>0</v>
          </cell>
        </row>
        <row r="249">
          <cell r="B249">
            <v>174</v>
          </cell>
          <cell r="D249">
            <v>2</v>
          </cell>
          <cell r="E249">
            <v>2</v>
          </cell>
          <cell r="W249">
            <v>0</v>
          </cell>
        </row>
        <row r="250">
          <cell r="B250">
            <v>175</v>
          </cell>
          <cell r="D250">
            <v>2</v>
          </cell>
          <cell r="E250">
            <v>2</v>
          </cell>
          <cell r="F250">
            <v>1</v>
          </cell>
          <cell r="W250">
            <v>0</v>
          </cell>
        </row>
        <row r="251">
          <cell r="B251">
            <v>176</v>
          </cell>
          <cell r="D251">
            <v>3</v>
          </cell>
          <cell r="E251">
            <v>2</v>
          </cell>
          <cell r="F251">
            <v>2</v>
          </cell>
          <cell r="W251">
            <v>0</v>
          </cell>
        </row>
        <row r="252">
          <cell r="B252">
            <v>177</v>
          </cell>
          <cell r="D252">
            <v>3</v>
          </cell>
          <cell r="E252">
            <v>2</v>
          </cell>
          <cell r="F252">
            <v>2</v>
          </cell>
          <cell r="G252">
            <v>1</v>
          </cell>
          <cell r="W252">
            <v>0</v>
          </cell>
        </row>
        <row r="253">
          <cell r="B253">
            <v>178</v>
          </cell>
          <cell r="D253">
            <v>3</v>
          </cell>
          <cell r="E253">
            <v>3</v>
          </cell>
          <cell r="F253">
            <v>2</v>
          </cell>
          <cell r="G253">
            <v>2</v>
          </cell>
          <cell r="W253">
            <v>0</v>
          </cell>
        </row>
        <row r="254">
          <cell r="B254">
            <v>179</v>
          </cell>
          <cell r="D254">
            <v>3</v>
          </cell>
          <cell r="E254">
            <v>3</v>
          </cell>
          <cell r="F254">
            <v>2</v>
          </cell>
          <cell r="G254">
            <v>2</v>
          </cell>
          <cell r="H254">
            <v>1</v>
          </cell>
          <cell r="W254">
            <v>0</v>
          </cell>
        </row>
        <row r="255">
          <cell r="B255">
            <v>180</v>
          </cell>
          <cell r="D255">
            <v>3</v>
          </cell>
          <cell r="E255">
            <v>3</v>
          </cell>
          <cell r="F255">
            <v>3</v>
          </cell>
          <cell r="G255">
            <v>2</v>
          </cell>
          <cell r="H255">
            <v>2</v>
          </cell>
          <cell r="W255">
            <v>0</v>
          </cell>
        </row>
        <row r="256">
          <cell r="B256">
            <v>181</v>
          </cell>
          <cell r="C256">
            <v>2</v>
          </cell>
          <cell r="M256">
            <v>2</v>
          </cell>
          <cell r="W256">
            <v>0</v>
          </cell>
        </row>
        <row r="257">
          <cell r="B257">
            <v>182</v>
          </cell>
          <cell r="C257">
            <v>3</v>
          </cell>
          <cell r="D257">
            <v>0</v>
          </cell>
          <cell r="M257">
            <v>3</v>
          </cell>
          <cell r="W257">
            <v>0</v>
          </cell>
        </row>
        <row r="258">
          <cell r="B258">
            <v>183</v>
          </cell>
          <cell r="C258">
            <v>3</v>
          </cell>
          <cell r="D258">
            <v>1</v>
          </cell>
          <cell r="M258">
            <v>3</v>
          </cell>
          <cell r="N258">
            <v>1</v>
          </cell>
          <cell r="W258">
            <v>0</v>
          </cell>
        </row>
        <row r="259">
          <cell r="B259">
            <v>184</v>
          </cell>
          <cell r="C259">
            <v>3</v>
          </cell>
          <cell r="D259">
            <v>2</v>
          </cell>
          <cell r="E259">
            <v>0</v>
          </cell>
          <cell r="M259">
            <v>3</v>
          </cell>
          <cell r="N259">
            <v>2</v>
          </cell>
          <cell r="W259">
            <v>0</v>
          </cell>
        </row>
        <row r="260">
          <cell r="B260">
            <v>185</v>
          </cell>
          <cell r="C260">
            <v>3</v>
          </cell>
          <cell r="D260">
            <v>3</v>
          </cell>
          <cell r="E260">
            <v>1</v>
          </cell>
          <cell r="M260">
            <v>3</v>
          </cell>
          <cell r="N260">
            <v>3</v>
          </cell>
          <cell r="O260">
            <v>1</v>
          </cell>
          <cell r="W260">
            <v>0</v>
          </cell>
        </row>
        <row r="261">
          <cell r="B261">
            <v>186</v>
          </cell>
          <cell r="C261">
            <v>3</v>
          </cell>
          <cell r="D261">
            <v>3</v>
          </cell>
          <cell r="E261">
            <v>2</v>
          </cell>
          <cell r="M261">
            <v>3</v>
          </cell>
          <cell r="N261">
            <v>3</v>
          </cell>
          <cell r="O261">
            <v>2</v>
          </cell>
          <cell r="W261">
            <v>0</v>
          </cell>
        </row>
        <row r="262">
          <cell r="B262">
            <v>187</v>
          </cell>
          <cell r="C262">
            <v>3</v>
          </cell>
          <cell r="D262">
            <v>3</v>
          </cell>
          <cell r="E262">
            <v>2</v>
          </cell>
          <cell r="F262">
            <v>0</v>
          </cell>
          <cell r="M262">
            <v>3</v>
          </cell>
          <cell r="N262">
            <v>3</v>
          </cell>
          <cell r="O262">
            <v>2</v>
          </cell>
          <cell r="P262">
            <v>1</v>
          </cell>
          <cell r="W262">
            <v>0</v>
          </cell>
        </row>
        <row r="263">
          <cell r="B263">
            <v>188</v>
          </cell>
          <cell r="C263">
            <v>3</v>
          </cell>
          <cell r="D263">
            <v>3</v>
          </cell>
          <cell r="E263">
            <v>3</v>
          </cell>
          <cell r="F263">
            <v>1</v>
          </cell>
          <cell r="M263">
            <v>3</v>
          </cell>
          <cell r="N263">
            <v>3</v>
          </cell>
          <cell r="O263">
            <v>3</v>
          </cell>
          <cell r="P263">
            <v>1</v>
          </cell>
          <cell r="W263">
            <v>0</v>
          </cell>
        </row>
        <row r="264">
          <cell r="B264">
            <v>189</v>
          </cell>
          <cell r="C264">
            <v>3</v>
          </cell>
          <cell r="D264">
            <v>3</v>
          </cell>
          <cell r="E264">
            <v>3</v>
          </cell>
          <cell r="F264">
            <v>2</v>
          </cell>
          <cell r="M264">
            <v>3</v>
          </cell>
          <cell r="N264">
            <v>3</v>
          </cell>
          <cell r="O264">
            <v>3</v>
          </cell>
          <cell r="P264">
            <v>2</v>
          </cell>
          <cell r="W264">
            <v>0</v>
          </cell>
        </row>
        <row r="265">
          <cell r="B265">
            <v>190</v>
          </cell>
          <cell r="C265">
            <v>3</v>
          </cell>
          <cell r="D265">
            <v>3</v>
          </cell>
          <cell r="E265">
            <v>3</v>
          </cell>
          <cell r="F265">
            <v>2</v>
          </cell>
          <cell r="G265">
            <v>0</v>
          </cell>
          <cell r="M265">
            <v>3</v>
          </cell>
          <cell r="N265">
            <v>3</v>
          </cell>
          <cell r="O265">
            <v>3</v>
          </cell>
          <cell r="P265">
            <v>2</v>
          </cell>
          <cell r="Q265">
            <v>1</v>
          </cell>
          <cell r="W265">
            <v>0</v>
          </cell>
        </row>
        <row r="266">
          <cell r="B266">
            <v>191</v>
          </cell>
          <cell r="W266">
            <v>0</v>
          </cell>
        </row>
        <row r="267">
          <cell r="B267">
            <v>192</v>
          </cell>
          <cell r="W267">
            <v>0</v>
          </cell>
        </row>
        <row r="268">
          <cell r="B268">
            <v>193</v>
          </cell>
          <cell r="W268">
            <v>0</v>
          </cell>
        </row>
        <row r="269">
          <cell r="B269">
            <v>194</v>
          </cell>
          <cell r="D269">
            <v>0</v>
          </cell>
          <cell r="W269">
            <v>0</v>
          </cell>
        </row>
        <row r="270">
          <cell r="B270">
            <v>195</v>
          </cell>
          <cell r="D270">
            <v>0</v>
          </cell>
          <cell r="W270">
            <v>0</v>
          </cell>
        </row>
        <row r="271">
          <cell r="B271">
            <v>196</v>
          </cell>
          <cell r="D271">
            <v>1</v>
          </cell>
          <cell r="W271">
            <v>0</v>
          </cell>
        </row>
        <row r="272">
          <cell r="B272">
            <v>197</v>
          </cell>
          <cell r="D272">
            <v>1</v>
          </cell>
          <cell r="E272">
            <v>0</v>
          </cell>
          <cell r="W272">
            <v>0</v>
          </cell>
        </row>
        <row r="273">
          <cell r="B273">
            <v>198</v>
          </cell>
          <cell r="D273">
            <v>1</v>
          </cell>
          <cell r="E273">
            <v>0</v>
          </cell>
          <cell r="W273">
            <v>0</v>
          </cell>
        </row>
        <row r="274">
          <cell r="B274">
            <v>199</v>
          </cell>
          <cell r="D274">
            <v>1</v>
          </cell>
          <cell r="E274">
            <v>1</v>
          </cell>
          <cell r="W274">
            <v>0</v>
          </cell>
        </row>
        <row r="275">
          <cell r="B275">
            <v>200</v>
          </cell>
          <cell r="D275">
            <v>1</v>
          </cell>
          <cell r="E275">
            <v>1</v>
          </cell>
          <cell r="F275">
            <v>0</v>
          </cell>
          <cell r="W275">
            <v>0</v>
          </cell>
        </row>
        <row r="276">
          <cell r="B276">
            <v>201</v>
          </cell>
          <cell r="D276">
            <v>2</v>
          </cell>
          <cell r="E276">
            <v>1</v>
          </cell>
          <cell r="F276">
            <v>0</v>
          </cell>
          <cell r="W276">
            <v>0</v>
          </cell>
        </row>
        <row r="277">
          <cell r="B277">
            <v>202</v>
          </cell>
          <cell r="D277">
            <v>2</v>
          </cell>
          <cell r="E277">
            <v>1</v>
          </cell>
          <cell r="F277">
            <v>1</v>
          </cell>
          <cell r="W277">
            <v>0</v>
          </cell>
        </row>
        <row r="278">
          <cell r="B278">
            <v>203</v>
          </cell>
          <cell r="D278">
            <v>2</v>
          </cell>
          <cell r="E278">
            <v>1</v>
          </cell>
          <cell r="F278">
            <v>1</v>
          </cell>
          <cell r="G278">
            <v>0</v>
          </cell>
          <cell r="W278">
            <v>0</v>
          </cell>
        </row>
        <row r="279">
          <cell r="B279">
            <v>204</v>
          </cell>
          <cell r="D279">
            <v>2</v>
          </cell>
          <cell r="E279">
            <v>2</v>
          </cell>
          <cell r="F279">
            <v>1</v>
          </cell>
          <cell r="G279">
            <v>0</v>
          </cell>
          <cell r="W279">
            <v>0</v>
          </cell>
        </row>
        <row r="280">
          <cell r="B280">
            <v>205</v>
          </cell>
          <cell r="D280">
            <v>2</v>
          </cell>
          <cell r="E280">
            <v>2</v>
          </cell>
          <cell r="F280">
            <v>1</v>
          </cell>
          <cell r="G280">
            <v>1</v>
          </cell>
          <cell r="W280">
            <v>0</v>
          </cell>
        </row>
        <row r="281">
          <cell r="B281">
            <v>206</v>
          </cell>
          <cell r="D281">
            <v>3</v>
          </cell>
          <cell r="E281">
            <v>2</v>
          </cell>
          <cell r="F281">
            <v>2</v>
          </cell>
          <cell r="G281">
            <v>1</v>
          </cell>
          <cell r="W281">
            <v>0</v>
          </cell>
        </row>
        <row r="282">
          <cell r="B282">
            <v>207</v>
          </cell>
          <cell r="D282">
            <v>3</v>
          </cell>
          <cell r="E282">
            <v>3</v>
          </cell>
          <cell r="F282">
            <v>2</v>
          </cell>
          <cell r="G282">
            <v>1</v>
          </cell>
          <cell r="W282">
            <v>0</v>
          </cell>
        </row>
        <row r="283">
          <cell r="B283">
            <v>208</v>
          </cell>
          <cell r="D283">
            <v>3</v>
          </cell>
          <cell r="E283">
            <v>3</v>
          </cell>
          <cell r="F283">
            <v>2</v>
          </cell>
          <cell r="G283">
            <v>2</v>
          </cell>
          <cell r="W283">
            <v>0</v>
          </cell>
        </row>
        <row r="284">
          <cell r="B284">
            <v>209</v>
          </cell>
          <cell r="D284">
            <v>3</v>
          </cell>
          <cell r="E284">
            <v>3</v>
          </cell>
          <cell r="F284">
            <v>3</v>
          </cell>
          <cell r="G284">
            <v>2</v>
          </cell>
          <cell r="W284">
            <v>0</v>
          </cell>
        </row>
        <row r="285">
          <cell r="B285">
            <v>210</v>
          </cell>
          <cell r="D285">
            <v>4</v>
          </cell>
          <cell r="E285">
            <v>3</v>
          </cell>
          <cell r="F285">
            <v>3</v>
          </cell>
          <cell r="G285">
            <v>3</v>
          </cell>
          <cell r="W285">
            <v>0</v>
          </cell>
        </row>
        <row r="286">
          <cell r="B286">
            <v>211</v>
          </cell>
          <cell r="D286">
            <v>1</v>
          </cell>
          <cell r="W286">
            <v>0</v>
          </cell>
        </row>
        <row r="287">
          <cell r="B287">
            <v>212</v>
          </cell>
          <cell r="D287">
            <v>2</v>
          </cell>
          <cell r="E287">
            <v>0</v>
          </cell>
          <cell r="W287">
            <v>0</v>
          </cell>
        </row>
        <row r="288">
          <cell r="B288">
            <v>213</v>
          </cell>
          <cell r="D288">
            <v>2</v>
          </cell>
          <cell r="E288">
            <v>1</v>
          </cell>
          <cell r="W288">
            <v>0</v>
          </cell>
        </row>
        <row r="289">
          <cell r="B289">
            <v>214</v>
          </cell>
          <cell r="D289">
            <v>3</v>
          </cell>
          <cell r="E289">
            <v>2</v>
          </cell>
          <cell r="F289">
            <v>0</v>
          </cell>
          <cell r="W289">
            <v>0</v>
          </cell>
        </row>
        <row r="290">
          <cell r="B290">
            <v>215</v>
          </cell>
          <cell r="D290">
            <v>3</v>
          </cell>
          <cell r="E290">
            <v>2</v>
          </cell>
          <cell r="F290">
            <v>1</v>
          </cell>
          <cell r="W290">
            <v>0</v>
          </cell>
        </row>
        <row r="291">
          <cell r="B291">
            <v>216</v>
          </cell>
          <cell r="D291">
            <v>3</v>
          </cell>
          <cell r="E291">
            <v>3</v>
          </cell>
          <cell r="F291">
            <v>2</v>
          </cell>
          <cell r="G291">
            <v>0</v>
          </cell>
          <cell r="W291">
            <v>0</v>
          </cell>
        </row>
        <row r="292">
          <cell r="B292">
            <v>217</v>
          </cell>
          <cell r="D292">
            <v>4</v>
          </cell>
          <cell r="E292">
            <v>3</v>
          </cell>
          <cell r="F292">
            <v>2</v>
          </cell>
          <cell r="G292">
            <v>1</v>
          </cell>
          <cell r="W292">
            <v>0</v>
          </cell>
        </row>
        <row r="293">
          <cell r="B293">
            <v>218</v>
          </cell>
          <cell r="D293">
            <v>4</v>
          </cell>
          <cell r="E293">
            <v>3</v>
          </cell>
          <cell r="F293">
            <v>3</v>
          </cell>
          <cell r="G293">
            <v>2</v>
          </cell>
          <cell r="W293">
            <v>0</v>
          </cell>
        </row>
        <row r="294">
          <cell r="B294">
            <v>219</v>
          </cell>
          <cell r="D294">
            <v>4</v>
          </cell>
          <cell r="E294">
            <v>4</v>
          </cell>
          <cell r="F294">
            <v>3</v>
          </cell>
          <cell r="G294">
            <v>2</v>
          </cell>
          <cell r="W294">
            <v>0</v>
          </cell>
        </row>
        <row r="295">
          <cell r="B295">
            <v>220</v>
          </cell>
          <cell r="D295">
            <v>4</v>
          </cell>
          <cell r="E295">
            <v>4</v>
          </cell>
          <cell r="F295">
            <v>3</v>
          </cell>
          <cell r="G295">
            <v>3</v>
          </cell>
          <cell r="W295">
            <v>0</v>
          </cell>
        </row>
        <row r="296">
          <cell r="B296">
            <v>221</v>
          </cell>
          <cell r="W296">
            <v>0</v>
          </cell>
        </row>
        <row r="297">
          <cell r="B297">
            <v>222</v>
          </cell>
          <cell r="W297">
            <v>0</v>
          </cell>
        </row>
        <row r="298">
          <cell r="B298">
            <v>223</v>
          </cell>
          <cell r="D298">
            <v>0</v>
          </cell>
          <cell r="W298">
            <v>0</v>
          </cell>
        </row>
        <row r="299">
          <cell r="B299">
            <v>224</v>
          </cell>
          <cell r="D299">
            <v>1</v>
          </cell>
          <cell r="E299">
            <v>0</v>
          </cell>
          <cell r="W299">
            <v>0</v>
          </cell>
        </row>
        <row r="300">
          <cell r="B300">
            <v>225</v>
          </cell>
          <cell r="D300">
            <v>2</v>
          </cell>
          <cell r="E300">
            <v>1</v>
          </cell>
          <cell r="W300">
            <v>0</v>
          </cell>
        </row>
        <row r="301">
          <cell r="B301">
            <v>226</v>
          </cell>
          <cell r="D301">
            <v>2</v>
          </cell>
          <cell r="E301">
            <v>2</v>
          </cell>
          <cell r="W301">
            <v>0</v>
          </cell>
        </row>
        <row r="302">
          <cell r="B302">
            <v>227</v>
          </cell>
          <cell r="D302">
            <v>3</v>
          </cell>
          <cell r="E302">
            <v>2</v>
          </cell>
          <cell r="W302">
            <v>0</v>
          </cell>
        </row>
        <row r="303">
          <cell r="B303">
            <v>228</v>
          </cell>
          <cell r="D303">
            <v>3</v>
          </cell>
          <cell r="E303">
            <v>3</v>
          </cell>
          <cell r="W303">
            <v>0</v>
          </cell>
        </row>
        <row r="304">
          <cell r="B304">
            <v>229</v>
          </cell>
          <cell r="D304">
            <v>4</v>
          </cell>
          <cell r="E304">
            <v>3</v>
          </cell>
          <cell r="W304">
            <v>0</v>
          </cell>
        </row>
        <row r="305">
          <cell r="B305">
            <v>230</v>
          </cell>
          <cell r="D305">
            <v>4</v>
          </cell>
          <cell r="E305">
            <v>4</v>
          </cell>
          <cell r="W305">
            <v>0</v>
          </cell>
        </row>
        <row r="306">
          <cell r="B306">
            <v>231</v>
          </cell>
          <cell r="D306">
            <v>0</v>
          </cell>
          <cell r="W306">
            <v>0</v>
          </cell>
        </row>
        <row r="307">
          <cell r="B307">
            <v>232</v>
          </cell>
          <cell r="D307">
            <v>1</v>
          </cell>
          <cell r="W307">
            <v>0</v>
          </cell>
        </row>
        <row r="308">
          <cell r="B308">
            <v>233</v>
          </cell>
          <cell r="D308">
            <v>2</v>
          </cell>
          <cell r="E308">
            <v>0</v>
          </cell>
          <cell r="W308">
            <v>0</v>
          </cell>
        </row>
        <row r="309">
          <cell r="B309">
            <v>234</v>
          </cell>
          <cell r="D309">
            <v>3</v>
          </cell>
          <cell r="E309">
            <v>1</v>
          </cell>
          <cell r="W309">
            <v>0</v>
          </cell>
        </row>
        <row r="310">
          <cell r="B310">
            <v>235</v>
          </cell>
          <cell r="D310">
            <v>3</v>
          </cell>
          <cell r="E310">
            <v>2</v>
          </cell>
          <cell r="W310">
            <v>0</v>
          </cell>
        </row>
        <row r="311">
          <cell r="B311">
            <v>236</v>
          </cell>
          <cell r="D311">
            <v>3</v>
          </cell>
          <cell r="E311">
            <v>2</v>
          </cell>
          <cell r="F311">
            <v>0</v>
          </cell>
          <cell r="W311">
            <v>0</v>
          </cell>
        </row>
        <row r="312">
          <cell r="B312">
            <v>237</v>
          </cell>
          <cell r="D312">
            <v>3</v>
          </cell>
          <cell r="E312">
            <v>3</v>
          </cell>
          <cell r="F312">
            <v>1</v>
          </cell>
          <cell r="W312">
            <v>0</v>
          </cell>
        </row>
        <row r="313">
          <cell r="B313">
            <v>238</v>
          </cell>
          <cell r="D313">
            <v>3</v>
          </cell>
          <cell r="E313">
            <v>3</v>
          </cell>
          <cell r="F313">
            <v>2</v>
          </cell>
          <cell r="W313">
            <v>0</v>
          </cell>
        </row>
        <row r="314">
          <cell r="B314">
            <v>239</v>
          </cell>
          <cell r="D314">
            <v>3</v>
          </cell>
          <cell r="E314">
            <v>3</v>
          </cell>
          <cell r="F314">
            <v>2</v>
          </cell>
          <cell r="G314">
            <v>0</v>
          </cell>
          <cell r="W314">
            <v>0</v>
          </cell>
        </row>
        <row r="315">
          <cell r="B315">
            <v>240</v>
          </cell>
          <cell r="D315">
            <v>3</v>
          </cell>
          <cell r="E315">
            <v>3</v>
          </cell>
          <cell r="F315">
            <v>3</v>
          </cell>
          <cell r="G315">
            <v>1</v>
          </cell>
          <cell r="W315">
            <v>0</v>
          </cell>
        </row>
        <row r="316">
          <cell r="B316">
            <v>241</v>
          </cell>
          <cell r="D316">
            <v>0</v>
          </cell>
          <cell r="W316">
            <v>0</v>
          </cell>
        </row>
        <row r="317">
          <cell r="B317">
            <v>242</v>
          </cell>
          <cell r="D317">
            <v>1</v>
          </cell>
          <cell r="W317">
            <v>0</v>
          </cell>
        </row>
        <row r="318">
          <cell r="B318">
            <v>243</v>
          </cell>
          <cell r="D318">
            <v>1</v>
          </cell>
          <cell r="E318">
            <v>0</v>
          </cell>
          <cell r="W318">
            <v>0</v>
          </cell>
        </row>
        <row r="319">
          <cell r="B319">
            <v>244</v>
          </cell>
          <cell r="D319">
            <v>1</v>
          </cell>
          <cell r="E319">
            <v>1</v>
          </cell>
          <cell r="W319">
            <v>0</v>
          </cell>
        </row>
        <row r="320">
          <cell r="B320">
            <v>245</v>
          </cell>
          <cell r="D320">
            <v>1</v>
          </cell>
          <cell r="E320">
            <v>1</v>
          </cell>
          <cell r="F320">
            <v>0</v>
          </cell>
          <cell r="W320">
            <v>0</v>
          </cell>
        </row>
        <row r="321">
          <cell r="B321">
            <v>246</v>
          </cell>
          <cell r="D321">
            <v>1</v>
          </cell>
          <cell r="E321">
            <v>1</v>
          </cell>
          <cell r="F321">
            <v>1</v>
          </cell>
          <cell r="W321">
            <v>0</v>
          </cell>
        </row>
        <row r="322">
          <cell r="B322">
            <v>247</v>
          </cell>
          <cell r="D322">
            <v>2</v>
          </cell>
          <cell r="E322">
            <v>1</v>
          </cell>
          <cell r="F322">
            <v>1</v>
          </cell>
          <cell r="G322">
            <v>0</v>
          </cell>
          <cell r="W322">
            <v>0</v>
          </cell>
        </row>
        <row r="323">
          <cell r="B323">
            <v>248</v>
          </cell>
          <cell r="D323">
            <v>2</v>
          </cell>
          <cell r="E323">
            <v>1</v>
          </cell>
          <cell r="F323">
            <v>1</v>
          </cell>
          <cell r="G323">
            <v>1</v>
          </cell>
          <cell r="W323">
            <v>0</v>
          </cell>
        </row>
        <row r="324">
          <cell r="B324">
            <v>249</v>
          </cell>
          <cell r="D324">
            <v>2</v>
          </cell>
          <cell r="E324">
            <v>2</v>
          </cell>
          <cell r="F324">
            <v>1</v>
          </cell>
          <cell r="G324">
            <v>1</v>
          </cell>
          <cell r="W324">
            <v>0</v>
          </cell>
        </row>
        <row r="325">
          <cell r="B325">
            <v>250</v>
          </cell>
          <cell r="D325">
            <v>2</v>
          </cell>
          <cell r="E325">
            <v>2</v>
          </cell>
          <cell r="F325">
            <v>2</v>
          </cell>
          <cell r="G325">
            <v>1</v>
          </cell>
          <cell r="W325">
            <v>0</v>
          </cell>
        </row>
        <row r="326">
          <cell r="B326">
            <v>251</v>
          </cell>
          <cell r="C326">
            <v>3</v>
          </cell>
          <cell r="D326">
            <v>3</v>
          </cell>
          <cell r="M326">
            <v>4</v>
          </cell>
          <cell r="N326">
            <v>2</v>
          </cell>
          <cell r="W326">
            <v>0</v>
          </cell>
        </row>
        <row r="327">
          <cell r="B327">
            <v>252</v>
          </cell>
          <cell r="C327">
            <v>4</v>
          </cell>
          <cell r="D327">
            <v>4</v>
          </cell>
          <cell r="M327">
            <v>5</v>
          </cell>
          <cell r="N327">
            <v>2</v>
          </cell>
          <cell r="W327">
            <v>0</v>
          </cell>
        </row>
        <row r="328">
          <cell r="B328">
            <v>253</v>
          </cell>
          <cell r="C328">
            <v>5</v>
          </cell>
          <cell r="D328">
            <v>5</v>
          </cell>
          <cell r="M328">
            <v>5</v>
          </cell>
          <cell r="N328">
            <v>3</v>
          </cell>
          <cell r="W328">
            <v>0</v>
          </cell>
        </row>
        <row r="329">
          <cell r="B329">
            <v>254</v>
          </cell>
          <cell r="C329">
            <v>6</v>
          </cell>
          <cell r="D329">
            <v>6</v>
          </cell>
          <cell r="E329">
            <v>3</v>
          </cell>
          <cell r="M329">
            <v>6</v>
          </cell>
          <cell r="N329">
            <v>3</v>
          </cell>
          <cell r="O329">
            <v>1</v>
          </cell>
          <cell r="W329">
            <v>0</v>
          </cell>
        </row>
        <row r="330">
          <cell r="B330">
            <v>255</v>
          </cell>
          <cell r="C330">
            <v>6</v>
          </cell>
          <cell r="D330">
            <v>6</v>
          </cell>
          <cell r="E330">
            <v>4</v>
          </cell>
          <cell r="M330">
            <v>6</v>
          </cell>
          <cell r="N330">
            <v>4</v>
          </cell>
          <cell r="O330">
            <v>2</v>
          </cell>
          <cell r="W330">
            <v>0</v>
          </cell>
        </row>
        <row r="331">
          <cell r="B331">
            <v>256</v>
          </cell>
          <cell r="C331">
            <v>6</v>
          </cell>
          <cell r="D331">
            <v>6</v>
          </cell>
          <cell r="E331">
            <v>5</v>
          </cell>
          <cell r="F331">
            <v>3</v>
          </cell>
          <cell r="M331">
            <v>7</v>
          </cell>
          <cell r="N331">
            <v>4</v>
          </cell>
          <cell r="O331">
            <v>2</v>
          </cell>
          <cell r="P331">
            <v>1</v>
          </cell>
          <cell r="W331">
            <v>0</v>
          </cell>
        </row>
        <row r="332">
          <cell r="B332">
            <v>257</v>
          </cell>
          <cell r="C332">
            <v>6</v>
          </cell>
          <cell r="D332">
            <v>6</v>
          </cell>
          <cell r="E332">
            <v>6</v>
          </cell>
          <cell r="F332">
            <v>4</v>
          </cell>
          <cell r="M332">
            <v>7</v>
          </cell>
          <cell r="N332">
            <v>5</v>
          </cell>
          <cell r="O332">
            <v>3</v>
          </cell>
          <cell r="P332">
            <v>2</v>
          </cell>
          <cell r="W332">
            <v>0</v>
          </cell>
        </row>
        <row r="333">
          <cell r="B333">
            <v>258</v>
          </cell>
          <cell r="C333">
            <v>6</v>
          </cell>
          <cell r="D333">
            <v>6</v>
          </cell>
          <cell r="E333">
            <v>6</v>
          </cell>
          <cell r="F333">
            <v>5</v>
          </cell>
          <cell r="G333">
            <v>3</v>
          </cell>
          <cell r="M333">
            <v>8</v>
          </cell>
          <cell r="N333">
            <v>5</v>
          </cell>
          <cell r="O333">
            <v>3</v>
          </cell>
          <cell r="P333">
            <v>2</v>
          </cell>
          <cell r="Q333">
            <v>1</v>
          </cell>
          <cell r="W333">
            <v>0</v>
          </cell>
        </row>
        <row r="334">
          <cell r="B334">
            <v>259</v>
          </cell>
          <cell r="C334">
            <v>6</v>
          </cell>
          <cell r="D334">
            <v>6</v>
          </cell>
          <cell r="E334">
            <v>6</v>
          </cell>
          <cell r="F334">
            <v>6</v>
          </cell>
          <cell r="G334">
            <v>4</v>
          </cell>
          <cell r="M334">
            <v>8</v>
          </cell>
          <cell r="N334">
            <v>5</v>
          </cell>
          <cell r="O334">
            <v>4</v>
          </cell>
          <cell r="P334">
            <v>3</v>
          </cell>
          <cell r="Q334">
            <v>2</v>
          </cell>
          <cell r="W334">
            <v>0</v>
          </cell>
        </row>
        <row r="335">
          <cell r="B335">
            <v>260</v>
          </cell>
          <cell r="C335">
            <v>6</v>
          </cell>
          <cell r="D335">
            <v>6</v>
          </cell>
          <cell r="E335">
            <v>6</v>
          </cell>
          <cell r="F335">
            <v>6</v>
          </cell>
          <cell r="G335">
            <v>5</v>
          </cell>
          <cell r="H335">
            <v>3</v>
          </cell>
          <cell r="M335">
            <v>9</v>
          </cell>
          <cell r="N335">
            <v>5</v>
          </cell>
          <cell r="O335">
            <v>4</v>
          </cell>
          <cell r="P335">
            <v>3</v>
          </cell>
          <cell r="Q335">
            <v>2</v>
          </cell>
          <cell r="R335">
            <v>1</v>
          </cell>
          <cell r="W335">
            <v>0</v>
          </cell>
        </row>
        <row r="336">
          <cell r="B336">
            <v>261</v>
          </cell>
          <cell r="C336">
            <v>6</v>
          </cell>
          <cell r="D336">
            <v>6</v>
          </cell>
          <cell r="E336">
            <v>6</v>
          </cell>
          <cell r="F336">
            <v>6</v>
          </cell>
          <cell r="G336">
            <v>6</v>
          </cell>
          <cell r="H336">
            <v>4</v>
          </cell>
          <cell r="M336">
            <v>9</v>
          </cell>
          <cell r="N336">
            <v>5</v>
          </cell>
          <cell r="O336">
            <v>5</v>
          </cell>
          <cell r="P336">
            <v>4</v>
          </cell>
          <cell r="Q336">
            <v>3</v>
          </cell>
          <cell r="R336">
            <v>2</v>
          </cell>
          <cell r="W336">
            <v>0</v>
          </cell>
        </row>
        <row r="337">
          <cell r="B337">
            <v>262</v>
          </cell>
          <cell r="C337">
            <v>6</v>
          </cell>
          <cell r="D337">
            <v>6</v>
          </cell>
          <cell r="E337">
            <v>6</v>
          </cell>
          <cell r="F337">
            <v>6</v>
          </cell>
          <cell r="G337">
            <v>6</v>
          </cell>
          <cell r="H337">
            <v>5</v>
          </cell>
          <cell r="I337">
            <v>3</v>
          </cell>
          <cell r="M337">
            <v>9</v>
          </cell>
          <cell r="N337">
            <v>5</v>
          </cell>
          <cell r="O337">
            <v>5</v>
          </cell>
          <cell r="P337">
            <v>4</v>
          </cell>
          <cell r="Q337">
            <v>3</v>
          </cell>
          <cell r="R337">
            <v>2</v>
          </cell>
          <cell r="S337">
            <v>1</v>
          </cell>
          <cell r="W337">
            <v>0</v>
          </cell>
        </row>
        <row r="338">
          <cell r="B338">
            <v>263</v>
          </cell>
          <cell r="C338">
            <v>6</v>
          </cell>
          <cell r="D338">
            <v>6</v>
          </cell>
          <cell r="E338">
            <v>6</v>
          </cell>
          <cell r="F338">
            <v>6</v>
          </cell>
          <cell r="G338">
            <v>6</v>
          </cell>
          <cell r="H338">
            <v>6</v>
          </cell>
          <cell r="I338">
            <v>4</v>
          </cell>
          <cell r="M338">
            <v>9</v>
          </cell>
          <cell r="N338">
            <v>5</v>
          </cell>
          <cell r="O338">
            <v>5</v>
          </cell>
          <cell r="P338">
            <v>4</v>
          </cell>
          <cell r="Q338">
            <v>4</v>
          </cell>
          <cell r="R338">
            <v>3</v>
          </cell>
          <cell r="S338">
            <v>2</v>
          </cell>
          <cell r="W338">
            <v>0</v>
          </cell>
        </row>
        <row r="339">
          <cell r="B339">
            <v>264</v>
          </cell>
          <cell r="C339">
            <v>6</v>
          </cell>
          <cell r="D339">
            <v>6</v>
          </cell>
          <cell r="E339">
            <v>6</v>
          </cell>
          <cell r="F339">
            <v>6</v>
          </cell>
          <cell r="G339">
            <v>6</v>
          </cell>
          <cell r="H339">
            <v>6</v>
          </cell>
          <cell r="I339">
            <v>5</v>
          </cell>
          <cell r="J339">
            <v>3</v>
          </cell>
          <cell r="M339">
            <v>9</v>
          </cell>
          <cell r="N339">
            <v>5</v>
          </cell>
          <cell r="O339">
            <v>5</v>
          </cell>
          <cell r="P339">
            <v>4</v>
          </cell>
          <cell r="Q339">
            <v>4</v>
          </cell>
          <cell r="R339">
            <v>3</v>
          </cell>
          <cell r="S339">
            <v>2</v>
          </cell>
          <cell r="T339">
            <v>1</v>
          </cell>
          <cell r="W339">
            <v>0</v>
          </cell>
        </row>
        <row r="340">
          <cell r="B340">
            <v>265</v>
          </cell>
          <cell r="C340">
            <v>6</v>
          </cell>
          <cell r="D340">
            <v>6</v>
          </cell>
          <cell r="E340">
            <v>6</v>
          </cell>
          <cell r="F340">
            <v>6</v>
          </cell>
          <cell r="G340">
            <v>6</v>
          </cell>
          <cell r="H340">
            <v>6</v>
          </cell>
          <cell r="I340">
            <v>6</v>
          </cell>
          <cell r="J340">
            <v>4</v>
          </cell>
          <cell r="M340">
            <v>9</v>
          </cell>
          <cell r="N340">
            <v>5</v>
          </cell>
          <cell r="O340">
            <v>5</v>
          </cell>
          <cell r="P340">
            <v>4</v>
          </cell>
          <cell r="Q340">
            <v>4</v>
          </cell>
          <cell r="R340">
            <v>4</v>
          </cell>
          <cell r="S340">
            <v>3</v>
          </cell>
          <cell r="T340">
            <v>2</v>
          </cell>
          <cell r="W340">
            <v>0</v>
          </cell>
        </row>
        <row r="341">
          <cell r="B341">
            <v>266</v>
          </cell>
          <cell r="C341">
            <v>6</v>
          </cell>
          <cell r="D341">
            <v>6</v>
          </cell>
          <cell r="E341">
            <v>6</v>
          </cell>
          <cell r="F341">
            <v>6</v>
          </cell>
          <cell r="G341">
            <v>6</v>
          </cell>
          <cell r="H341">
            <v>6</v>
          </cell>
          <cell r="I341">
            <v>6</v>
          </cell>
          <cell r="J341">
            <v>5</v>
          </cell>
          <cell r="K341">
            <v>3</v>
          </cell>
          <cell r="M341">
            <v>9</v>
          </cell>
          <cell r="N341">
            <v>5</v>
          </cell>
          <cell r="O341">
            <v>5</v>
          </cell>
          <cell r="P341">
            <v>4</v>
          </cell>
          <cell r="Q341">
            <v>4</v>
          </cell>
          <cell r="R341">
            <v>4</v>
          </cell>
          <cell r="S341">
            <v>3</v>
          </cell>
          <cell r="T341">
            <v>2</v>
          </cell>
          <cell r="U341">
            <v>1</v>
          </cell>
          <cell r="W341">
            <v>0</v>
          </cell>
        </row>
        <row r="342">
          <cell r="B342">
            <v>267</v>
          </cell>
          <cell r="C342">
            <v>6</v>
          </cell>
          <cell r="D342">
            <v>6</v>
          </cell>
          <cell r="E342">
            <v>6</v>
          </cell>
          <cell r="F342">
            <v>6</v>
          </cell>
          <cell r="G342">
            <v>6</v>
          </cell>
          <cell r="H342">
            <v>6</v>
          </cell>
          <cell r="I342">
            <v>6</v>
          </cell>
          <cell r="J342">
            <v>6</v>
          </cell>
          <cell r="K342">
            <v>4</v>
          </cell>
          <cell r="M342">
            <v>9</v>
          </cell>
          <cell r="N342">
            <v>5</v>
          </cell>
          <cell r="O342">
            <v>5</v>
          </cell>
          <cell r="P342">
            <v>4</v>
          </cell>
          <cell r="Q342">
            <v>4</v>
          </cell>
          <cell r="R342">
            <v>4</v>
          </cell>
          <cell r="S342">
            <v>3</v>
          </cell>
          <cell r="T342">
            <v>3</v>
          </cell>
          <cell r="U342">
            <v>2</v>
          </cell>
          <cell r="W342">
            <v>0</v>
          </cell>
        </row>
        <row r="343">
          <cell r="B343">
            <v>268</v>
          </cell>
          <cell r="C343">
            <v>6</v>
          </cell>
          <cell r="D343">
            <v>6</v>
          </cell>
          <cell r="E343">
            <v>6</v>
          </cell>
          <cell r="F343">
            <v>6</v>
          </cell>
          <cell r="G343">
            <v>6</v>
          </cell>
          <cell r="H343">
            <v>6</v>
          </cell>
          <cell r="I343">
            <v>6</v>
          </cell>
          <cell r="J343">
            <v>6</v>
          </cell>
          <cell r="K343">
            <v>5</v>
          </cell>
          <cell r="L343">
            <v>3</v>
          </cell>
          <cell r="M343">
            <v>9</v>
          </cell>
          <cell r="N343">
            <v>5</v>
          </cell>
          <cell r="O343">
            <v>5</v>
          </cell>
          <cell r="P343">
            <v>4</v>
          </cell>
          <cell r="Q343">
            <v>4</v>
          </cell>
          <cell r="R343">
            <v>4</v>
          </cell>
          <cell r="S343">
            <v>3</v>
          </cell>
          <cell r="T343">
            <v>3</v>
          </cell>
          <cell r="U343">
            <v>2</v>
          </cell>
          <cell r="V343">
            <v>1</v>
          </cell>
          <cell r="W343">
            <v>0</v>
          </cell>
        </row>
        <row r="344">
          <cell r="B344">
            <v>269</v>
          </cell>
          <cell r="C344">
            <v>6</v>
          </cell>
          <cell r="D344">
            <v>6</v>
          </cell>
          <cell r="E344">
            <v>6</v>
          </cell>
          <cell r="F344">
            <v>6</v>
          </cell>
          <cell r="G344">
            <v>6</v>
          </cell>
          <cell r="H344">
            <v>6</v>
          </cell>
          <cell r="I344">
            <v>6</v>
          </cell>
          <cell r="J344">
            <v>6</v>
          </cell>
          <cell r="K344">
            <v>6</v>
          </cell>
          <cell r="L344">
            <v>4</v>
          </cell>
          <cell r="M344">
            <v>9</v>
          </cell>
          <cell r="N344">
            <v>5</v>
          </cell>
          <cell r="O344">
            <v>5</v>
          </cell>
          <cell r="P344">
            <v>4</v>
          </cell>
          <cell r="Q344">
            <v>4</v>
          </cell>
          <cell r="R344">
            <v>4</v>
          </cell>
          <cell r="S344">
            <v>3</v>
          </cell>
          <cell r="T344">
            <v>3</v>
          </cell>
          <cell r="U344">
            <v>3</v>
          </cell>
          <cell r="V344">
            <v>2</v>
          </cell>
          <cell r="W344">
            <v>0</v>
          </cell>
        </row>
        <row r="345">
          <cell r="B345">
            <v>270</v>
          </cell>
          <cell r="C345">
            <v>6</v>
          </cell>
          <cell r="D345">
            <v>6</v>
          </cell>
          <cell r="E345">
            <v>6</v>
          </cell>
          <cell r="F345">
            <v>6</v>
          </cell>
          <cell r="G345">
            <v>6</v>
          </cell>
          <cell r="H345">
            <v>6</v>
          </cell>
          <cell r="I345">
            <v>6</v>
          </cell>
          <cell r="J345">
            <v>6</v>
          </cell>
          <cell r="K345">
            <v>6</v>
          </cell>
          <cell r="L345">
            <v>6</v>
          </cell>
          <cell r="M345">
            <v>9</v>
          </cell>
          <cell r="N345">
            <v>5</v>
          </cell>
          <cell r="O345">
            <v>5</v>
          </cell>
          <cell r="P345">
            <v>4</v>
          </cell>
          <cell r="Q345">
            <v>4</v>
          </cell>
          <cell r="R345">
            <v>4</v>
          </cell>
          <cell r="S345">
            <v>3</v>
          </cell>
          <cell r="T345">
            <v>3</v>
          </cell>
          <cell r="U345">
            <v>3</v>
          </cell>
          <cell r="V345">
            <v>3</v>
          </cell>
          <cell r="W345">
            <v>0</v>
          </cell>
        </row>
        <row r="346">
          <cell r="B346">
            <v>271</v>
          </cell>
          <cell r="C346">
            <v>3</v>
          </cell>
          <cell r="D346">
            <v>1</v>
          </cell>
          <cell r="W346">
            <v>0</v>
          </cell>
        </row>
        <row r="347">
          <cell r="B347">
            <v>272</v>
          </cell>
          <cell r="C347">
            <v>4</v>
          </cell>
          <cell r="D347">
            <v>2</v>
          </cell>
          <cell r="E347">
            <v>0</v>
          </cell>
          <cell r="W347">
            <v>0</v>
          </cell>
        </row>
        <row r="348">
          <cell r="B348">
            <v>273</v>
          </cell>
          <cell r="C348">
            <v>4</v>
          </cell>
          <cell r="D348">
            <v>2</v>
          </cell>
          <cell r="E348">
            <v>1</v>
          </cell>
          <cell r="W348">
            <v>0</v>
          </cell>
        </row>
        <row r="349">
          <cell r="B349">
            <v>274</v>
          </cell>
          <cell r="C349">
            <v>4</v>
          </cell>
          <cell r="D349">
            <v>3</v>
          </cell>
          <cell r="E349">
            <v>2</v>
          </cell>
          <cell r="F349">
            <v>0</v>
          </cell>
          <cell r="W349">
            <v>0</v>
          </cell>
        </row>
        <row r="350">
          <cell r="B350">
            <v>275</v>
          </cell>
          <cell r="C350">
            <v>4</v>
          </cell>
          <cell r="D350">
            <v>3</v>
          </cell>
          <cell r="E350">
            <v>2</v>
          </cell>
          <cell r="F350">
            <v>1</v>
          </cell>
          <cell r="W350">
            <v>0</v>
          </cell>
        </row>
        <row r="351">
          <cell r="B351">
            <v>276</v>
          </cell>
          <cell r="C351">
            <v>4</v>
          </cell>
          <cell r="D351">
            <v>4</v>
          </cell>
          <cell r="E351">
            <v>2</v>
          </cell>
          <cell r="F351">
            <v>2</v>
          </cell>
          <cell r="G351">
            <v>0</v>
          </cell>
          <cell r="W351">
            <v>0</v>
          </cell>
        </row>
        <row r="352">
          <cell r="B352">
            <v>277</v>
          </cell>
          <cell r="C352">
            <v>5</v>
          </cell>
          <cell r="D352">
            <v>5</v>
          </cell>
          <cell r="E352">
            <v>3</v>
          </cell>
          <cell r="F352">
            <v>2</v>
          </cell>
          <cell r="G352">
            <v>1</v>
          </cell>
          <cell r="W352">
            <v>0</v>
          </cell>
        </row>
        <row r="353">
          <cell r="B353">
            <v>278</v>
          </cell>
          <cell r="C353">
            <v>5</v>
          </cell>
          <cell r="D353">
            <v>5</v>
          </cell>
          <cell r="E353">
            <v>4</v>
          </cell>
          <cell r="F353">
            <v>3</v>
          </cell>
          <cell r="G353">
            <v>2</v>
          </cell>
          <cell r="H353">
            <v>0</v>
          </cell>
          <cell r="W353">
            <v>0</v>
          </cell>
        </row>
        <row r="354">
          <cell r="B354">
            <v>279</v>
          </cell>
          <cell r="C354">
            <v>5</v>
          </cell>
          <cell r="D354">
            <v>5</v>
          </cell>
          <cell r="E354">
            <v>5</v>
          </cell>
          <cell r="F354">
            <v>4</v>
          </cell>
          <cell r="G354">
            <v>2</v>
          </cell>
          <cell r="H354">
            <v>1</v>
          </cell>
          <cell r="W354">
            <v>0</v>
          </cell>
        </row>
        <row r="355">
          <cell r="B355">
            <v>280</v>
          </cell>
          <cell r="C355">
            <v>5</v>
          </cell>
          <cell r="D355">
            <v>5</v>
          </cell>
          <cell r="E355">
            <v>5</v>
          </cell>
          <cell r="F355">
            <v>5</v>
          </cell>
          <cell r="G355">
            <v>3</v>
          </cell>
          <cell r="H355">
            <v>2</v>
          </cell>
          <cell r="I355">
            <v>0</v>
          </cell>
          <cell r="W355">
            <v>0</v>
          </cell>
        </row>
        <row r="356">
          <cell r="B356">
            <v>281</v>
          </cell>
          <cell r="C356">
            <v>6</v>
          </cell>
          <cell r="D356">
            <v>6</v>
          </cell>
          <cell r="E356">
            <v>6</v>
          </cell>
          <cell r="F356">
            <v>5</v>
          </cell>
          <cell r="G356">
            <v>4</v>
          </cell>
          <cell r="H356">
            <v>2</v>
          </cell>
          <cell r="I356">
            <v>1</v>
          </cell>
          <cell r="W356">
            <v>0</v>
          </cell>
        </row>
        <row r="357">
          <cell r="B357">
            <v>282</v>
          </cell>
          <cell r="C357">
            <v>6</v>
          </cell>
          <cell r="D357">
            <v>6</v>
          </cell>
          <cell r="E357">
            <v>6</v>
          </cell>
          <cell r="F357">
            <v>5</v>
          </cell>
          <cell r="G357">
            <v>5</v>
          </cell>
          <cell r="H357">
            <v>3</v>
          </cell>
          <cell r="I357">
            <v>2</v>
          </cell>
          <cell r="J357">
            <v>0</v>
          </cell>
          <cell r="W357">
            <v>0</v>
          </cell>
        </row>
        <row r="358">
          <cell r="B358">
            <v>283</v>
          </cell>
          <cell r="C358">
            <v>6</v>
          </cell>
          <cell r="D358">
            <v>6</v>
          </cell>
          <cell r="E358">
            <v>6</v>
          </cell>
          <cell r="F358">
            <v>5</v>
          </cell>
          <cell r="G358">
            <v>5</v>
          </cell>
          <cell r="H358">
            <v>4</v>
          </cell>
          <cell r="I358">
            <v>2</v>
          </cell>
          <cell r="J358">
            <v>1</v>
          </cell>
          <cell r="W358">
            <v>0</v>
          </cell>
        </row>
        <row r="359">
          <cell r="B359">
            <v>284</v>
          </cell>
          <cell r="C359">
            <v>6</v>
          </cell>
          <cell r="D359">
            <v>6</v>
          </cell>
          <cell r="E359">
            <v>6</v>
          </cell>
          <cell r="F359">
            <v>6</v>
          </cell>
          <cell r="G359">
            <v>5</v>
          </cell>
          <cell r="H359">
            <v>5</v>
          </cell>
          <cell r="I359">
            <v>3</v>
          </cell>
          <cell r="J359">
            <v>2</v>
          </cell>
          <cell r="K359">
            <v>0</v>
          </cell>
          <cell r="W359">
            <v>0</v>
          </cell>
        </row>
        <row r="360">
          <cell r="B360">
            <v>285</v>
          </cell>
          <cell r="C360">
            <v>6</v>
          </cell>
          <cell r="D360">
            <v>6</v>
          </cell>
          <cell r="E360">
            <v>6</v>
          </cell>
          <cell r="F360">
            <v>6</v>
          </cell>
          <cell r="G360">
            <v>6</v>
          </cell>
          <cell r="H360">
            <v>5</v>
          </cell>
          <cell r="I360">
            <v>4</v>
          </cell>
          <cell r="J360">
            <v>2</v>
          </cell>
          <cell r="K360">
            <v>1</v>
          </cell>
          <cell r="W360">
            <v>0</v>
          </cell>
        </row>
        <row r="361">
          <cell r="B361">
            <v>286</v>
          </cell>
          <cell r="C361">
            <v>7</v>
          </cell>
          <cell r="D361">
            <v>7</v>
          </cell>
          <cell r="E361">
            <v>7</v>
          </cell>
          <cell r="F361">
            <v>6</v>
          </cell>
          <cell r="G361">
            <v>6</v>
          </cell>
          <cell r="H361">
            <v>6</v>
          </cell>
          <cell r="I361">
            <v>4</v>
          </cell>
          <cell r="J361">
            <v>3</v>
          </cell>
          <cell r="K361">
            <v>2</v>
          </cell>
          <cell r="L361">
            <v>0</v>
          </cell>
          <cell r="W361">
            <v>0</v>
          </cell>
        </row>
        <row r="362">
          <cell r="B362">
            <v>287</v>
          </cell>
          <cell r="C362">
            <v>7</v>
          </cell>
          <cell r="D362">
            <v>7</v>
          </cell>
          <cell r="E362">
            <v>7</v>
          </cell>
          <cell r="F362">
            <v>7</v>
          </cell>
          <cell r="G362">
            <v>6</v>
          </cell>
          <cell r="H362">
            <v>6</v>
          </cell>
          <cell r="I362">
            <v>5</v>
          </cell>
          <cell r="J362">
            <v>4</v>
          </cell>
          <cell r="K362">
            <v>2</v>
          </cell>
          <cell r="L362">
            <v>1</v>
          </cell>
          <cell r="W362">
            <v>0</v>
          </cell>
        </row>
        <row r="363">
          <cell r="B363">
            <v>288</v>
          </cell>
          <cell r="C363">
            <v>7</v>
          </cell>
          <cell r="D363">
            <v>7</v>
          </cell>
          <cell r="E363">
            <v>7</v>
          </cell>
          <cell r="F363">
            <v>7</v>
          </cell>
          <cell r="G363">
            <v>7</v>
          </cell>
          <cell r="H363">
            <v>7</v>
          </cell>
          <cell r="I363">
            <v>6</v>
          </cell>
          <cell r="J363">
            <v>5</v>
          </cell>
          <cell r="K363">
            <v>3</v>
          </cell>
          <cell r="L363">
            <v>2</v>
          </cell>
          <cell r="W363">
            <v>0</v>
          </cell>
        </row>
        <row r="364">
          <cell r="B364">
            <v>289</v>
          </cell>
          <cell r="C364">
            <v>7</v>
          </cell>
          <cell r="D364">
            <v>7</v>
          </cell>
          <cell r="E364">
            <v>7</v>
          </cell>
          <cell r="F364">
            <v>7</v>
          </cell>
          <cell r="G364">
            <v>7</v>
          </cell>
          <cell r="H364">
            <v>7</v>
          </cell>
          <cell r="I364">
            <v>6</v>
          </cell>
          <cell r="J364">
            <v>6</v>
          </cell>
          <cell r="K364">
            <v>4</v>
          </cell>
          <cell r="L364">
            <v>2</v>
          </cell>
          <cell r="W364">
            <v>0</v>
          </cell>
        </row>
        <row r="365">
          <cell r="B365">
            <v>290</v>
          </cell>
          <cell r="C365">
            <v>7</v>
          </cell>
          <cell r="D365">
            <v>7</v>
          </cell>
          <cell r="E365">
            <v>7</v>
          </cell>
          <cell r="F365">
            <v>7</v>
          </cell>
          <cell r="G365">
            <v>7</v>
          </cell>
          <cell r="H365">
            <v>7</v>
          </cell>
          <cell r="I365">
            <v>7</v>
          </cell>
          <cell r="J365">
            <v>6</v>
          </cell>
          <cell r="K365">
            <v>5</v>
          </cell>
          <cell r="L365">
            <v>3</v>
          </cell>
          <cell r="W365">
            <v>0</v>
          </cell>
        </row>
        <row r="366">
          <cell r="B366">
            <v>291</v>
          </cell>
          <cell r="D366" t="str">
            <v/>
          </cell>
          <cell r="W366">
            <v>0</v>
          </cell>
        </row>
        <row r="367">
          <cell r="B367">
            <v>292</v>
          </cell>
          <cell r="D367">
            <v>0</v>
          </cell>
          <cell r="M367">
            <v>2</v>
          </cell>
          <cell r="W367">
            <v>0</v>
          </cell>
        </row>
        <row r="368">
          <cell r="B368">
            <v>293</v>
          </cell>
          <cell r="D368">
            <v>1</v>
          </cell>
          <cell r="E368" t="str">
            <v/>
          </cell>
          <cell r="M368">
            <v>3</v>
          </cell>
          <cell r="W368">
            <v>0</v>
          </cell>
        </row>
        <row r="369">
          <cell r="B369">
            <v>294</v>
          </cell>
          <cell r="D369">
            <v>2</v>
          </cell>
          <cell r="E369">
            <v>0</v>
          </cell>
          <cell r="M369">
            <v>3</v>
          </cell>
          <cell r="N369">
            <v>2</v>
          </cell>
          <cell r="W369">
            <v>0</v>
          </cell>
        </row>
        <row r="370">
          <cell r="B370">
            <v>295</v>
          </cell>
          <cell r="D370">
            <v>3</v>
          </cell>
          <cell r="E370">
            <v>1</v>
          </cell>
          <cell r="M370">
            <v>4</v>
          </cell>
          <cell r="N370">
            <v>3</v>
          </cell>
          <cell r="W370">
            <v>0</v>
          </cell>
        </row>
        <row r="371">
          <cell r="B371">
            <v>296</v>
          </cell>
          <cell r="D371">
            <v>3</v>
          </cell>
          <cell r="E371">
            <v>2</v>
          </cell>
          <cell r="M371">
            <v>4</v>
          </cell>
          <cell r="N371">
            <v>3</v>
          </cell>
          <cell r="W371">
            <v>0</v>
          </cell>
        </row>
        <row r="372">
          <cell r="B372">
            <v>297</v>
          </cell>
          <cell r="D372">
            <v>3</v>
          </cell>
          <cell r="E372">
            <v>2</v>
          </cell>
          <cell r="F372">
            <v>0</v>
          </cell>
          <cell r="M372">
            <v>4</v>
          </cell>
          <cell r="N372">
            <v>4</v>
          </cell>
          <cell r="O372">
            <v>2</v>
          </cell>
          <cell r="W372">
            <v>0</v>
          </cell>
        </row>
        <row r="373">
          <cell r="B373">
            <v>298</v>
          </cell>
          <cell r="D373">
            <v>3</v>
          </cell>
          <cell r="E373">
            <v>3</v>
          </cell>
          <cell r="F373">
            <v>1</v>
          </cell>
          <cell r="M373">
            <v>4</v>
          </cell>
          <cell r="N373">
            <v>4</v>
          </cell>
          <cell r="O373">
            <v>3</v>
          </cell>
          <cell r="W373">
            <v>0</v>
          </cell>
        </row>
        <row r="374">
          <cell r="B374">
            <v>299</v>
          </cell>
          <cell r="D374">
            <v>3</v>
          </cell>
          <cell r="E374">
            <v>3</v>
          </cell>
          <cell r="F374">
            <v>2</v>
          </cell>
          <cell r="M374">
            <v>4</v>
          </cell>
          <cell r="N374">
            <v>4</v>
          </cell>
          <cell r="O374">
            <v>3</v>
          </cell>
          <cell r="W374">
            <v>0</v>
          </cell>
        </row>
        <row r="375">
          <cell r="B375">
            <v>300</v>
          </cell>
          <cell r="D375">
            <v>3</v>
          </cell>
          <cell r="E375">
            <v>3</v>
          </cell>
          <cell r="F375">
            <v>2</v>
          </cell>
          <cell r="G375">
            <v>0</v>
          </cell>
          <cell r="M375">
            <v>4</v>
          </cell>
          <cell r="N375">
            <v>4</v>
          </cell>
          <cell r="O375">
            <v>3</v>
          </cell>
          <cell r="P375">
            <v>2</v>
          </cell>
          <cell r="W375">
            <v>0</v>
          </cell>
        </row>
        <row r="376">
          <cell r="B376">
            <v>301</v>
          </cell>
          <cell r="C376">
            <v>3</v>
          </cell>
          <cell r="D376">
            <v>1</v>
          </cell>
          <cell r="W376">
            <v>0</v>
          </cell>
        </row>
        <row r="377">
          <cell r="B377">
            <v>302</v>
          </cell>
          <cell r="C377">
            <v>4</v>
          </cell>
          <cell r="D377">
            <v>2</v>
          </cell>
          <cell r="M377">
            <v>2</v>
          </cell>
          <cell r="W377">
            <v>0</v>
          </cell>
        </row>
        <row r="378">
          <cell r="B378">
            <v>303</v>
          </cell>
          <cell r="C378">
            <v>4</v>
          </cell>
          <cell r="D378">
            <v>2</v>
          </cell>
          <cell r="E378">
            <v>1</v>
          </cell>
          <cell r="W378">
            <v>0</v>
          </cell>
        </row>
        <row r="379">
          <cell r="B379">
            <v>304</v>
          </cell>
          <cell r="C379">
            <v>5</v>
          </cell>
          <cell r="D379">
            <v>3</v>
          </cell>
          <cell r="E379">
            <v>2</v>
          </cell>
          <cell r="W379">
            <v>0</v>
          </cell>
        </row>
        <row r="380">
          <cell r="B380">
            <v>305</v>
          </cell>
          <cell r="C380">
            <v>5</v>
          </cell>
          <cell r="D380">
            <v>3</v>
          </cell>
          <cell r="E380">
            <v>2</v>
          </cell>
          <cell r="F380">
            <v>1</v>
          </cell>
          <cell r="W380">
            <v>0</v>
          </cell>
        </row>
        <row r="381">
          <cell r="B381">
            <v>306</v>
          </cell>
          <cell r="C381">
            <v>5</v>
          </cell>
          <cell r="D381">
            <v>3</v>
          </cell>
          <cell r="E381">
            <v>3</v>
          </cell>
          <cell r="F381">
            <v>2</v>
          </cell>
          <cell r="W381">
            <v>0</v>
          </cell>
        </row>
        <row r="382">
          <cell r="B382">
            <v>307</v>
          </cell>
          <cell r="C382">
            <v>6</v>
          </cell>
          <cell r="D382">
            <v>4</v>
          </cell>
          <cell r="E382">
            <v>3</v>
          </cell>
          <cell r="F382">
            <v>2</v>
          </cell>
          <cell r="G382">
            <v>1</v>
          </cell>
          <cell r="W382">
            <v>0</v>
          </cell>
        </row>
        <row r="383">
          <cell r="B383">
            <v>308</v>
          </cell>
          <cell r="C383">
            <v>6</v>
          </cell>
          <cell r="D383">
            <v>4</v>
          </cell>
          <cell r="E383">
            <v>3</v>
          </cell>
          <cell r="F383">
            <v>3</v>
          </cell>
          <cell r="G383">
            <v>2</v>
          </cell>
          <cell r="W383">
            <v>0</v>
          </cell>
        </row>
        <row r="384">
          <cell r="B384">
            <v>309</v>
          </cell>
          <cell r="C384">
            <v>6</v>
          </cell>
          <cell r="D384">
            <v>4</v>
          </cell>
          <cell r="E384">
            <v>4</v>
          </cell>
          <cell r="F384">
            <v>3</v>
          </cell>
          <cell r="G384">
            <v>2</v>
          </cell>
          <cell r="H384">
            <v>1</v>
          </cell>
          <cell r="W384">
            <v>0</v>
          </cell>
        </row>
        <row r="385">
          <cell r="B385">
            <v>310</v>
          </cell>
          <cell r="C385">
            <v>6</v>
          </cell>
          <cell r="D385">
            <v>4</v>
          </cell>
          <cell r="E385">
            <v>4</v>
          </cell>
          <cell r="F385">
            <v>3</v>
          </cell>
          <cell r="G385">
            <v>3</v>
          </cell>
          <cell r="H385">
            <v>2</v>
          </cell>
          <cell r="W385">
            <v>0</v>
          </cell>
        </row>
        <row r="386">
          <cell r="B386">
            <v>311</v>
          </cell>
        </row>
        <row r="387">
          <cell r="B387">
            <v>312</v>
          </cell>
        </row>
        <row r="388">
          <cell r="B388">
            <v>313</v>
          </cell>
        </row>
        <row r="389">
          <cell r="B389">
            <v>314</v>
          </cell>
          <cell r="C389">
            <v>1</v>
          </cell>
        </row>
        <row r="390">
          <cell r="B390">
            <v>315</v>
          </cell>
          <cell r="C390">
            <v>1</v>
          </cell>
        </row>
        <row r="391">
          <cell r="B391">
            <v>316</v>
          </cell>
          <cell r="C391">
            <v>2</v>
          </cell>
        </row>
        <row r="392">
          <cell r="B392">
            <v>317</v>
          </cell>
          <cell r="C392">
            <v>3</v>
          </cell>
          <cell r="D392">
            <v>0</v>
          </cell>
        </row>
        <row r="393">
          <cell r="B393">
            <v>318</v>
          </cell>
          <cell r="C393">
            <v>3</v>
          </cell>
          <cell r="D393">
            <v>1</v>
          </cell>
        </row>
        <row r="394">
          <cell r="B394">
            <v>319</v>
          </cell>
          <cell r="C394">
            <v>3</v>
          </cell>
          <cell r="D394">
            <v>2</v>
          </cell>
        </row>
        <row r="395">
          <cell r="B395">
            <v>320</v>
          </cell>
          <cell r="C395">
            <v>4</v>
          </cell>
          <cell r="D395">
            <v>2</v>
          </cell>
          <cell r="E395">
            <v>0</v>
          </cell>
        </row>
        <row r="396">
          <cell r="B396">
            <v>321</v>
          </cell>
          <cell r="C396">
            <v>4</v>
          </cell>
          <cell r="D396">
            <v>2</v>
          </cell>
          <cell r="E396">
            <v>1</v>
          </cell>
        </row>
        <row r="397">
          <cell r="B397">
            <v>322</v>
          </cell>
          <cell r="C397">
            <v>4</v>
          </cell>
          <cell r="D397">
            <v>3</v>
          </cell>
          <cell r="E397">
            <v>2</v>
          </cell>
          <cell r="F397">
            <v>0</v>
          </cell>
        </row>
        <row r="398">
          <cell r="B398">
            <v>323</v>
          </cell>
          <cell r="C398">
            <v>5</v>
          </cell>
          <cell r="D398">
            <v>3</v>
          </cell>
          <cell r="E398">
            <v>2</v>
          </cell>
          <cell r="F398">
            <v>1</v>
          </cell>
        </row>
        <row r="399">
          <cell r="B399">
            <v>324</v>
          </cell>
          <cell r="C399">
            <v>5</v>
          </cell>
          <cell r="D399">
            <v>3</v>
          </cell>
          <cell r="E399">
            <v>2</v>
          </cell>
          <cell r="F399">
            <v>2</v>
          </cell>
        </row>
        <row r="400">
          <cell r="B400">
            <v>325</v>
          </cell>
          <cell r="C400">
            <v>5</v>
          </cell>
          <cell r="D400">
            <v>4</v>
          </cell>
          <cell r="E400">
            <v>2</v>
          </cell>
          <cell r="F400">
            <v>2</v>
          </cell>
        </row>
        <row r="401">
          <cell r="B401">
            <v>326</v>
          </cell>
          <cell r="C401">
            <v>6</v>
          </cell>
          <cell r="D401">
            <v>4</v>
          </cell>
          <cell r="E401">
            <v>3</v>
          </cell>
          <cell r="F401">
            <v>2</v>
          </cell>
          <cell r="G401">
            <v>0</v>
          </cell>
        </row>
        <row r="402">
          <cell r="B402">
            <v>327</v>
          </cell>
          <cell r="C402">
            <v>6</v>
          </cell>
          <cell r="D402">
            <v>4</v>
          </cell>
          <cell r="E402">
            <v>4</v>
          </cell>
          <cell r="F402">
            <v>2</v>
          </cell>
          <cell r="G402">
            <v>1</v>
          </cell>
        </row>
        <row r="403">
          <cell r="B403">
            <v>328</v>
          </cell>
          <cell r="C403">
            <v>6</v>
          </cell>
          <cell r="D403">
            <v>5</v>
          </cell>
          <cell r="E403">
            <v>4</v>
          </cell>
          <cell r="F403">
            <v>3</v>
          </cell>
          <cell r="G403">
            <v>2</v>
          </cell>
        </row>
        <row r="404">
          <cell r="B404">
            <v>329</v>
          </cell>
          <cell r="C404">
            <v>7</v>
          </cell>
          <cell r="D404">
            <v>5</v>
          </cell>
          <cell r="E404">
            <v>4</v>
          </cell>
          <cell r="F404">
            <v>3</v>
          </cell>
          <cell r="G404">
            <v>3</v>
          </cell>
        </row>
        <row r="405">
          <cell r="B405">
            <v>330</v>
          </cell>
          <cell r="C405">
            <v>7</v>
          </cell>
          <cell r="D405">
            <v>6</v>
          </cell>
          <cell r="E405">
            <v>5</v>
          </cell>
          <cell r="F405">
            <v>3</v>
          </cell>
          <cell r="G405">
            <v>4</v>
          </cell>
        </row>
        <row r="406">
          <cell r="B406">
            <v>331</v>
          </cell>
        </row>
        <row r="407">
          <cell r="B407">
            <v>332</v>
          </cell>
        </row>
        <row r="408">
          <cell r="B408">
            <v>333</v>
          </cell>
        </row>
        <row r="409">
          <cell r="B409">
            <v>334</v>
          </cell>
        </row>
        <row r="410">
          <cell r="B410">
            <v>335</v>
          </cell>
        </row>
        <row r="411">
          <cell r="B411">
            <v>336</v>
          </cell>
        </row>
        <row r="412">
          <cell r="B412">
            <v>337</v>
          </cell>
        </row>
        <row r="413">
          <cell r="B413">
            <v>338</v>
          </cell>
        </row>
        <row r="414">
          <cell r="B414">
            <v>339</v>
          </cell>
        </row>
        <row r="415">
          <cell r="B415">
            <v>340</v>
          </cell>
        </row>
        <row r="416">
          <cell r="B416">
            <v>341</v>
          </cell>
        </row>
        <row r="417">
          <cell r="B417">
            <v>342</v>
          </cell>
        </row>
        <row r="418">
          <cell r="B418">
            <v>343</v>
          </cell>
        </row>
        <row r="419">
          <cell r="B419">
            <v>344</v>
          </cell>
        </row>
        <row r="420">
          <cell r="B420">
            <v>345</v>
          </cell>
        </row>
        <row r="421">
          <cell r="B421">
            <v>346</v>
          </cell>
        </row>
        <row r="422">
          <cell r="B422">
            <v>347</v>
          </cell>
        </row>
        <row r="423">
          <cell r="B423">
            <v>348</v>
          </cell>
        </row>
        <row r="424">
          <cell r="B424">
            <v>349</v>
          </cell>
        </row>
        <row r="425">
          <cell r="B425">
            <v>350</v>
          </cell>
        </row>
        <row r="426">
          <cell r="B426">
            <v>351</v>
          </cell>
        </row>
        <row r="427">
          <cell r="B427">
            <v>352</v>
          </cell>
        </row>
        <row r="428">
          <cell r="B428">
            <v>353</v>
          </cell>
        </row>
        <row r="429">
          <cell r="B429">
            <v>354</v>
          </cell>
        </row>
        <row r="430">
          <cell r="B430">
            <v>355</v>
          </cell>
        </row>
        <row r="431">
          <cell r="B431">
            <v>356</v>
          </cell>
        </row>
        <row r="432">
          <cell r="B432">
            <v>357</v>
          </cell>
        </row>
        <row r="433">
          <cell r="B433">
            <v>358</v>
          </cell>
        </row>
        <row r="434">
          <cell r="B434">
            <v>359</v>
          </cell>
        </row>
        <row r="435">
          <cell r="B435">
            <v>360</v>
          </cell>
        </row>
        <row r="436">
          <cell r="B436">
            <v>361</v>
          </cell>
        </row>
        <row r="437">
          <cell r="B437">
            <v>362</v>
          </cell>
        </row>
        <row r="438">
          <cell r="B438">
            <v>363</v>
          </cell>
        </row>
        <row r="439">
          <cell r="B439">
            <v>364</v>
          </cell>
        </row>
        <row r="440">
          <cell r="B440">
            <v>365</v>
          </cell>
        </row>
        <row r="441">
          <cell r="B441">
            <v>366</v>
          </cell>
        </row>
        <row r="442">
          <cell r="B442">
            <v>367</v>
          </cell>
        </row>
        <row r="443">
          <cell r="B443">
            <v>368</v>
          </cell>
        </row>
        <row r="444">
          <cell r="B444">
            <v>369</v>
          </cell>
        </row>
        <row r="445">
          <cell r="B445">
            <v>370</v>
          </cell>
        </row>
        <row r="446">
          <cell r="B446">
            <v>371</v>
          </cell>
        </row>
        <row r="447">
          <cell r="B447">
            <v>372</v>
          </cell>
        </row>
        <row r="448">
          <cell r="B448">
            <v>373</v>
          </cell>
        </row>
        <row r="449">
          <cell r="B449">
            <v>374</v>
          </cell>
        </row>
        <row r="450">
          <cell r="B450">
            <v>375</v>
          </cell>
        </row>
        <row r="451">
          <cell r="B451">
            <v>376</v>
          </cell>
        </row>
        <row r="452">
          <cell r="B452">
            <v>377</v>
          </cell>
        </row>
        <row r="453">
          <cell r="B453">
            <v>378</v>
          </cell>
        </row>
        <row r="454">
          <cell r="B454">
            <v>379</v>
          </cell>
        </row>
        <row r="455">
          <cell r="B455">
            <v>380</v>
          </cell>
        </row>
        <row r="456">
          <cell r="B456">
            <v>381</v>
          </cell>
        </row>
        <row r="457">
          <cell r="B457">
            <v>382</v>
          </cell>
        </row>
        <row r="458">
          <cell r="B458">
            <v>383</v>
          </cell>
        </row>
        <row r="459">
          <cell r="B459">
            <v>384</v>
          </cell>
        </row>
        <row r="460">
          <cell r="B460">
            <v>385</v>
          </cell>
        </row>
        <row r="461">
          <cell r="B461">
            <v>386</v>
          </cell>
        </row>
        <row r="462">
          <cell r="B462">
            <v>387</v>
          </cell>
        </row>
        <row r="463">
          <cell r="B463">
            <v>388</v>
          </cell>
        </row>
        <row r="464">
          <cell r="B464">
            <v>389</v>
          </cell>
        </row>
        <row r="465">
          <cell r="B465">
            <v>390</v>
          </cell>
        </row>
        <row r="466">
          <cell r="B466">
            <v>391</v>
          </cell>
        </row>
        <row r="467">
          <cell r="B467">
            <v>392</v>
          </cell>
        </row>
        <row r="468">
          <cell r="B468">
            <v>393</v>
          </cell>
        </row>
        <row r="469">
          <cell r="B469">
            <v>394</v>
          </cell>
        </row>
        <row r="470">
          <cell r="B470">
            <v>395</v>
          </cell>
        </row>
        <row r="471">
          <cell r="B471">
            <v>396</v>
          </cell>
        </row>
        <row r="472">
          <cell r="B472">
            <v>397</v>
          </cell>
        </row>
        <row r="473">
          <cell r="B473">
            <v>398</v>
          </cell>
        </row>
        <row r="474">
          <cell r="B474">
            <v>399</v>
          </cell>
        </row>
        <row r="475">
          <cell r="B475">
            <v>400</v>
          </cell>
        </row>
        <row r="476">
          <cell r="B476">
            <v>401</v>
          </cell>
          <cell r="M476">
            <v>2</v>
          </cell>
          <cell r="N476">
            <v>1</v>
          </cell>
          <cell r="W476">
            <v>2</v>
          </cell>
        </row>
        <row r="477">
          <cell r="B477">
            <v>402</v>
          </cell>
          <cell r="M477">
            <v>2</v>
          </cell>
          <cell r="N477">
            <v>2</v>
          </cell>
          <cell r="W477">
            <v>3</v>
          </cell>
        </row>
        <row r="478">
          <cell r="B478">
            <v>403</v>
          </cell>
          <cell r="M478">
            <v>2</v>
          </cell>
          <cell r="N478">
            <v>3</v>
          </cell>
          <cell r="W478">
            <v>4</v>
          </cell>
        </row>
        <row r="479">
          <cell r="B479">
            <v>404</v>
          </cell>
          <cell r="M479">
            <v>3</v>
          </cell>
          <cell r="N479">
            <v>3</v>
          </cell>
          <cell r="O479">
            <v>1</v>
          </cell>
          <cell r="W479">
            <v>7</v>
          </cell>
        </row>
        <row r="480">
          <cell r="B480">
            <v>405</v>
          </cell>
          <cell r="M480">
            <v>3</v>
          </cell>
          <cell r="N480">
            <v>3</v>
          </cell>
          <cell r="O480">
            <v>2</v>
          </cell>
          <cell r="W480">
            <v>10</v>
          </cell>
        </row>
        <row r="481">
          <cell r="B481">
            <v>406</v>
          </cell>
          <cell r="M481">
            <v>3</v>
          </cell>
          <cell r="N481">
            <v>3</v>
          </cell>
          <cell r="O481">
            <v>2</v>
          </cell>
          <cell r="P481">
            <v>1</v>
          </cell>
          <cell r="W481">
            <v>15</v>
          </cell>
        </row>
        <row r="482">
          <cell r="B482">
            <v>407</v>
          </cell>
          <cell r="M482">
            <v>4</v>
          </cell>
          <cell r="N482">
            <v>4</v>
          </cell>
          <cell r="O482">
            <v>3</v>
          </cell>
          <cell r="P482">
            <v>2</v>
          </cell>
          <cell r="W482">
            <v>20</v>
          </cell>
        </row>
        <row r="483">
          <cell r="B483">
            <v>408</v>
          </cell>
          <cell r="M483">
            <v>4</v>
          </cell>
          <cell r="N483">
            <v>4</v>
          </cell>
          <cell r="O483">
            <v>3</v>
          </cell>
          <cell r="P483">
            <v>2</v>
          </cell>
          <cell r="Q483">
            <v>1</v>
          </cell>
          <cell r="W483">
            <v>27</v>
          </cell>
        </row>
        <row r="484">
          <cell r="B484">
            <v>409</v>
          </cell>
          <cell r="M484">
            <v>5</v>
          </cell>
          <cell r="N484">
            <v>4</v>
          </cell>
          <cell r="O484">
            <v>3</v>
          </cell>
          <cell r="P484">
            <v>3</v>
          </cell>
          <cell r="Q484">
            <v>2</v>
          </cell>
          <cell r="W484">
            <v>34</v>
          </cell>
        </row>
        <row r="485">
          <cell r="B485">
            <v>410</v>
          </cell>
          <cell r="M485">
            <v>5</v>
          </cell>
          <cell r="N485">
            <v>4</v>
          </cell>
          <cell r="O485">
            <v>3</v>
          </cell>
          <cell r="P485">
            <v>3</v>
          </cell>
          <cell r="Q485">
            <v>2</v>
          </cell>
          <cell r="R485">
            <v>1</v>
          </cell>
          <cell r="W485">
            <v>43</v>
          </cell>
        </row>
        <row r="486">
          <cell r="B486">
            <v>411</v>
          </cell>
          <cell r="M486">
            <v>6</v>
          </cell>
          <cell r="N486">
            <v>4</v>
          </cell>
          <cell r="O486">
            <v>4</v>
          </cell>
          <cell r="P486">
            <v>3</v>
          </cell>
          <cell r="Q486">
            <v>3</v>
          </cell>
          <cell r="R486">
            <v>2</v>
          </cell>
          <cell r="W486">
            <v>52</v>
          </cell>
        </row>
        <row r="487">
          <cell r="B487">
            <v>412</v>
          </cell>
          <cell r="M487">
            <v>6</v>
          </cell>
          <cell r="N487">
            <v>4</v>
          </cell>
          <cell r="O487">
            <v>4</v>
          </cell>
          <cell r="P487">
            <v>3</v>
          </cell>
          <cell r="Q487">
            <v>3</v>
          </cell>
          <cell r="R487">
            <v>2</v>
          </cell>
          <cell r="S487">
            <v>1</v>
          </cell>
          <cell r="W487">
            <v>63</v>
          </cell>
        </row>
        <row r="488">
          <cell r="B488">
            <v>413</v>
          </cell>
          <cell r="M488">
            <v>7</v>
          </cell>
          <cell r="N488">
            <v>5</v>
          </cell>
          <cell r="O488">
            <v>4</v>
          </cell>
          <cell r="P488">
            <v>4</v>
          </cell>
          <cell r="Q488">
            <v>3</v>
          </cell>
          <cell r="R488">
            <v>3</v>
          </cell>
          <cell r="S488">
            <v>2</v>
          </cell>
          <cell r="W488">
            <v>74</v>
          </cell>
        </row>
        <row r="489">
          <cell r="B489">
            <v>414</v>
          </cell>
          <cell r="M489">
            <v>7</v>
          </cell>
          <cell r="N489">
            <v>5</v>
          </cell>
          <cell r="O489">
            <v>4</v>
          </cell>
          <cell r="P489">
            <v>4</v>
          </cell>
          <cell r="Q489">
            <v>3</v>
          </cell>
          <cell r="R489">
            <v>3</v>
          </cell>
          <cell r="S489">
            <v>2</v>
          </cell>
          <cell r="T489">
            <v>1</v>
          </cell>
          <cell r="W489">
            <v>87</v>
          </cell>
        </row>
        <row r="490">
          <cell r="B490">
            <v>415</v>
          </cell>
          <cell r="M490">
            <v>7</v>
          </cell>
          <cell r="N490">
            <v>5</v>
          </cell>
          <cell r="O490">
            <v>4</v>
          </cell>
          <cell r="P490">
            <v>4</v>
          </cell>
          <cell r="Q490">
            <v>4</v>
          </cell>
          <cell r="R490">
            <v>3</v>
          </cell>
          <cell r="S490">
            <v>3</v>
          </cell>
          <cell r="T490">
            <v>2</v>
          </cell>
          <cell r="W490">
            <v>100</v>
          </cell>
        </row>
        <row r="491">
          <cell r="B491">
            <v>416</v>
          </cell>
          <cell r="M491">
            <v>7</v>
          </cell>
          <cell r="N491">
            <v>5</v>
          </cell>
          <cell r="O491">
            <v>5</v>
          </cell>
          <cell r="P491">
            <v>4</v>
          </cell>
          <cell r="Q491">
            <v>4</v>
          </cell>
          <cell r="R491">
            <v>3</v>
          </cell>
          <cell r="S491">
            <v>3</v>
          </cell>
          <cell r="T491">
            <v>2</v>
          </cell>
          <cell r="U491">
            <v>1</v>
          </cell>
          <cell r="W491">
            <v>115</v>
          </cell>
        </row>
        <row r="492">
          <cell r="B492">
            <v>417</v>
          </cell>
          <cell r="M492">
            <v>7</v>
          </cell>
          <cell r="N492">
            <v>5</v>
          </cell>
          <cell r="O492">
            <v>5</v>
          </cell>
          <cell r="P492">
            <v>4</v>
          </cell>
          <cell r="Q492">
            <v>4</v>
          </cell>
          <cell r="R492">
            <v>4</v>
          </cell>
          <cell r="S492">
            <v>3</v>
          </cell>
          <cell r="T492">
            <v>3</v>
          </cell>
          <cell r="U492">
            <v>2</v>
          </cell>
          <cell r="W492">
            <v>130</v>
          </cell>
        </row>
        <row r="493">
          <cell r="B493">
            <v>418</v>
          </cell>
          <cell r="M493">
            <v>7</v>
          </cell>
          <cell r="N493">
            <v>5</v>
          </cell>
          <cell r="O493">
            <v>5</v>
          </cell>
          <cell r="P493">
            <v>5</v>
          </cell>
          <cell r="Q493">
            <v>4</v>
          </cell>
          <cell r="R493">
            <v>4</v>
          </cell>
          <cell r="S493">
            <v>3</v>
          </cell>
          <cell r="T493">
            <v>3</v>
          </cell>
          <cell r="U493">
            <v>2</v>
          </cell>
          <cell r="V493">
            <v>1</v>
          </cell>
          <cell r="W493">
            <v>147</v>
          </cell>
        </row>
        <row r="494">
          <cell r="B494">
            <v>419</v>
          </cell>
          <cell r="M494">
            <v>7</v>
          </cell>
          <cell r="N494">
            <v>5</v>
          </cell>
          <cell r="O494">
            <v>5</v>
          </cell>
          <cell r="P494">
            <v>5</v>
          </cell>
          <cell r="Q494">
            <v>4</v>
          </cell>
          <cell r="R494">
            <v>4</v>
          </cell>
          <cell r="S494">
            <v>4</v>
          </cell>
          <cell r="T494">
            <v>3</v>
          </cell>
          <cell r="U494">
            <v>3</v>
          </cell>
          <cell r="V494">
            <v>2</v>
          </cell>
          <cell r="W494">
            <v>164</v>
          </cell>
        </row>
        <row r="495">
          <cell r="B495">
            <v>420</v>
          </cell>
          <cell r="M495">
            <v>7</v>
          </cell>
          <cell r="N495">
            <v>5</v>
          </cell>
          <cell r="O495">
            <v>5</v>
          </cell>
          <cell r="P495">
            <v>5</v>
          </cell>
          <cell r="Q495">
            <v>5</v>
          </cell>
          <cell r="R495">
            <v>4</v>
          </cell>
          <cell r="S495">
            <v>4</v>
          </cell>
          <cell r="T495">
            <v>3</v>
          </cell>
          <cell r="U495">
            <v>3</v>
          </cell>
          <cell r="V495">
            <v>2</v>
          </cell>
          <cell r="W495">
            <v>183</v>
          </cell>
        </row>
        <row r="496">
          <cell r="B496">
            <v>421</v>
          </cell>
          <cell r="M496">
            <v>2</v>
          </cell>
          <cell r="W496">
            <v>2</v>
          </cell>
        </row>
        <row r="497">
          <cell r="B497">
            <v>422</v>
          </cell>
          <cell r="M497">
            <v>3</v>
          </cell>
          <cell r="W497">
            <v>3</v>
          </cell>
        </row>
        <row r="498">
          <cell r="B498">
            <v>423</v>
          </cell>
          <cell r="M498">
            <v>3</v>
          </cell>
          <cell r="N498">
            <v>1</v>
          </cell>
          <cell r="W498">
            <v>4</v>
          </cell>
        </row>
        <row r="499">
          <cell r="B499">
            <v>424</v>
          </cell>
          <cell r="M499">
            <v>3</v>
          </cell>
          <cell r="N499">
            <v>2</v>
          </cell>
          <cell r="W499">
            <v>5</v>
          </cell>
        </row>
        <row r="500">
          <cell r="B500">
            <v>425</v>
          </cell>
          <cell r="M500">
            <v>3</v>
          </cell>
          <cell r="N500">
            <v>3</v>
          </cell>
          <cell r="O500">
            <v>1</v>
          </cell>
          <cell r="W500">
            <v>8</v>
          </cell>
        </row>
        <row r="501">
          <cell r="B501">
            <v>426</v>
          </cell>
          <cell r="M501">
            <v>3</v>
          </cell>
          <cell r="N501">
            <v>3</v>
          </cell>
          <cell r="O501">
            <v>2</v>
          </cell>
          <cell r="W501">
            <v>11</v>
          </cell>
        </row>
        <row r="502">
          <cell r="B502">
            <v>427</v>
          </cell>
          <cell r="M502">
            <v>3</v>
          </cell>
          <cell r="N502">
            <v>3</v>
          </cell>
          <cell r="O502">
            <v>2</v>
          </cell>
          <cell r="P502">
            <v>1</v>
          </cell>
          <cell r="W502">
            <v>16</v>
          </cell>
        </row>
        <row r="503">
          <cell r="B503">
            <v>428</v>
          </cell>
          <cell r="M503">
            <v>3</v>
          </cell>
          <cell r="N503">
            <v>3</v>
          </cell>
          <cell r="O503">
            <v>3</v>
          </cell>
          <cell r="P503">
            <v>1</v>
          </cell>
          <cell r="W503">
            <v>21</v>
          </cell>
        </row>
        <row r="504">
          <cell r="B504">
            <v>429</v>
          </cell>
          <cell r="M504">
            <v>3</v>
          </cell>
          <cell r="N504">
            <v>3</v>
          </cell>
          <cell r="O504">
            <v>3</v>
          </cell>
          <cell r="P504">
            <v>2</v>
          </cell>
          <cell r="W504">
            <v>26</v>
          </cell>
        </row>
        <row r="505">
          <cell r="B505">
            <v>430</v>
          </cell>
          <cell r="M505">
            <v>3</v>
          </cell>
          <cell r="N505">
            <v>3</v>
          </cell>
          <cell r="O505">
            <v>3</v>
          </cell>
          <cell r="P505">
            <v>2</v>
          </cell>
          <cell r="Q505">
            <v>1</v>
          </cell>
          <cell r="W505">
            <v>33</v>
          </cell>
        </row>
        <row r="506">
          <cell r="B506">
            <v>431</v>
          </cell>
          <cell r="M506">
            <v>3</v>
          </cell>
          <cell r="N506">
            <v>3</v>
          </cell>
          <cell r="O506">
            <v>3</v>
          </cell>
          <cell r="P506">
            <v>3</v>
          </cell>
          <cell r="Q506">
            <v>1</v>
          </cell>
          <cell r="W506">
            <v>40</v>
          </cell>
        </row>
        <row r="507">
          <cell r="B507">
            <v>432</v>
          </cell>
          <cell r="M507">
            <v>3</v>
          </cell>
          <cell r="N507">
            <v>3</v>
          </cell>
          <cell r="O507">
            <v>3</v>
          </cell>
          <cell r="P507">
            <v>3</v>
          </cell>
          <cell r="Q507">
            <v>2</v>
          </cell>
          <cell r="W507">
            <v>47</v>
          </cell>
        </row>
        <row r="508">
          <cell r="B508">
            <v>433</v>
          </cell>
          <cell r="M508">
            <v>3</v>
          </cell>
          <cell r="N508">
            <v>3</v>
          </cell>
          <cell r="O508">
            <v>3</v>
          </cell>
          <cell r="P508">
            <v>3</v>
          </cell>
          <cell r="Q508">
            <v>2</v>
          </cell>
          <cell r="R508">
            <v>1</v>
          </cell>
          <cell r="W508">
            <v>56</v>
          </cell>
        </row>
        <row r="509">
          <cell r="B509">
            <v>434</v>
          </cell>
          <cell r="M509">
            <v>3</v>
          </cell>
          <cell r="N509">
            <v>3</v>
          </cell>
          <cell r="O509">
            <v>3</v>
          </cell>
          <cell r="P509">
            <v>3</v>
          </cell>
          <cell r="Q509">
            <v>3</v>
          </cell>
          <cell r="R509">
            <v>1</v>
          </cell>
          <cell r="W509">
            <v>65</v>
          </cell>
        </row>
        <row r="510">
          <cell r="B510">
            <v>435</v>
          </cell>
          <cell r="M510">
            <v>3</v>
          </cell>
          <cell r="N510">
            <v>3</v>
          </cell>
          <cell r="O510">
            <v>3</v>
          </cell>
          <cell r="P510">
            <v>3</v>
          </cell>
          <cell r="Q510">
            <v>3</v>
          </cell>
          <cell r="R510">
            <v>2</v>
          </cell>
          <cell r="W510">
            <v>74</v>
          </cell>
        </row>
        <row r="511">
          <cell r="B511">
            <v>436</v>
          </cell>
          <cell r="M511">
            <v>3</v>
          </cell>
          <cell r="N511">
            <v>3</v>
          </cell>
          <cell r="O511">
            <v>3</v>
          </cell>
          <cell r="P511">
            <v>3</v>
          </cell>
          <cell r="Q511">
            <v>3</v>
          </cell>
          <cell r="R511">
            <v>2</v>
          </cell>
          <cell r="S511">
            <v>1</v>
          </cell>
          <cell r="W511">
            <v>85</v>
          </cell>
        </row>
        <row r="512">
          <cell r="B512">
            <v>437</v>
          </cell>
          <cell r="M512">
            <v>3</v>
          </cell>
          <cell r="N512">
            <v>3</v>
          </cell>
          <cell r="O512">
            <v>3</v>
          </cell>
          <cell r="P512">
            <v>3</v>
          </cell>
          <cell r="Q512">
            <v>3</v>
          </cell>
          <cell r="R512">
            <v>3</v>
          </cell>
          <cell r="S512">
            <v>1</v>
          </cell>
          <cell r="W512">
            <v>96</v>
          </cell>
        </row>
        <row r="513">
          <cell r="B513">
            <v>438</v>
          </cell>
          <cell r="M513">
            <v>3</v>
          </cell>
          <cell r="N513">
            <v>3</v>
          </cell>
          <cell r="O513">
            <v>3</v>
          </cell>
          <cell r="P513">
            <v>3</v>
          </cell>
          <cell r="Q513">
            <v>3</v>
          </cell>
          <cell r="R513">
            <v>3</v>
          </cell>
          <cell r="S513">
            <v>2</v>
          </cell>
          <cell r="W513">
            <v>107</v>
          </cell>
        </row>
        <row r="514">
          <cell r="B514">
            <v>439</v>
          </cell>
          <cell r="M514">
            <v>3</v>
          </cell>
          <cell r="N514">
            <v>4</v>
          </cell>
          <cell r="O514">
            <v>3</v>
          </cell>
          <cell r="P514">
            <v>3</v>
          </cell>
          <cell r="Q514">
            <v>3</v>
          </cell>
          <cell r="R514">
            <v>3</v>
          </cell>
          <cell r="S514">
            <v>2</v>
          </cell>
          <cell r="W514">
            <v>118</v>
          </cell>
        </row>
        <row r="515">
          <cell r="B515">
            <v>440</v>
          </cell>
          <cell r="M515">
            <v>3</v>
          </cell>
          <cell r="N515">
            <v>4</v>
          </cell>
          <cell r="O515">
            <v>3</v>
          </cell>
          <cell r="P515">
            <v>3</v>
          </cell>
          <cell r="Q515">
            <v>3</v>
          </cell>
          <cell r="R515">
            <v>3</v>
          </cell>
          <cell r="S515">
            <v>3</v>
          </cell>
          <cell r="W515">
            <v>129</v>
          </cell>
        </row>
        <row r="516">
          <cell r="B516">
            <v>441</v>
          </cell>
          <cell r="M516">
            <v>2</v>
          </cell>
          <cell r="W516">
            <v>2</v>
          </cell>
        </row>
        <row r="517">
          <cell r="B517">
            <v>442</v>
          </cell>
          <cell r="M517">
            <v>3</v>
          </cell>
          <cell r="W517">
            <v>3</v>
          </cell>
        </row>
        <row r="518">
          <cell r="B518">
            <v>443</v>
          </cell>
          <cell r="M518">
            <v>3</v>
          </cell>
          <cell r="N518">
            <v>1</v>
          </cell>
          <cell r="W518">
            <v>4</v>
          </cell>
        </row>
        <row r="519">
          <cell r="B519">
            <v>444</v>
          </cell>
          <cell r="M519">
            <v>3</v>
          </cell>
          <cell r="N519">
            <v>2</v>
          </cell>
          <cell r="W519">
            <v>5</v>
          </cell>
        </row>
        <row r="520">
          <cell r="B520">
            <v>445</v>
          </cell>
          <cell r="M520">
            <v>3</v>
          </cell>
          <cell r="N520">
            <v>3</v>
          </cell>
          <cell r="O520">
            <v>1</v>
          </cell>
          <cell r="W520">
            <v>8</v>
          </cell>
        </row>
        <row r="521">
          <cell r="B521">
            <v>446</v>
          </cell>
          <cell r="M521">
            <v>3</v>
          </cell>
          <cell r="N521">
            <v>3</v>
          </cell>
          <cell r="O521">
            <v>2</v>
          </cell>
          <cell r="W521">
            <v>11</v>
          </cell>
        </row>
        <row r="522">
          <cell r="B522">
            <v>447</v>
          </cell>
          <cell r="M522">
            <v>3</v>
          </cell>
          <cell r="N522">
            <v>3</v>
          </cell>
          <cell r="O522">
            <v>2</v>
          </cell>
          <cell r="P522">
            <v>1</v>
          </cell>
          <cell r="W522">
            <v>16</v>
          </cell>
        </row>
        <row r="523">
          <cell r="B523">
            <v>448</v>
          </cell>
          <cell r="M523">
            <v>3</v>
          </cell>
          <cell r="N523">
            <v>3</v>
          </cell>
          <cell r="O523">
            <v>3</v>
          </cell>
          <cell r="P523">
            <v>1</v>
          </cell>
          <cell r="W523">
            <v>21</v>
          </cell>
        </row>
        <row r="524">
          <cell r="B524">
            <v>449</v>
          </cell>
          <cell r="M524">
            <v>3</v>
          </cell>
          <cell r="N524">
            <v>3</v>
          </cell>
          <cell r="O524">
            <v>3</v>
          </cell>
          <cell r="P524">
            <v>2</v>
          </cell>
          <cell r="W524">
            <v>26</v>
          </cell>
        </row>
        <row r="525">
          <cell r="B525">
            <v>450</v>
          </cell>
          <cell r="M525">
            <v>3</v>
          </cell>
          <cell r="N525">
            <v>3</v>
          </cell>
          <cell r="O525">
            <v>3</v>
          </cell>
          <cell r="P525">
            <v>2</v>
          </cell>
          <cell r="Q525">
            <v>1</v>
          </cell>
          <cell r="W525">
            <v>33</v>
          </cell>
        </row>
        <row r="526">
          <cell r="B526">
            <v>451</v>
          </cell>
        </row>
        <row r="527">
          <cell r="B527">
            <v>452</v>
          </cell>
        </row>
        <row r="528">
          <cell r="B528">
            <v>453</v>
          </cell>
        </row>
        <row r="529">
          <cell r="B529">
            <v>454</v>
          </cell>
        </row>
        <row r="530">
          <cell r="B530">
            <v>455</v>
          </cell>
        </row>
        <row r="531">
          <cell r="B531">
            <v>456</v>
          </cell>
        </row>
        <row r="532">
          <cell r="B532">
            <v>457</v>
          </cell>
        </row>
        <row r="533">
          <cell r="B533">
            <v>458</v>
          </cell>
        </row>
        <row r="534">
          <cell r="B534">
            <v>459</v>
          </cell>
        </row>
        <row r="535">
          <cell r="B535">
            <v>460</v>
          </cell>
        </row>
        <row r="536">
          <cell r="B536">
            <v>461</v>
          </cell>
        </row>
        <row r="537">
          <cell r="B537">
            <v>462</v>
          </cell>
        </row>
        <row r="538">
          <cell r="B538">
            <v>463</v>
          </cell>
        </row>
        <row r="539">
          <cell r="B539">
            <v>464</v>
          </cell>
        </row>
        <row r="540">
          <cell r="B540">
            <v>465</v>
          </cell>
        </row>
        <row r="541">
          <cell r="B541">
            <v>466</v>
          </cell>
        </row>
        <row r="542">
          <cell r="B542">
            <v>467</v>
          </cell>
        </row>
        <row r="543">
          <cell r="B543">
            <v>468</v>
          </cell>
        </row>
        <row r="544">
          <cell r="B544">
            <v>469</v>
          </cell>
        </row>
        <row r="545">
          <cell r="B545">
            <v>470</v>
          </cell>
        </row>
        <row r="546">
          <cell r="B546">
            <v>471</v>
          </cell>
        </row>
        <row r="547">
          <cell r="B547">
            <v>472</v>
          </cell>
        </row>
        <row r="548">
          <cell r="B548">
            <v>473</v>
          </cell>
        </row>
        <row r="549">
          <cell r="B549">
            <v>474</v>
          </cell>
        </row>
        <row r="550">
          <cell r="B550">
            <v>475</v>
          </cell>
        </row>
        <row r="551">
          <cell r="B551">
            <v>476</v>
          </cell>
        </row>
        <row r="552">
          <cell r="B552">
            <v>477</v>
          </cell>
        </row>
        <row r="553">
          <cell r="B553">
            <v>478</v>
          </cell>
        </row>
        <row r="554">
          <cell r="B554">
            <v>479</v>
          </cell>
        </row>
        <row r="555">
          <cell r="B555">
            <v>480</v>
          </cell>
        </row>
        <row r="556">
          <cell r="B556">
            <v>481</v>
          </cell>
        </row>
        <row r="557">
          <cell r="B557">
            <v>482</v>
          </cell>
        </row>
        <row r="558">
          <cell r="B558">
            <v>483</v>
          </cell>
        </row>
        <row r="559">
          <cell r="B559">
            <v>484</v>
          </cell>
        </row>
        <row r="560">
          <cell r="B560">
            <v>485</v>
          </cell>
        </row>
        <row r="561">
          <cell r="B561">
            <v>486</v>
          </cell>
        </row>
        <row r="562">
          <cell r="B562">
            <v>487</v>
          </cell>
        </row>
        <row r="563">
          <cell r="B563">
            <v>488</v>
          </cell>
        </row>
        <row r="564">
          <cell r="B564">
            <v>489</v>
          </cell>
        </row>
        <row r="565">
          <cell r="B565">
            <v>490</v>
          </cell>
        </row>
        <row r="566">
          <cell r="B566">
            <v>491</v>
          </cell>
        </row>
        <row r="567">
          <cell r="B567">
            <v>492</v>
          </cell>
        </row>
        <row r="568">
          <cell r="B568">
            <v>493</v>
          </cell>
        </row>
        <row r="569">
          <cell r="B569">
            <v>494</v>
          </cell>
        </row>
        <row r="570">
          <cell r="B570">
            <v>495</v>
          </cell>
        </row>
        <row r="571">
          <cell r="B571">
            <v>496</v>
          </cell>
        </row>
        <row r="572">
          <cell r="B572">
            <v>497</v>
          </cell>
        </row>
        <row r="573">
          <cell r="B573">
            <v>498</v>
          </cell>
        </row>
        <row r="574">
          <cell r="B574">
            <v>499</v>
          </cell>
        </row>
        <row r="575">
          <cell r="B575">
            <v>500</v>
          </cell>
        </row>
        <row r="576">
          <cell r="B576">
            <v>501</v>
          </cell>
          <cell r="D576">
            <v>3</v>
          </cell>
          <cell r="N576">
            <v>2</v>
          </cell>
          <cell r="W576">
            <v>0</v>
          </cell>
        </row>
        <row r="577">
          <cell r="B577">
            <v>502</v>
          </cell>
          <cell r="D577">
            <v>4</v>
          </cell>
          <cell r="N577">
            <v>2</v>
          </cell>
          <cell r="W577">
            <v>0</v>
          </cell>
        </row>
        <row r="578">
          <cell r="B578">
            <v>503</v>
          </cell>
          <cell r="D578">
            <v>5</v>
          </cell>
          <cell r="N578">
            <v>3</v>
          </cell>
          <cell r="W578">
            <v>0</v>
          </cell>
        </row>
        <row r="579">
          <cell r="B579">
            <v>504</v>
          </cell>
          <cell r="D579">
            <v>6</v>
          </cell>
          <cell r="N579">
            <v>3</v>
          </cell>
          <cell r="W579">
            <v>0</v>
          </cell>
        </row>
        <row r="580">
          <cell r="B580">
            <v>505</v>
          </cell>
          <cell r="D580">
            <v>7</v>
          </cell>
          <cell r="N580">
            <v>4</v>
          </cell>
          <cell r="W580">
            <v>0</v>
          </cell>
        </row>
        <row r="581">
          <cell r="B581">
            <v>506</v>
          </cell>
          <cell r="D581">
            <v>8</v>
          </cell>
          <cell r="E581">
            <v>0</v>
          </cell>
          <cell r="N581">
            <v>4</v>
          </cell>
          <cell r="O581">
            <v>0</v>
          </cell>
          <cell r="W581">
            <v>0</v>
          </cell>
        </row>
        <row r="582">
          <cell r="B582">
            <v>507</v>
          </cell>
          <cell r="D582">
            <v>8</v>
          </cell>
          <cell r="E582">
            <v>1</v>
          </cell>
          <cell r="N582">
            <v>5</v>
          </cell>
          <cell r="O582">
            <v>2</v>
          </cell>
          <cell r="W582">
            <v>0</v>
          </cell>
        </row>
        <row r="583">
          <cell r="B583">
            <v>508</v>
          </cell>
          <cell r="D583">
            <v>8</v>
          </cell>
          <cell r="E583">
            <v>2</v>
          </cell>
          <cell r="N583">
            <v>5</v>
          </cell>
          <cell r="O583">
            <v>2</v>
          </cell>
          <cell r="W583">
            <v>0</v>
          </cell>
        </row>
        <row r="584">
          <cell r="B584">
            <v>509</v>
          </cell>
          <cell r="D584">
            <v>9</v>
          </cell>
          <cell r="E584">
            <v>3</v>
          </cell>
          <cell r="N584">
            <v>6</v>
          </cell>
          <cell r="O584">
            <v>3</v>
          </cell>
          <cell r="W584">
            <v>0</v>
          </cell>
        </row>
        <row r="585">
          <cell r="B585">
            <v>510</v>
          </cell>
          <cell r="D585">
            <v>9</v>
          </cell>
          <cell r="E585">
            <v>4</v>
          </cell>
          <cell r="N585">
            <v>6</v>
          </cell>
          <cell r="O585">
            <v>3</v>
          </cell>
          <cell r="W585">
            <v>0</v>
          </cell>
        </row>
        <row r="586">
          <cell r="B586">
            <v>511</v>
          </cell>
          <cell r="D586">
            <v>9</v>
          </cell>
          <cell r="E586">
            <v>5</v>
          </cell>
          <cell r="N586">
            <v>7</v>
          </cell>
          <cell r="O586">
            <v>4</v>
          </cell>
          <cell r="W586">
            <v>0</v>
          </cell>
        </row>
        <row r="587">
          <cell r="B587">
            <v>512</v>
          </cell>
          <cell r="D587">
            <v>10</v>
          </cell>
          <cell r="E587">
            <v>6</v>
          </cell>
          <cell r="N587">
            <v>7</v>
          </cell>
          <cell r="O587">
            <v>4</v>
          </cell>
          <cell r="W587">
            <v>0</v>
          </cell>
        </row>
        <row r="588">
          <cell r="B588">
            <v>513</v>
          </cell>
          <cell r="D588">
            <v>10</v>
          </cell>
          <cell r="E588">
            <v>7</v>
          </cell>
          <cell r="F588">
            <v>0</v>
          </cell>
          <cell r="N588">
            <v>8</v>
          </cell>
          <cell r="O588">
            <v>5</v>
          </cell>
          <cell r="P588">
            <v>0</v>
          </cell>
          <cell r="W588">
            <v>0</v>
          </cell>
        </row>
        <row r="589">
          <cell r="B589">
            <v>514</v>
          </cell>
          <cell r="D589">
            <v>10</v>
          </cell>
          <cell r="E589">
            <v>7</v>
          </cell>
          <cell r="F589">
            <v>1</v>
          </cell>
          <cell r="N589">
            <v>8</v>
          </cell>
          <cell r="O589">
            <v>5</v>
          </cell>
          <cell r="P589">
            <v>2</v>
          </cell>
          <cell r="W589">
            <v>0</v>
          </cell>
        </row>
        <row r="590">
          <cell r="B590">
            <v>515</v>
          </cell>
          <cell r="D590">
            <v>11</v>
          </cell>
          <cell r="E590">
            <v>7</v>
          </cell>
          <cell r="F590">
            <v>2</v>
          </cell>
          <cell r="N590">
            <v>9</v>
          </cell>
          <cell r="O590">
            <v>6</v>
          </cell>
          <cell r="P590">
            <v>2</v>
          </cell>
          <cell r="W590">
            <v>0</v>
          </cell>
        </row>
        <row r="591">
          <cell r="B591">
            <v>516</v>
          </cell>
          <cell r="D591">
            <v>11</v>
          </cell>
          <cell r="E591">
            <v>8</v>
          </cell>
          <cell r="F591">
            <v>3</v>
          </cell>
          <cell r="N591">
            <v>9</v>
          </cell>
          <cell r="O591">
            <v>6</v>
          </cell>
          <cell r="P591">
            <v>3</v>
          </cell>
          <cell r="W591">
            <v>0</v>
          </cell>
        </row>
        <row r="592">
          <cell r="B592">
            <v>517</v>
          </cell>
          <cell r="D592">
            <v>11</v>
          </cell>
          <cell r="E592">
            <v>8</v>
          </cell>
          <cell r="F592">
            <v>4</v>
          </cell>
          <cell r="N592">
            <v>10</v>
          </cell>
          <cell r="O592">
            <v>7</v>
          </cell>
          <cell r="P592">
            <v>3</v>
          </cell>
          <cell r="W592">
            <v>0</v>
          </cell>
        </row>
        <row r="593">
          <cell r="B593">
            <v>518</v>
          </cell>
          <cell r="D593">
            <v>12</v>
          </cell>
          <cell r="E593">
            <v>8</v>
          </cell>
          <cell r="F593">
            <v>5</v>
          </cell>
          <cell r="N593">
            <v>10</v>
          </cell>
          <cell r="O593">
            <v>7</v>
          </cell>
          <cell r="P593">
            <v>4</v>
          </cell>
          <cell r="W593">
            <v>0</v>
          </cell>
        </row>
        <row r="594">
          <cell r="B594">
            <v>519</v>
          </cell>
          <cell r="D594">
            <v>12</v>
          </cell>
          <cell r="E594">
            <v>9</v>
          </cell>
          <cell r="F594">
            <v>6</v>
          </cell>
          <cell r="N594">
            <v>11</v>
          </cell>
          <cell r="O594">
            <v>8</v>
          </cell>
          <cell r="P594">
            <v>4</v>
          </cell>
          <cell r="W594">
            <v>0</v>
          </cell>
        </row>
        <row r="595">
          <cell r="B595">
            <v>520</v>
          </cell>
          <cell r="D595">
            <v>12</v>
          </cell>
          <cell r="E595">
            <v>9</v>
          </cell>
          <cell r="F595">
            <v>7</v>
          </cell>
          <cell r="N595">
            <v>11</v>
          </cell>
          <cell r="O595">
            <v>8</v>
          </cell>
          <cell r="P595">
            <v>5</v>
          </cell>
          <cell r="W595">
            <v>0</v>
          </cell>
        </row>
        <row r="596">
          <cell r="B596">
            <v>521</v>
          </cell>
        </row>
        <row r="597">
          <cell r="B597">
            <v>522</v>
          </cell>
        </row>
        <row r="598">
          <cell r="B598">
            <v>523</v>
          </cell>
        </row>
        <row r="599">
          <cell r="B599">
            <v>524</v>
          </cell>
        </row>
        <row r="600">
          <cell r="B600">
            <v>525</v>
          </cell>
        </row>
        <row r="601">
          <cell r="B601">
            <v>526</v>
          </cell>
        </row>
        <row r="602">
          <cell r="B602">
            <v>527</v>
          </cell>
        </row>
        <row r="603">
          <cell r="B603">
            <v>528</v>
          </cell>
        </row>
        <row r="604">
          <cell r="B604">
            <v>529</v>
          </cell>
        </row>
        <row r="605">
          <cell r="B605">
            <v>530</v>
          </cell>
        </row>
        <row r="606">
          <cell r="B606">
            <v>531</v>
          </cell>
        </row>
        <row r="607">
          <cell r="B607">
            <v>532</v>
          </cell>
        </row>
        <row r="608">
          <cell r="B608">
            <v>533</v>
          </cell>
        </row>
        <row r="609">
          <cell r="B609">
            <v>534</v>
          </cell>
        </row>
        <row r="610">
          <cell r="B610">
            <v>535</v>
          </cell>
        </row>
        <row r="611">
          <cell r="B611">
            <v>536</v>
          </cell>
        </row>
        <row r="612">
          <cell r="B612">
            <v>537</v>
          </cell>
        </row>
        <row r="613">
          <cell r="B613">
            <v>538</v>
          </cell>
        </row>
        <row r="614">
          <cell r="B614">
            <v>539</v>
          </cell>
        </row>
        <row r="615">
          <cell r="B615">
            <v>540</v>
          </cell>
        </row>
        <row r="616">
          <cell r="B616">
            <v>541</v>
          </cell>
        </row>
        <row r="617">
          <cell r="B617">
            <v>542</v>
          </cell>
        </row>
        <row r="618">
          <cell r="B618">
            <v>543</v>
          </cell>
        </row>
        <row r="619">
          <cell r="B619">
            <v>544</v>
          </cell>
        </row>
        <row r="620">
          <cell r="B620">
            <v>545</v>
          </cell>
        </row>
        <row r="621">
          <cell r="B621">
            <v>546</v>
          </cell>
        </row>
        <row r="622">
          <cell r="B622">
            <v>547</v>
          </cell>
        </row>
        <row r="623">
          <cell r="B623">
            <v>548</v>
          </cell>
        </row>
        <row r="624">
          <cell r="B624">
            <v>549</v>
          </cell>
        </row>
        <row r="625">
          <cell r="B625">
            <v>550</v>
          </cell>
        </row>
        <row r="626">
          <cell r="B626">
            <v>551</v>
          </cell>
        </row>
        <row r="627">
          <cell r="B627">
            <v>552</v>
          </cell>
        </row>
        <row r="628">
          <cell r="B628">
            <v>553</v>
          </cell>
        </row>
        <row r="629">
          <cell r="B629">
            <v>554</v>
          </cell>
        </row>
        <row r="630">
          <cell r="B630">
            <v>555</v>
          </cell>
        </row>
        <row r="631">
          <cell r="B631">
            <v>556</v>
          </cell>
        </row>
        <row r="632">
          <cell r="B632">
            <v>557</v>
          </cell>
        </row>
        <row r="633">
          <cell r="B633">
            <v>558</v>
          </cell>
        </row>
        <row r="634">
          <cell r="B634">
            <v>559</v>
          </cell>
        </row>
        <row r="635">
          <cell r="B635">
            <v>560</v>
          </cell>
        </row>
        <row r="636">
          <cell r="B636">
            <v>561</v>
          </cell>
        </row>
        <row r="637">
          <cell r="B637">
            <v>562</v>
          </cell>
        </row>
        <row r="638">
          <cell r="B638">
            <v>563</v>
          </cell>
        </row>
        <row r="639">
          <cell r="B639">
            <v>564</v>
          </cell>
        </row>
        <row r="640">
          <cell r="B640">
            <v>565</v>
          </cell>
        </row>
        <row r="641">
          <cell r="B641">
            <v>566</v>
          </cell>
        </row>
        <row r="642">
          <cell r="B642">
            <v>567</v>
          </cell>
        </row>
        <row r="643">
          <cell r="B643">
            <v>568</v>
          </cell>
        </row>
        <row r="644">
          <cell r="B644">
            <v>569</v>
          </cell>
        </row>
        <row r="645">
          <cell r="B645">
            <v>570</v>
          </cell>
        </row>
        <row r="646">
          <cell r="B646">
            <v>571</v>
          </cell>
        </row>
        <row r="647">
          <cell r="B647">
            <v>572</v>
          </cell>
        </row>
        <row r="648">
          <cell r="B648">
            <v>573</v>
          </cell>
        </row>
        <row r="649">
          <cell r="B649">
            <v>574</v>
          </cell>
        </row>
        <row r="650">
          <cell r="B650">
            <v>575</v>
          </cell>
        </row>
        <row r="651">
          <cell r="B651">
            <v>576</v>
          </cell>
        </row>
        <row r="652">
          <cell r="B652">
            <v>577</v>
          </cell>
        </row>
        <row r="653">
          <cell r="B653">
            <v>578</v>
          </cell>
        </row>
        <row r="654">
          <cell r="B654">
            <v>579</v>
          </cell>
        </row>
        <row r="655">
          <cell r="B655">
            <v>580</v>
          </cell>
        </row>
        <row r="656">
          <cell r="B656">
            <v>581</v>
          </cell>
        </row>
        <row r="657">
          <cell r="B657">
            <v>582</v>
          </cell>
        </row>
        <row r="658">
          <cell r="B658">
            <v>583</v>
          </cell>
        </row>
        <row r="659">
          <cell r="B659">
            <v>584</v>
          </cell>
        </row>
        <row r="660">
          <cell r="B660">
            <v>585</v>
          </cell>
        </row>
        <row r="661">
          <cell r="B661">
            <v>586</v>
          </cell>
        </row>
        <row r="662">
          <cell r="B662">
            <v>587</v>
          </cell>
        </row>
        <row r="663">
          <cell r="B663">
            <v>588</v>
          </cell>
        </row>
        <row r="664">
          <cell r="B664">
            <v>589</v>
          </cell>
        </row>
        <row r="665">
          <cell r="B665">
            <v>590</v>
          </cell>
        </row>
        <row r="666">
          <cell r="B666">
            <v>591</v>
          </cell>
        </row>
        <row r="667">
          <cell r="B667">
            <v>592</v>
          </cell>
        </row>
        <row r="668">
          <cell r="B668">
            <v>593</v>
          </cell>
        </row>
        <row r="669">
          <cell r="B669">
            <v>594</v>
          </cell>
        </row>
        <row r="670">
          <cell r="B670">
            <v>595</v>
          </cell>
        </row>
        <row r="671">
          <cell r="B671">
            <v>596</v>
          </cell>
        </row>
        <row r="672">
          <cell r="B672">
            <v>597</v>
          </cell>
        </row>
        <row r="673">
          <cell r="B673">
            <v>598</v>
          </cell>
        </row>
        <row r="674">
          <cell r="B674">
            <v>599</v>
          </cell>
        </row>
        <row r="675">
          <cell r="B675">
            <v>600</v>
          </cell>
        </row>
      </sheetData>
      <sheetData sheetId="12">
        <row r="3">
          <cell r="C3" t="b">
            <v>1</v>
          </cell>
          <cell r="G3" t="str">
            <v>Good</v>
          </cell>
          <cell r="K3" t="str">
            <v>Lawful Good</v>
          </cell>
          <cell r="M3" t="str">
            <v>Female</v>
          </cell>
          <cell r="N3" t="str">
            <v>Str</v>
          </cell>
          <cell r="P3">
            <v>1</v>
          </cell>
          <cell r="Q3">
            <v>-3</v>
          </cell>
          <cell r="R3">
            <v>1</v>
          </cell>
          <cell r="AD3" t="str">
            <v>Child</v>
          </cell>
        </row>
        <row r="4">
          <cell r="C4" t="b">
            <v>0</v>
          </cell>
          <cell r="G4" t="str">
            <v>Poor</v>
          </cell>
          <cell r="K4" t="str">
            <v>Lawful Neutral</v>
          </cell>
          <cell r="M4" t="str">
            <v>Male</v>
          </cell>
          <cell r="N4" t="str">
            <v>Dex</v>
          </cell>
          <cell r="P4">
            <v>1</v>
          </cell>
          <cell r="Q4">
            <v>-2</v>
          </cell>
          <cell r="R4">
            <v>1</v>
          </cell>
          <cell r="AD4" t="str">
            <v>Adult</v>
          </cell>
        </row>
        <row r="5">
          <cell r="K5" t="str">
            <v>Lawful Evil</v>
          </cell>
          <cell r="M5" t="str">
            <v>Neuter</v>
          </cell>
          <cell r="N5" t="str">
            <v>Con</v>
          </cell>
          <cell r="P5">
            <v>1</v>
          </cell>
          <cell r="Q5">
            <v>-1</v>
          </cell>
          <cell r="R5">
            <v>1</v>
          </cell>
          <cell r="AD5" t="str">
            <v>Middle Age</v>
          </cell>
        </row>
        <row r="6">
          <cell r="K6" t="str">
            <v>Neutral Good</v>
          </cell>
          <cell r="N6" t="str">
            <v>Int</v>
          </cell>
          <cell r="P6">
            <v>1</v>
          </cell>
          <cell r="Q6">
            <v>0</v>
          </cell>
          <cell r="R6">
            <v>1</v>
          </cell>
          <cell r="AD6" t="str">
            <v>Old</v>
          </cell>
        </row>
        <row r="7">
          <cell r="K7" t="str">
            <v>Neutral</v>
          </cell>
          <cell r="N7" t="str">
            <v>Wis</v>
          </cell>
          <cell r="P7">
            <v>2</v>
          </cell>
          <cell r="Q7">
            <v>1</v>
          </cell>
          <cell r="R7">
            <v>2</v>
          </cell>
          <cell r="AD7" t="str">
            <v>Venerable</v>
          </cell>
        </row>
        <row r="8">
          <cell r="K8" t="str">
            <v>Neutral Evil</v>
          </cell>
          <cell r="N8" t="str">
            <v>Cha</v>
          </cell>
          <cell r="P8">
            <v>3</v>
          </cell>
          <cell r="Q8">
            <v>2</v>
          </cell>
          <cell r="R8">
            <v>3</v>
          </cell>
        </row>
        <row r="9">
          <cell r="K9" t="str">
            <v>Chaotic Good</v>
          </cell>
          <cell r="P9">
            <v>4</v>
          </cell>
          <cell r="Q9">
            <v>3</v>
          </cell>
          <cell r="R9">
            <v>4</v>
          </cell>
        </row>
        <row r="10">
          <cell r="K10" t="str">
            <v>Chaotic Neutral</v>
          </cell>
          <cell r="P10">
            <v>6</v>
          </cell>
          <cell r="Q10">
            <v>4</v>
          </cell>
          <cell r="R10">
            <v>6</v>
          </cell>
        </row>
        <row r="11">
          <cell r="K11" t="str">
            <v>Chaotic Evil</v>
          </cell>
          <cell r="P11">
            <v>8</v>
          </cell>
          <cell r="Q11">
            <v>5</v>
          </cell>
          <cell r="R11">
            <v>8</v>
          </cell>
        </row>
        <row r="12">
          <cell r="P12">
            <v>10</v>
          </cell>
          <cell r="Q12">
            <v>6</v>
          </cell>
          <cell r="R12">
            <v>10</v>
          </cell>
        </row>
        <row r="13">
          <cell r="P13">
            <v>12</v>
          </cell>
          <cell r="Q13">
            <v>7</v>
          </cell>
          <cell r="R13">
            <v>12</v>
          </cell>
        </row>
        <row r="14">
          <cell r="P14">
            <v>20</v>
          </cell>
          <cell r="Q14">
            <v>8</v>
          </cell>
          <cell r="R14">
            <v>20</v>
          </cell>
        </row>
        <row r="19">
          <cell r="M19">
            <v>0</v>
          </cell>
          <cell r="N19">
            <v>0</v>
          </cell>
          <cell r="O19">
            <v>0</v>
          </cell>
          <cell r="P19" t="str">
            <v>Low-Powered Campaign (to 15)</v>
          </cell>
          <cell r="X19" t="str">
            <v>Blindsight</v>
          </cell>
        </row>
        <row r="20">
          <cell r="J20">
            <v>1</v>
          </cell>
          <cell r="K20" t="str">
            <v>Fine</v>
          </cell>
          <cell r="L20">
            <v>1</v>
          </cell>
          <cell r="M20">
            <v>8</v>
          </cell>
          <cell r="N20">
            <v>0</v>
          </cell>
          <cell r="O20">
            <v>16</v>
          </cell>
          <cell r="P20" t="str">
            <v>Challenging Campaign (to 22)</v>
          </cell>
          <cell r="X20" t="str">
            <v>Darkvision</v>
          </cell>
        </row>
        <row r="21">
          <cell r="J21">
            <v>2</v>
          </cell>
          <cell r="K21" t="str">
            <v>Diminutive</v>
          </cell>
          <cell r="L21">
            <v>2</v>
          </cell>
          <cell r="M21">
            <v>9</v>
          </cell>
          <cell r="N21">
            <v>1</v>
          </cell>
          <cell r="O21">
            <v>23</v>
          </cell>
          <cell r="P21" t="str">
            <v>Standard Point Buy (to 25)</v>
          </cell>
          <cell r="X21" t="str">
            <v>Low Light Vision</v>
          </cell>
        </row>
        <row r="22">
          <cell r="J22">
            <v>3</v>
          </cell>
          <cell r="K22" t="str">
            <v>Tiny</v>
          </cell>
          <cell r="L22">
            <v>3</v>
          </cell>
          <cell r="M22">
            <v>10</v>
          </cell>
          <cell r="N22">
            <v>2</v>
          </cell>
          <cell r="O22">
            <v>26</v>
          </cell>
          <cell r="P22" t="str">
            <v>Tougher Campaign (to 28)</v>
          </cell>
          <cell r="X22" t="str">
            <v>Normal Vision</v>
          </cell>
        </row>
        <row r="23">
          <cell r="J23">
            <v>4</v>
          </cell>
          <cell r="K23" t="str">
            <v>Small</v>
          </cell>
          <cell r="L23">
            <v>4</v>
          </cell>
          <cell r="M23">
            <v>11</v>
          </cell>
          <cell r="N23">
            <v>3</v>
          </cell>
          <cell r="O23">
            <v>29</v>
          </cell>
          <cell r="P23" t="str">
            <v>High-Powered Campaign (to 32)</v>
          </cell>
          <cell r="X23" t="str">
            <v>Scent</v>
          </cell>
        </row>
        <row r="24">
          <cell r="J24">
            <v>5</v>
          </cell>
          <cell r="K24" t="str">
            <v>Medium</v>
          </cell>
          <cell r="L24">
            <v>5</v>
          </cell>
          <cell r="M24">
            <v>12</v>
          </cell>
          <cell r="N24">
            <v>4</v>
          </cell>
          <cell r="X24" t="str">
            <v>Tremorsense</v>
          </cell>
        </row>
        <row r="25">
          <cell r="J25">
            <v>6</v>
          </cell>
          <cell r="K25" t="str">
            <v>Large</v>
          </cell>
          <cell r="L25">
            <v>6</v>
          </cell>
          <cell r="M25">
            <v>13</v>
          </cell>
          <cell r="N25">
            <v>5</v>
          </cell>
        </row>
        <row r="26">
          <cell r="J26">
            <v>7</v>
          </cell>
          <cell r="K26" t="str">
            <v>Huge</v>
          </cell>
          <cell r="L26">
            <v>7</v>
          </cell>
          <cell r="M26">
            <v>14</v>
          </cell>
          <cell r="N26">
            <v>6</v>
          </cell>
        </row>
        <row r="27">
          <cell r="J27">
            <v>8</v>
          </cell>
          <cell r="K27" t="str">
            <v>Gargantuan</v>
          </cell>
          <cell r="L27">
            <v>8</v>
          </cell>
          <cell r="M27">
            <v>15</v>
          </cell>
          <cell r="N27">
            <v>8</v>
          </cell>
        </row>
        <row r="28">
          <cell r="J28">
            <v>9</v>
          </cell>
          <cell r="K28" t="str">
            <v>Colossal</v>
          </cell>
          <cell r="L28">
            <v>9</v>
          </cell>
          <cell r="M28">
            <v>16</v>
          </cell>
          <cell r="N28">
            <v>10</v>
          </cell>
        </row>
        <row r="29">
          <cell r="M29">
            <v>17</v>
          </cell>
          <cell r="N29">
            <v>13</v>
          </cell>
        </row>
        <row r="30">
          <cell r="M30">
            <v>18</v>
          </cell>
          <cell r="N30">
            <v>16</v>
          </cell>
        </row>
        <row r="34">
          <cell r="A34" t="str">
            <v>Arcane</v>
          </cell>
          <cell r="P34" t="str">
            <v>!None</v>
          </cell>
        </row>
        <row r="35">
          <cell r="A35" t="str">
            <v>Divine</v>
          </cell>
          <cell r="P35" t="str">
            <v>Acid</v>
          </cell>
        </row>
        <row r="36">
          <cell r="A36" t="str">
            <v>Psionic</v>
          </cell>
          <cell r="P36" t="str">
            <v>Cold</v>
          </cell>
        </row>
        <row r="37">
          <cell r="A37" t="str">
            <v>Spellsong</v>
          </cell>
          <cell r="C37">
            <v>-1</v>
          </cell>
          <cell r="E37" t="str">
            <v>None</v>
          </cell>
          <cell r="F37">
            <v>99</v>
          </cell>
          <cell r="G37">
            <v>0</v>
          </cell>
          <cell r="H37">
            <v>0</v>
          </cell>
          <cell r="I37">
            <v>0</v>
          </cell>
          <cell r="P37" t="str">
            <v>Electricity</v>
          </cell>
        </row>
        <row r="38">
          <cell r="C38">
            <v>0</v>
          </cell>
          <cell r="E38" t="str">
            <v>None</v>
          </cell>
          <cell r="F38">
            <v>99</v>
          </cell>
          <cell r="G38">
            <v>0</v>
          </cell>
          <cell r="H38">
            <v>0</v>
          </cell>
          <cell r="I38">
            <v>0</v>
          </cell>
          <cell r="P38" t="str">
            <v>Fire</v>
          </cell>
        </row>
        <row r="39">
          <cell r="C39">
            <v>1</v>
          </cell>
          <cell r="E39" t="str">
            <v>Light</v>
          </cell>
          <cell r="F39">
            <v>99</v>
          </cell>
          <cell r="G39">
            <v>0</v>
          </cell>
          <cell r="H39">
            <v>0</v>
          </cell>
          <cell r="I39">
            <v>0</v>
          </cell>
          <cell r="P39" t="str">
            <v>Sonic</v>
          </cell>
        </row>
        <row r="40">
          <cell r="C40">
            <v>2</v>
          </cell>
          <cell r="E40" t="str">
            <v>Medium</v>
          </cell>
          <cell r="F40">
            <v>3</v>
          </cell>
          <cell r="G40">
            <v>-3</v>
          </cell>
          <cell r="H40">
            <v>0</v>
          </cell>
          <cell r="I40">
            <v>0</v>
          </cell>
        </row>
        <row r="41">
          <cell r="C41">
            <v>3</v>
          </cell>
          <cell r="E41" t="str">
            <v>Heavy</v>
          </cell>
          <cell r="F41">
            <v>1</v>
          </cell>
          <cell r="G41">
            <v>-6</v>
          </cell>
          <cell r="H41">
            <v>0</v>
          </cell>
          <cell r="I41">
            <v>0</v>
          </cell>
        </row>
        <row r="42">
          <cell r="C42">
            <v>4</v>
          </cell>
          <cell r="E42" t="str">
            <v>Overburdened</v>
          </cell>
          <cell r="F42">
            <v>0</v>
          </cell>
          <cell r="G42">
            <v>-12</v>
          </cell>
          <cell r="H42">
            <v>0</v>
          </cell>
          <cell r="I42">
            <v>0</v>
          </cell>
        </row>
        <row r="43">
          <cell r="C43">
            <v>5</v>
          </cell>
          <cell r="E43" t="str">
            <v>Overburdened</v>
          </cell>
          <cell r="F43">
            <v>0</v>
          </cell>
          <cell r="G43">
            <v>-12</v>
          </cell>
          <cell r="H43">
            <v>0</v>
          </cell>
          <cell r="I43">
            <v>0</v>
          </cell>
        </row>
      </sheetData>
      <sheetData sheetId="13">
        <row r="1">
          <cell r="AR1">
            <v>50</v>
          </cell>
        </row>
        <row r="46">
          <cell r="BJ46">
            <v>1</v>
          </cell>
          <cell r="BK46">
            <v>300</v>
          </cell>
          <cell r="BL46">
            <v>600</v>
          </cell>
          <cell r="BM46">
            <v>900</v>
          </cell>
          <cell r="BN46">
            <v>1350</v>
          </cell>
          <cell r="BO46">
            <v>1800</v>
          </cell>
          <cell r="BP46">
            <v>2700</v>
          </cell>
          <cell r="BQ46">
            <v>3600</v>
          </cell>
          <cell r="BR46">
            <v>5400</v>
          </cell>
          <cell r="BS46">
            <v>7200</v>
          </cell>
          <cell r="BT46">
            <v>10800</v>
          </cell>
          <cell r="BU46" t="str">
            <v>Ad Hoc</v>
          </cell>
          <cell r="BV46" t="str">
            <v>Ad Hoc</v>
          </cell>
          <cell r="BW46" t="str">
            <v>Ad Hoc</v>
          </cell>
          <cell r="BX46" t="str">
            <v>Ad Hoc</v>
          </cell>
          <cell r="BY46" t="str">
            <v>Ad Hoc</v>
          </cell>
          <cell r="BZ46" t="str">
            <v>Ad Hoc</v>
          </cell>
          <cell r="CA46" t="str">
            <v>Ad Hoc</v>
          </cell>
          <cell r="CB46" t="str">
            <v>Ad Hoc</v>
          </cell>
          <cell r="CC46" t="str">
            <v>Ad Hoc</v>
          </cell>
          <cell r="CD46" t="str">
            <v>Ad Hoc</v>
          </cell>
          <cell r="CE46" t="str">
            <v>Ad Hoc</v>
          </cell>
          <cell r="CF46" t="str">
            <v>Ad Hoc</v>
          </cell>
          <cell r="CG46" t="str">
            <v>Ad Hoc</v>
          </cell>
          <cell r="CH46" t="str">
            <v>Ad Hoc</v>
          </cell>
          <cell r="CI46" t="str">
            <v>Ad Hoc</v>
          </cell>
          <cell r="CJ46" t="str">
            <v>Ad Hoc</v>
          </cell>
          <cell r="CK46" t="str">
            <v>Ad Hoc</v>
          </cell>
          <cell r="CL46" t="str">
            <v>Ad Hoc</v>
          </cell>
          <cell r="CM46" t="str">
            <v>Ad Hoc</v>
          </cell>
          <cell r="CN46" t="str">
            <v>Ad Hoc</v>
          </cell>
          <cell r="CO46" t="str">
            <v>Ad Hoc</v>
          </cell>
          <cell r="CP46" t="str">
            <v>Ad Hoc</v>
          </cell>
          <cell r="CQ46" t="str">
            <v>Ad Hoc</v>
          </cell>
          <cell r="CR46" t="str">
            <v>Ad Hoc</v>
          </cell>
          <cell r="CS46" t="str">
            <v>Ad Hoc</v>
          </cell>
          <cell r="CT46" t="str">
            <v>Ad Hoc</v>
          </cell>
          <cell r="CU46" t="str">
            <v>Ad Hoc</v>
          </cell>
          <cell r="CV46" t="str">
            <v>Ad Hoc</v>
          </cell>
          <cell r="CW46" t="str">
            <v>Ad Hoc</v>
          </cell>
          <cell r="CX46" t="str">
            <v>Ad Hoc</v>
          </cell>
          <cell r="CY46" t="str">
            <v>Ad Hoc</v>
          </cell>
          <cell r="CZ46" t="str">
            <v>Ad Hoc</v>
          </cell>
          <cell r="DA46" t="str">
            <v>Ad Hoc</v>
          </cell>
          <cell r="DB46" t="str">
            <v>Ad Hoc</v>
          </cell>
          <cell r="DC46" t="str">
            <v>Ad Hoc</v>
          </cell>
          <cell r="DD46" t="str">
            <v>Ad Hoc</v>
          </cell>
          <cell r="DE46" t="str">
            <v>Ad Hoc</v>
          </cell>
          <cell r="DF46" t="str">
            <v>Ad Hoc</v>
          </cell>
          <cell r="DG46" t="str">
            <v>Ad Hoc</v>
          </cell>
          <cell r="DH46" t="str">
            <v>Ad Hoc</v>
          </cell>
          <cell r="DI46" t="str">
            <v>Ad Hoc</v>
          </cell>
          <cell r="DJ46" t="str">
            <v>Ad Hoc</v>
          </cell>
          <cell r="DK46" t="str">
            <v>Ad Hoc</v>
          </cell>
          <cell r="DL46" t="str">
            <v>Ad Hoc</v>
          </cell>
          <cell r="DM46" t="str">
            <v>Ad Hoc</v>
          </cell>
          <cell r="DN46" t="str">
            <v>Ad Hoc</v>
          </cell>
          <cell r="DO46" t="str">
            <v>Ad Hoc</v>
          </cell>
          <cell r="DP46" t="str">
            <v>Ad Hoc</v>
          </cell>
          <cell r="DQ46" t="str">
            <v>Ad Hoc</v>
          </cell>
          <cell r="DR46" t="str">
            <v>Ad Hoc</v>
          </cell>
          <cell r="DS46" t="str">
            <v>Ad Hoc</v>
          </cell>
          <cell r="DT46" t="str">
            <v>Ad Hoc</v>
          </cell>
          <cell r="DU46" t="str">
            <v>Ad Hoc</v>
          </cell>
          <cell r="DV46" t="str">
            <v>Ad Hoc</v>
          </cell>
          <cell r="DW46" t="str">
            <v>Ad Hoc</v>
          </cell>
          <cell r="DX46" t="str">
            <v>Ad Hoc</v>
          </cell>
          <cell r="DY46" t="str">
            <v>Ad Hoc</v>
          </cell>
          <cell r="DZ46" t="str">
            <v>Ad Hoc</v>
          </cell>
          <cell r="EA46" t="str">
            <v>Ad Hoc</v>
          </cell>
          <cell r="EB46" t="str">
            <v>Ad Hoc</v>
          </cell>
          <cell r="EC46" t="str">
            <v>Ad Hoc</v>
          </cell>
          <cell r="ED46" t="str">
            <v>Ad Hoc</v>
          </cell>
          <cell r="EE46" t="str">
            <v>Ad Hoc</v>
          </cell>
          <cell r="EF46" t="str">
            <v>Ad Hoc</v>
          </cell>
          <cell r="EG46" t="str">
            <v>Ad Hoc</v>
          </cell>
          <cell r="EH46" t="str">
            <v>Ad Hoc</v>
          </cell>
          <cell r="EI46" t="str">
            <v>Ad Hoc</v>
          </cell>
          <cell r="EJ46" t="str">
            <v>Ad Hoc</v>
          </cell>
          <cell r="EK46" t="str">
            <v>Ad Hoc</v>
          </cell>
          <cell r="EL46" t="str">
            <v>Ad Hoc</v>
          </cell>
          <cell r="EM46" t="str">
            <v>Ad Hoc</v>
          </cell>
          <cell r="EN46" t="str">
            <v>Ad Hoc</v>
          </cell>
          <cell r="EO46" t="str">
            <v>Ad Hoc</v>
          </cell>
        </row>
        <row r="47">
          <cell r="BJ47">
            <v>2</v>
          </cell>
          <cell r="BK47">
            <v>300</v>
          </cell>
          <cell r="BL47">
            <v>600</v>
          </cell>
          <cell r="BM47">
            <v>900</v>
          </cell>
          <cell r="BN47">
            <v>1350</v>
          </cell>
          <cell r="BO47">
            <v>1800</v>
          </cell>
          <cell r="BP47">
            <v>2700</v>
          </cell>
          <cell r="BQ47">
            <v>3600</v>
          </cell>
          <cell r="BR47">
            <v>5400</v>
          </cell>
          <cell r="BS47">
            <v>7200</v>
          </cell>
          <cell r="BT47">
            <v>10800</v>
          </cell>
          <cell r="BU47" t="str">
            <v>Ad Hoc</v>
          </cell>
          <cell r="BV47" t="str">
            <v>Ad Hoc</v>
          </cell>
          <cell r="BW47" t="str">
            <v>Ad Hoc</v>
          </cell>
          <cell r="BX47" t="str">
            <v>Ad Hoc</v>
          </cell>
          <cell r="BY47" t="str">
            <v>Ad Hoc</v>
          </cell>
          <cell r="BZ47" t="str">
            <v>Ad Hoc</v>
          </cell>
          <cell r="CA47" t="str">
            <v>Ad Hoc</v>
          </cell>
          <cell r="CB47" t="str">
            <v>Ad Hoc</v>
          </cell>
          <cell r="CC47" t="str">
            <v>Ad Hoc</v>
          </cell>
          <cell r="CD47" t="str">
            <v>Ad Hoc</v>
          </cell>
          <cell r="CE47" t="str">
            <v>Ad Hoc</v>
          </cell>
          <cell r="CF47" t="str">
            <v>Ad Hoc</v>
          </cell>
          <cell r="CG47" t="str">
            <v>Ad Hoc</v>
          </cell>
          <cell r="CH47" t="str">
            <v>Ad Hoc</v>
          </cell>
          <cell r="CI47" t="str">
            <v>Ad Hoc</v>
          </cell>
          <cell r="CJ47" t="str">
            <v>Ad Hoc</v>
          </cell>
          <cell r="CK47" t="str">
            <v>Ad Hoc</v>
          </cell>
          <cell r="CL47" t="str">
            <v>Ad Hoc</v>
          </cell>
          <cell r="CM47" t="str">
            <v>Ad Hoc</v>
          </cell>
          <cell r="CN47" t="str">
            <v>Ad Hoc</v>
          </cell>
          <cell r="CO47" t="str">
            <v>Ad Hoc</v>
          </cell>
          <cell r="CP47" t="str">
            <v>Ad Hoc</v>
          </cell>
          <cell r="CQ47" t="str">
            <v>Ad Hoc</v>
          </cell>
          <cell r="CR47" t="str">
            <v>Ad Hoc</v>
          </cell>
          <cell r="CS47" t="str">
            <v>Ad Hoc</v>
          </cell>
          <cell r="CT47" t="str">
            <v>Ad Hoc</v>
          </cell>
          <cell r="CU47" t="str">
            <v>Ad Hoc</v>
          </cell>
          <cell r="CV47" t="str">
            <v>Ad Hoc</v>
          </cell>
          <cell r="CW47" t="str">
            <v>Ad Hoc</v>
          </cell>
          <cell r="CX47" t="str">
            <v>Ad Hoc</v>
          </cell>
          <cell r="CY47" t="str">
            <v>Ad Hoc</v>
          </cell>
          <cell r="CZ47" t="str">
            <v>Ad Hoc</v>
          </cell>
          <cell r="DA47" t="str">
            <v>Ad Hoc</v>
          </cell>
          <cell r="DB47" t="str">
            <v>Ad Hoc</v>
          </cell>
          <cell r="DC47" t="str">
            <v>Ad Hoc</v>
          </cell>
          <cell r="DD47" t="str">
            <v>Ad Hoc</v>
          </cell>
          <cell r="DE47" t="str">
            <v>Ad Hoc</v>
          </cell>
          <cell r="DF47" t="str">
            <v>Ad Hoc</v>
          </cell>
          <cell r="DG47" t="str">
            <v>Ad Hoc</v>
          </cell>
          <cell r="DH47" t="str">
            <v>Ad Hoc</v>
          </cell>
          <cell r="DI47" t="str">
            <v>Ad Hoc</v>
          </cell>
          <cell r="DJ47" t="str">
            <v>Ad Hoc</v>
          </cell>
          <cell r="DK47" t="str">
            <v>Ad Hoc</v>
          </cell>
          <cell r="DL47" t="str">
            <v>Ad Hoc</v>
          </cell>
          <cell r="DM47" t="str">
            <v>Ad Hoc</v>
          </cell>
          <cell r="DN47" t="str">
            <v>Ad Hoc</v>
          </cell>
          <cell r="DO47" t="str">
            <v>Ad Hoc</v>
          </cell>
          <cell r="DP47" t="str">
            <v>Ad Hoc</v>
          </cell>
          <cell r="DQ47" t="str">
            <v>Ad Hoc</v>
          </cell>
          <cell r="DR47" t="str">
            <v>Ad Hoc</v>
          </cell>
          <cell r="DS47" t="str">
            <v>Ad Hoc</v>
          </cell>
          <cell r="DT47" t="str">
            <v>Ad Hoc</v>
          </cell>
          <cell r="DU47" t="str">
            <v>Ad Hoc</v>
          </cell>
          <cell r="DV47" t="str">
            <v>Ad Hoc</v>
          </cell>
          <cell r="DW47" t="str">
            <v>Ad Hoc</v>
          </cell>
          <cell r="DX47" t="str">
            <v>Ad Hoc</v>
          </cell>
          <cell r="DY47" t="str">
            <v>Ad Hoc</v>
          </cell>
          <cell r="DZ47" t="str">
            <v>Ad Hoc</v>
          </cell>
          <cell r="EA47" t="str">
            <v>Ad Hoc</v>
          </cell>
          <cell r="EB47" t="str">
            <v>Ad Hoc</v>
          </cell>
          <cell r="EC47" t="str">
            <v>Ad Hoc</v>
          </cell>
          <cell r="ED47" t="str">
            <v>Ad Hoc</v>
          </cell>
          <cell r="EE47" t="str">
            <v>Ad Hoc</v>
          </cell>
          <cell r="EF47" t="str">
            <v>Ad Hoc</v>
          </cell>
          <cell r="EG47" t="str">
            <v>Ad Hoc</v>
          </cell>
          <cell r="EH47" t="str">
            <v>Ad Hoc</v>
          </cell>
          <cell r="EI47" t="str">
            <v>Ad Hoc</v>
          </cell>
          <cell r="EJ47" t="str">
            <v>Ad Hoc</v>
          </cell>
          <cell r="EK47" t="str">
            <v>Ad Hoc</v>
          </cell>
          <cell r="EL47" t="str">
            <v>Ad Hoc</v>
          </cell>
          <cell r="EM47" t="str">
            <v>Ad Hoc</v>
          </cell>
          <cell r="EN47" t="str">
            <v>Ad Hoc</v>
          </cell>
          <cell r="EO47" t="str">
            <v>Ad Hoc</v>
          </cell>
        </row>
        <row r="48">
          <cell r="BJ48">
            <v>3</v>
          </cell>
          <cell r="BK48">
            <v>300</v>
          </cell>
          <cell r="BL48">
            <v>600</v>
          </cell>
          <cell r="BM48">
            <v>900</v>
          </cell>
          <cell r="BN48">
            <v>1350</v>
          </cell>
          <cell r="BO48">
            <v>1800</v>
          </cell>
          <cell r="BP48">
            <v>2700</v>
          </cell>
          <cell r="BQ48">
            <v>3600</v>
          </cell>
          <cell r="BR48">
            <v>5400</v>
          </cell>
          <cell r="BS48">
            <v>7200</v>
          </cell>
          <cell r="BT48">
            <v>10800</v>
          </cell>
          <cell r="BU48" t="str">
            <v>Ad Hoc</v>
          </cell>
          <cell r="BV48" t="str">
            <v>Ad Hoc</v>
          </cell>
          <cell r="BW48" t="str">
            <v>Ad Hoc</v>
          </cell>
          <cell r="BX48" t="str">
            <v>Ad Hoc</v>
          </cell>
          <cell r="BY48" t="str">
            <v>Ad Hoc</v>
          </cell>
          <cell r="BZ48" t="str">
            <v>Ad Hoc</v>
          </cell>
          <cell r="CA48" t="str">
            <v>Ad Hoc</v>
          </cell>
          <cell r="CB48" t="str">
            <v>Ad Hoc</v>
          </cell>
          <cell r="CC48" t="str">
            <v>Ad Hoc</v>
          </cell>
          <cell r="CD48" t="str">
            <v>Ad Hoc</v>
          </cell>
          <cell r="CE48" t="str">
            <v>Ad Hoc</v>
          </cell>
          <cell r="CF48" t="str">
            <v>Ad Hoc</v>
          </cell>
          <cell r="CG48" t="str">
            <v>Ad Hoc</v>
          </cell>
          <cell r="CH48" t="str">
            <v>Ad Hoc</v>
          </cell>
          <cell r="CI48" t="str">
            <v>Ad Hoc</v>
          </cell>
          <cell r="CJ48" t="str">
            <v>Ad Hoc</v>
          </cell>
          <cell r="CK48" t="str">
            <v>Ad Hoc</v>
          </cell>
          <cell r="CL48" t="str">
            <v>Ad Hoc</v>
          </cell>
          <cell r="CM48" t="str">
            <v>Ad Hoc</v>
          </cell>
          <cell r="CN48" t="str">
            <v>Ad Hoc</v>
          </cell>
          <cell r="CO48" t="str">
            <v>Ad Hoc</v>
          </cell>
          <cell r="CP48" t="str">
            <v>Ad Hoc</v>
          </cell>
          <cell r="CQ48" t="str">
            <v>Ad Hoc</v>
          </cell>
          <cell r="CR48" t="str">
            <v>Ad Hoc</v>
          </cell>
          <cell r="CS48" t="str">
            <v>Ad Hoc</v>
          </cell>
          <cell r="CT48" t="str">
            <v>Ad Hoc</v>
          </cell>
          <cell r="CU48" t="str">
            <v>Ad Hoc</v>
          </cell>
          <cell r="CV48" t="str">
            <v>Ad Hoc</v>
          </cell>
          <cell r="CW48" t="str">
            <v>Ad Hoc</v>
          </cell>
          <cell r="CX48" t="str">
            <v>Ad Hoc</v>
          </cell>
          <cell r="CY48" t="str">
            <v>Ad Hoc</v>
          </cell>
          <cell r="CZ48" t="str">
            <v>Ad Hoc</v>
          </cell>
          <cell r="DA48" t="str">
            <v>Ad Hoc</v>
          </cell>
          <cell r="DB48" t="str">
            <v>Ad Hoc</v>
          </cell>
          <cell r="DC48" t="str">
            <v>Ad Hoc</v>
          </cell>
          <cell r="DD48" t="str">
            <v>Ad Hoc</v>
          </cell>
          <cell r="DE48" t="str">
            <v>Ad Hoc</v>
          </cell>
          <cell r="DF48" t="str">
            <v>Ad Hoc</v>
          </cell>
          <cell r="DG48" t="str">
            <v>Ad Hoc</v>
          </cell>
          <cell r="DH48" t="str">
            <v>Ad Hoc</v>
          </cell>
          <cell r="DI48" t="str">
            <v>Ad Hoc</v>
          </cell>
          <cell r="DJ48" t="str">
            <v>Ad Hoc</v>
          </cell>
          <cell r="DK48" t="str">
            <v>Ad Hoc</v>
          </cell>
          <cell r="DL48" t="str">
            <v>Ad Hoc</v>
          </cell>
          <cell r="DM48" t="str">
            <v>Ad Hoc</v>
          </cell>
          <cell r="DN48" t="str">
            <v>Ad Hoc</v>
          </cell>
          <cell r="DO48" t="str">
            <v>Ad Hoc</v>
          </cell>
          <cell r="DP48" t="str">
            <v>Ad Hoc</v>
          </cell>
          <cell r="DQ48" t="str">
            <v>Ad Hoc</v>
          </cell>
          <cell r="DR48" t="str">
            <v>Ad Hoc</v>
          </cell>
          <cell r="DS48" t="str">
            <v>Ad Hoc</v>
          </cell>
          <cell r="DT48" t="str">
            <v>Ad Hoc</v>
          </cell>
          <cell r="DU48" t="str">
            <v>Ad Hoc</v>
          </cell>
          <cell r="DV48" t="str">
            <v>Ad Hoc</v>
          </cell>
          <cell r="DW48" t="str">
            <v>Ad Hoc</v>
          </cell>
          <cell r="DX48" t="str">
            <v>Ad Hoc</v>
          </cell>
          <cell r="DY48" t="str">
            <v>Ad Hoc</v>
          </cell>
          <cell r="DZ48" t="str">
            <v>Ad Hoc</v>
          </cell>
          <cell r="EA48" t="str">
            <v>Ad Hoc</v>
          </cell>
          <cell r="EB48" t="str">
            <v>Ad Hoc</v>
          </cell>
          <cell r="EC48" t="str">
            <v>Ad Hoc</v>
          </cell>
          <cell r="ED48" t="str">
            <v>Ad Hoc</v>
          </cell>
          <cell r="EE48" t="str">
            <v>Ad Hoc</v>
          </cell>
          <cell r="EF48" t="str">
            <v>Ad Hoc</v>
          </cell>
          <cell r="EG48" t="str">
            <v>Ad Hoc</v>
          </cell>
          <cell r="EH48" t="str">
            <v>Ad Hoc</v>
          </cell>
          <cell r="EI48" t="str">
            <v>Ad Hoc</v>
          </cell>
          <cell r="EJ48" t="str">
            <v>Ad Hoc</v>
          </cell>
          <cell r="EK48" t="str">
            <v>Ad Hoc</v>
          </cell>
          <cell r="EL48" t="str">
            <v>Ad Hoc</v>
          </cell>
          <cell r="EM48" t="str">
            <v>Ad Hoc</v>
          </cell>
          <cell r="EN48" t="str">
            <v>Ad Hoc</v>
          </cell>
          <cell r="EO48" t="str">
            <v>Ad Hoc</v>
          </cell>
        </row>
        <row r="49">
          <cell r="BJ49">
            <v>4</v>
          </cell>
          <cell r="BK49">
            <v>300</v>
          </cell>
          <cell r="BL49">
            <v>600</v>
          </cell>
          <cell r="BM49">
            <v>800</v>
          </cell>
          <cell r="BN49">
            <v>1200</v>
          </cell>
          <cell r="BO49">
            <v>1600</v>
          </cell>
          <cell r="BP49">
            <v>2400</v>
          </cell>
          <cell r="BQ49">
            <v>3200</v>
          </cell>
          <cell r="BR49">
            <v>4800</v>
          </cell>
          <cell r="BS49">
            <v>6400</v>
          </cell>
          <cell r="BT49">
            <v>9600</v>
          </cell>
          <cell r="BU49">
            <v>12800</v>
          </cell>
          <cell r="BV49" t="str">
            <v>Ad Hoc</v>
          </cell>
          <cell r="BW49" t="str">
            <v>Ad Hoc</v>
          </cell>
          <cell r="BX49" t="str">
            <v>Ad Hoc</v>
          </cell>
          <cell r="BY49" t="str">
            <v>Ad Hoc</v>
          </cell>
          <cell r="BZ49" t="str">
            <v>Ad Hoc</v>
          </cell>
          <cell r="CA49" t="str">
            <v>Ad Hoc</v>
          </cell>
          <cell r="CB49" t="str">
            <v>Ad Hoc</v>
          </cell>
          <cell r="CC49" t="str">
            <v>Ad Hoc</v>
          </cell>
          <cell r="CD49" t="str">
            <v>Ad Hoc</v>
          </cell>
          <cell r="CE49" t="str">
            <v>Ad Hoc</v>
          </cell>
          <cell r="CF49" t="str">
            <v>Ad Hoc</v>
          </cell>
          <cell r="CG49" t="str">
            <v>Ad Hoc</v>
          </cell>
          <cell r="CH49" t="str">
            <v>Ad Hoc</v>
          </cell>
          <cell r="CI49" t="str">
            <v>Ad Hoc</v>
          </cell>
          <cell r="CJ49" t="str">
            <v>Ad Hoc</v>
          </cell>
          <cell r="CK49" t="str">
            <v>Ad Hoc</v>
          </cell>
          <cell r="CL49" t="str">
            <v>Ad Hoc</v>
          </cell>
          <cell r="CM49" t="str">
            <v>Ad Hoc</v>
          </cell>
          <cell r="CN49" t="str">
            <v>Ad Hoc</v>
          </cell>
          <cell r="CO49" t="str">
            <v>Ad Hoc</v>
          </cell>
          <cell r="CP49" t="str">
            <v>Ad Hoc</v>
          </cell>
          <cell r="CQ49" t="str">
            <v>Ad Hoc</v>
          </cell>
          <cell r="CR49" t="str">
            <v>Ad Hoc</v>
          </cell>
          <cell r="CS49" t="str">
            <v>Ad Hoc</v>
          </cell>
          <cell r="CT49" t="str">
            <v>Ad Hoc</v>
          </cell>
          <cell r="CU49" t="str">
            <v>Ad Hoc</v>
          </cell>
          <cell r="CV49" t="str">
            <v>Ad Hoc</v>
          </cell>
          <cell r="CW49" t="str">
            <v>Ad Hoc</v>
          </cell>
          <cell r="CX49" t="str">
            <v>Ad Hoc</v>
          </cell>
          <cell r="CY49" t="str">
            <v>Ad Hoc</v>
          </cell>
          <cell r="CZ49" t="str">
            <v>Ad Hoc</v>
          </cell>
          <cell r="DA49" t="str">
            <v>Ad Hoc</v>
          </cell>
          <cell r="DB49" t="str">
            <v>Ad Hoc</v>
          </cell>
          <cell r="DC49" t="str">
            <v>Ad Hoc</v>
          </cell>
          <cell r="DD49" t="str">
            <v>Ad Hoc</v>
          </cell>
          <cell r="DE49" t="str">
            <v>Ad Hoc</v>
          </cell>
          <cell r="DF49" t="str">
            <v>Ad Hoc</v>
          </cell>
          <cell r="DG49" t="str">
            <v>Ad Hoc</v>
          </cell>
          <cell r="DH49" t="str">
            <v>Ad Hoc</v>
          </cell>
          <cell r="DI49" t="str">
            <v>Ad Hoc</v>
          </cell>
          <cell r="DJ49" t="str">
            <v>Ad Hoc</v>
          </cell>
          <cell r="DK49" t="str">
            <v>Ad Hoc</v>
          </cell>
          <cell r="DL49" t="str">
            <v>Ad Hoc</v>
          </cell>
          <cell r="DM49" t="str">
            <v>Ad Hoc</v>
          </cell>
          <cell r="DN49" t="str">
            <v>Ad Hoc</v>
          </cell>
          <cell r="DO49" t="str">
            <v>Ad Hoc</v>
          </cell>
          <cell r="DP49" t="str">
            <v>Ad Hoc</v>
          </cell>
          <cell r="DQ49" t="str">
            <v>Ad Hoc</v>
          </cell>
          <cell r="DR49" t="str">
            <v>Ad Hoc</v>
          </cell>
          <cell r="DS49" t="str">
            <v>Ad Hoc</v>
          </cell>
          <cell r="DT49" t="str">
            <v>Ad Hoc</v>
          </cell>
          <cell r="DU49" t="str">
            <v>Ad Hoc</v>
          </cell>
          <cell r="DV49" t="str">
            <v>Ad Hoc</v>
          </cell>
          <cell r="DW49" t="str">
            <v>Ad Hoc</v>
          </cell>
          <cell r="DX49" t="str">
            <v>Ad Hoc</v>
          </cell>
          <cell r="DY49" t="str">
            <v>Ad Hoc</v>
          </cell>
          <cell r="DZ49" t="str">
            <v>Ad Hoc</v>
          </cell>
          <cell r="EA49" t="str">
            <v>Ad Hoc</v>
          </cell>
          <cell r="EB49" t="str">
            <v>Ad Hoc</v>
          </cell>
          <cell r="EC49" t="str">
            <v>Ad Hoc</v>
          </cell>
          <cell r="ED49" t="str">
            <v>Ad Hoc</v>
          </cell>
          <cell r="EE49" t="str">
            <v>Ad Hoc</v>
          </cell>
          <cell r="EF49" t="str">
            <v>Ad Hoc</v>
          </cell>
          <cell r="EG49" t="str">
            <v>Ad Hoc</v>
          </cell>
          <cell r="EH49" t="str">
            <v>Ad Hoc</v>
          </cell>
          <cell r="EI49" t="str">
            <v>Ad Hoc</v>
          </cell>
          <cell r="EJ49" t="str">
            <v>Ad Hoc</v>
          </cell>
          <cell r="EK49" t="str">
            <v>Ad Hoc</v>
          </cell>
          <cell r="EL49" t="str">
            <v>Ad Hoc</v>
          </cell>
          <cell r="EM49" t="str">
            <v>Ad Hoc</v>
          </cell>
          <cell r="EN49" t="str">
            <v>Ad Hoc</v>
          </cell>
          <cell r="EO49" t="str">
            <v>Ad Hoc</v>
          </cell>
        </row>
        <row r="50">
          <cell r="BJ50">
            <v>5</v>
          </cell>
          <cell r="BK50">
            <v>300</v>
          </cell>
          <cell r="BL50">
            <v>500</v>
          </cell>
          <cell r="BM50">
            <v>750</v>
          </cell>
          <cell r="BN50">
            <v>1000</v>
          </cell>
          <cell r="BO50">
            <v>1500</v>
          </cell>
          <cell r="BP50">
            <v>2250</v>
          </cell>
          <cell r="BQ50">
            <v>3000</v>
          </cell>
          <cell r="BR50">
            <v>4500</v>
          </cell>
          <cell r="BS50">
            <v>6000</v>
          </cell>
          <cell r="BT50">
            <v>9000</v>
          </cell>
          <cell r="BU50">
            <v>12000</v>
          </cell>
          <cell r="BV50">
            <v>18000</v>
          </cell>
          <cell r="BW50" t="str">
            <v>Ad Hoc</v>
          </cell>
          <cell r="BX50" t="str">
            <v>Ad Hoc</v>
          </cell>
          <cell r="BY50" t="str">
            <v>Ad Hoc</v>
          </cell>
          <cell r="BZ50" t="str">
            <v>Ad Hoc</v>
          </cell>
          <cell r="CA50" t="str">
            <v>Ad Hoc</v>
          </cell>
          <cell r="CB50" t="str">
            <v>Ad Hoc</v>
          </cell>
          <cell r="CC50" t="str">
            <v>Ad Hoc</v>
          </cell>
          <cell r="CD50" t="str">
            <v>Ad Hoc</v>
          </cell>
          <cell r="CE50" t="str">
            <v>Ad Hoc</v>
          </cell>
          <cell r="CF50" t="str">
            <v>Ad Hoc</v>
          </cell>
          <cell r="CG50" t="str">
            <v>Ad Hoc</v>
          </cell>
          <cell r="CH50" t="str">
            <v>Ad Hoc</v>
          </cell>
          <cell r="CI50" t="str">
            <v>Ad Hoc</v>
          </cell>
          <cell r="CJ50" t="str">
            <v>Ad Hoc</v>
          </cell>
          <cell r="CK50" t="str">
            <v>Ad Hoc</v>
          </cell>
          <cell r="CL50" t="str">
            <v>Ad Hoc</v>
          </cell>
          <cell r="CM50" t="str">
            <v>Ad Hoc</v>
          </cell>
          <cell r="CN50" t="str">
            <v>Ad Hoc</v>
          </cell>
          <cell r="CO50" t="str">
            <v>Ad Hoc</v>
          </cell>
          <cell r="CP50" t="str">
            <v>Ad Hoc</v>
          </cell>
          <cell r="CQ50" t="str">
            <v>Ad Hoc</v>
          </cell>
          <cell r="CR50" t="str">
            <v>Ad Hoc</v>
          </cell>
          <cell r="CS50" t="str">
            <v>Ad Hoc</v>
          </cell>
          <cell r="CT50" t="str">
            <v>Ad Hoc</v>
          </cell>
          <cell r="CU50" t="str">
            <v>Ad Hoc</v>
          </cell>
          <cell r="CV50" t="str">
            <v>Ad Hoc</v>
          </cell>
          <cell r="CW50" t="str">
            <v>Ad Hoc</v>
          </cell>
          <cell r="CX50" t="str">
            <v>Ad Hoc</v>
          </cell>
          <cell r="CY50" t="str">
            <v>Ad Hoc</v>
          </cell>
          <cell r="CZ50" t="str">
            <v>Ad Hoc</v>
          </cell>
          <cell r="DA50" t="str">
            <v>Ad Hoc</v>
          </cell>
          <cell r="DB50" t="str">
            <v>Ad Hoc</v>
          </cell>
          <cell r="DC50" t="str">
            <v>Ad Hoc</v>
          </cell>
          <cell r="DD50" t="str">
            <v>Ad Hoc</v>
          </cell>
          <cell r="DE50" t="str">
            <v>Ad Hoc</v>
          </cell>
          <cell r="DF50" t="str">
            <v>Ad Hoc</v>
          </cell>
          <cell r="DG50" t="str">
            <v>Ad Hoc</v>
          </cell>
          <cell r="DH50" t="str">
            <v>Ad Hoc</v>
          </cell>
          <cell r="DI50" t="str">
            <v>Ad Hoc</v>
          </cell>
          <cell r="DJ50" t="str">
            <v>Ad Hoc</v>
          </cell>
          <cell r="DK50" t="str">
            <v>Ad Hoc</v>
          </cell>
          <cell r="DL50" t="str">
            <v>Ad Hoc</v>
          </cell>
          <cell r="DM50" t="str">
            <v>Ad Hoc</v>
          </cell>
          <cell r="DN50" t="str">
            <v>Ad Hoc</v>
          </cell>
          <cell r="DO50" t="str">
            <v>Ad Hoc</v>
          </cell>
          <cell r="DP50" t="str">
            <v>Ad Hoc</v>
          </cell>
          <cell r="DQ50" t="str">
            <v>Ad Hoc</v>
          </cell>
          <cell r="DR50" t="str">
            <v>Ad Hoc</v>
          </cell>
          <cell r="DS50" t="str">
            <v>Ad Hoc</v>
          </cell>
          <cell r="DT50" t="str">
            <v>Ad Hoc</v>
          </cell>
          <cell r="DU50" t="str">
            <v>Ad Hoc</v>
          </cell>
          <cell r="DV50" t="str">
            <v>Ad Hoc</v>
          </cell>
          <cell r="DW50" t="str">
            <v>Ad Hoc</v>
          </cell>
          <cell r="DX50" t="str">
            <v>Ad Hoc</v>
          </cell>
          <cell r="DY50" t="str">
            <v>Ad Hoc</v>
          </cell>
          <cell r="DZ50" t="str">
            <v>Ad Hoc</v>
          </cell>
          <cell r="EA50" t="str">
            <v>Ad Hoc</v>
          </cell>
          <cell r="EB50" t="str">
            <v>Ad Hoc</v>
          </cell>
          <cell r="EC50" t="str">
            <v>Ad Hoc</v>
          </cell>
          <cell r="ED50" t="str">
            <v>Ad Hoc</v>
          </cell>
          <cell r="EE50" t="str">
            <v>Ad Hoc</v>
          </cell>
          <cell r="EF50" t="str">
            <v>Ad Hoc</v>
          </cell>
          <cell r="EG50" t="str">
            <v>Ad Hoc</v>
          </cell>
          <cell r="EH50" t="str">
            <v>Ad Hoc</v>
          </cell>
          <cell r="EI50" t="str">
            <v>Ad Hoc</v>
          </cell>
          <cell r="EJ50" t="str">
            <v>Ad Hoc</v>
          </cell>
          <cell r="EK50" t="str">
            <v>Ad Hoc</v>
          </cell>
          <cell r="EL50" t="str">
            <v>Ad Hoc</v>
          </cell>
          <cell r="EM50" t="str">
            <v>Ad Hoc</v>
          </cell>
          <cell r="EN50" t="str">
            <v>Ad Hoc</v>
          </cell>
          <cell r="EO50" t="str">
            <v>Ad Hoc</v>
          </cell>
        </row>
        <row r="51">
          <cell r="BJ51">
            <v>6</v>
          </cell>
          <cell r="BK51">
            <v>300</v>
          </cell>
          <cell r="BL51">
            <v>450</v>
          </cell>
          <cell r="BM51">
            <v>600</v>
          </cell>
          <cell r="BN51">
            <v>900</v>
          </cell>
          <cell r="BO51">
            <v>1200</v>
          </cell>
          <cell r="BP51">
            <v>1800</v>
          </cell>
          <cell r="BQ51">
            <v>2700</v>
          </cell>
          <cell r="BR51">
            <v>3600</v>
          </cell>
          <cell r="BS51">
            <v>5400</v>
          </cell>
          <cell r="BT51">
            <v>7200</v>
          </cell>
          <cell r="BU51">
            <v>10800</v>
          </cell>
          <cell r="BV51">
            <v>14400</v>
          </cell>
          <cell r="BW51">
            <v>21600</v>
          </cell>
          <cell r="BX51" t="str">
            <v>Ad Hoc</v>
          </cell>
          <cell r="BY51" t="str">
            <v>Ad Hoc</v>
          </cell>
          <cell r="BZ51" t="str">
            <v>Ad Hoc</v>
          </cell>
          <cell r="CA51" t="str">
            <v>Ad Hoc</v>
          </cell>
          <cell r="CB51" t="str">
            <v>Ad Hoc</v>
          </cell>
          <cell r="CC51" t="str">
            <v>Ad Hoc</v>
          </cell>
          <cell r="CD51" t="str">
            <v>Ad Hoc</v>
          </cell>
          <cell r="CE51" t="str">
            <v>Ad Hoc</v>
          </cell>
          <cell r="CF51" t="str">
            <v>Ad Hoc</v>
          </cell>
          <cell r="CG51" t="str">
            <v>Ad Hoc</v>
          </cell>
          <cell r="CH51" t="str">
            <v>Ad Hoc</v>
          </cell>
          <cell r="CI51" t="str">
            <v>Ad Hoc</v>
          </cell>
          <cell r="CJ51" t="str">
            <v>Ad Hoc</v>
          </cell>
          <cell r="CK51" t="str">
            <v>Ad Hoc</v>
          </cell>
          <cell r="CL51" t="str">
            <v>Ad Hoc</v>
          </cell>
          <cell r="CM51" t="str">
            <v>Ad Hoc</v>
          </cell>
          <cell r="CN51" t="str">
            <v>Ad Hoc</v>
          </cell>
          <cell r="CO51" t="str">
            <v>Ad Hoc</v>
          </cell>
          <cell r="CP51" t="str">
            <v>Ad Hoc</v>
          </cell>
          <cell r="CQ51" t="str">
            <v>Ad Hoc</v>
          </cell>
          <cell r="CR51" t="str">
            <v>Ad Hoc</v>
          </cell>
          <cell r="CS51" t="str">
            <v>Ad Hoc</v>
          </cell>
          <cell r="CT51" t="str">
            <v>Ad Hoc</v>
          </cell>
          <cell r="CU51" t="str">
            <v>Ad Hoc</v>
          </cell>
          <cell r="CV51" t="str">
            <v>Ad Hoc</v>
          </cell>
          <cell r="CW51" t="str">
            <v>Ad Hoc</v>
          </cell>
          <cell r="CX51" t="str">
            <v>Ad Hoc</v>
          </cell>
          <cell r="CY51" t="str">
            <v>Ad Hoc</v>
          </cell>
          <cell r="CZ51" t="str">
            <v>Ad Hoc</v>
          </cell>
          <cell r="DA51" t="str">
            <v>Ad Hoc</v>
          </cell>
          <cell r="DB51" t="str">
            <v>Ad Hoc</v>
          </cell>
          <cell r="DC51" t="str">
            <v>Ad Hoc</v>
          </cell>
          <cell r="DD51" t="str">
            <v>Ad Hoc</v>
          </cell>
          <cell r="DE51" t="str">
            <v>Ad Hoc</v>
          </cell>
          <cell r="DF51" t="str">
            <v>Ad Hoc</v>
          </cell>
          <cell r="DG51" t="str">
            <v>Ad Hoc</v>
          </cell>
          <cell r="DH51" t="str">
            <v>Ad Hoc</v>
          </cell>
          <cell r="DI51" t="str">
            <v>Ad Hoc</v>
          </cell>
          <cell r="DJ51" t="str">
            <v>Ad Hoc</v>
          </cell>
          <cell r="DK51" t="str">
            <v>Ad Hoc</v>
          </cell>
          <cell r="DL51" t="str">
            <v>Ad Hoc</v>
          </cell>
          <cell r="DM51" t="str">
            <v>Ad Hoc</v>
          </cell>
          <cell r="DN51" t="str">
            <v>Ad Hoc</v>
          </cell>
          <cell r="DO51" t="str">
            <v>Ad Hoc</v>
          </cell>
          <cell r="DP51" t="str">
            <v>Ad Hoc</v>
          </cell>
          <cell r="DQ51" t="str">
            <v>Ad Hoc</v>
          </cell>
          <cell r="DR51" t="str">
            <v>Ad Hoc</v>
          </cell>
          <cell r="DS51" t="str">
            <v>Ad Hoc</v>
          </cell>
          <cell r="DT51" t="str">
            <v>Ad Hoc</v>
          </cell>
          <cell r="DU51" t="str">
            <v>Ad Hoc</v>
          </cell>
          <cell r="DV51" t="str">
            <v>Ad Hoc</v>
          </cell>
          <cell r="DW51" t="str">
            <v>Ad Hoc</v>
          </cell>
          <cell r="DX51" t="str">
            <v>Ad Hoc</v>
          </cell>
          <cell r="DY51" t="str">
            <v>Ad Hoc</v>
          </cell>
          <cell r="DZ51" t="str">
            <v>Ad Hoc</v>
          </cell>
          <cell r="EA51" t="str">
            <v>Ad Hoc</v>
          </cell>
          <cell r="EB51" t="str">
            <v>Ad Hoc</v>
          </cell>
          <cell r="EC51" t="str">
            <v>Ad Hoc</v>
          </cell>
          <cell r="ED51" t="str">
            <v>Ad Hoc</v>
          </cell>
          <cell r="EE51" t="str">
            <v>Ad Hoc</v>
          </cell>
          <cell r="EF51" t="str">
            <v>Ad Hoc</v>
          </cell>
          <cell r="EG51" t="str">
            <v>Ad Hoc</v>
          </cell>
          <cell r="EH51" t="str">
            <v>Ad Hoc</v>
          </cell>
          <cell r="EI51" t="str">
            <v>Ad Hoc</v>
          </cell>
          <cell r="EJ51" t="str">
            <v>Ad Hoc</v>
          </cell>
          <cell r="EK51" t="str">
            <v>Ad Hoc</v>
          </cell>
          <cell r="EL51" t="str">
            <v>Ad Hoc</v>
          </cell>
          <cell r="EM51" t="str">
            <v>Ad Hoc</v>
          </cell>
          <cell r="EN51" t="str">
            <v>Ad Hoc</v>
          </cell>
          <cell r="EO51" t="str">
            <v>Ad Hoc</v>
          </cell>
        </row>
        <row r="52">
          <cell r="BJ52">
            <v>7</v>
          </cell>
          <cell r="BK52">
            <v>263</v>
          </cell>
          <cell r="BL52">
            <v>394</v>
          </cell>
          <cell r="BM52">
            <v>525</v>
          </cell>
          <cell r="BN52">
            <v>700</v>
          </cell>
          <cell r="BO52">
            <v>1050</v>
          </cell>
          <cell r="BP52">
            <v>1400</v>
          </cell>
          <cell r="BQ52">
            <v>2100</v>
          </cell>
          <cell r="BR52">
            <v>3150</v>
          </cell>
          <cell r="BS52">
            <v>4200</v>
          </cell>
          <cell r="BT52">
            <v>6300</v>
          </cell>
          <cell r="BU52">
            <v>8400</v>
          </cell>
          <cell r="BV52">
            <v>12600</v>
          </cell>
          <cell r="BW52">
            <v>16800</v>
          </cell>
          <cell r="BX52">
            <v>25200</v>
          </cell>
          <cell r="BY52" t="str">
            <v>Ad Hoc</v>
          </cell>
          <cell r="BZ52" t="str">
            <v>Ad Hoc</v>
          </cell>
          <cell r="CA52" t="str">
            <v>Ad Hoc</v>
          </cell>
          <cell r="CB52" t="str">
            <v>Ad Hoc</v>
          </cell>
          <cell r="CC52" t="str">
            <v>Ad Hoc</v>
          </cell>
          <cell r="CD52" t="str">
            <v>Ad Hoc</v>
          </cell>
          <cell r="CE52" t="str">
            <v>Ad Hoc</v>
          </cell>
          <cell r="CF52" t="str">
            <v>Ad Hoc</v>
          </cell>
          <cell r="CG52" t="str">
            <v>Ad Hoc</v>
          </cell>
          <cell r="CH52" t="str">
            <v>Ad Hoc</v>
          </cell>
          <cell r="CI52" t="str">
            <v>Ad Hoc</v>
          </cell>
          <cell r="CJ52" t="str">
            <v>Ad Hoc</v>
          </cell>
          <cell r="CK52" t="str">
            <v>Ad Hoc</v>
          </cell>
          <cell r="CL52" t="str">
            <v>Ad Hoc</v>
          </cell>
          <cell r="CM52" t="str">
            <v>Ad Hoc</v>
          </cell>
          <cell r="CN52" t="str">
            <v>Ad Hoc</v>
          </cell>
          <cell r="CO52" t="str">
            <v>Ad Hoc</v>
          </cell>
          <cell r="CP52" t="str">
            <v>Ad Hoc</v>
          </cell>
          <cell r="CQ52" t="str">
            <v>Ad Hoc</v>
          </cell>
          <cell r="CR52" t="str">
            <v>Ad Hoc</v>
          </cell>
          <cell r="CS52" t="str">
            <v>Ad Hoc</v>
          </cell>
          <cell r="CT52" t="str">
            <v>Ad Hoc</v>
          </cell>
          <cell r="CU52" t="str">
            <v>Ad Hoc</v>
          </cell>
          <cell r="CV52" t="str">
            <v>Ad Hoc</v>
          </cell>
          <cell r="CW52" t="str">
            <v>Ad Hoc</v>
          </cell>
          <cell r="CX52" t="str">
            <v>Ad Hoc</v>
          </cell>
          <cell r="CY52" t="str">
            <v>Ad Hoc</v>
          </cell>
          <cell r="CZ52" t="str">
            <v>Ad Hoc</v>
          </cell>
          <cell r="DA52" t="str">
            <v>Ad Hoc</v>
          </cell>
          <cell r="DB52" t="str">
            <v>Ad Hoc</v>
          </cell>
          <cell r="DC52" t="str">
            <v>Ad Hoc</v>
          </cell>
          <cell r="DD52" t="str">
            <v>Ad Hoc</v>
          </cell>
          <cell r="DE52" t="str">
            <v>Ad Hoc</v>
          </cell>
          <cell r="DF52" t="str">
            <v>Ad Hoc</v>
          </cell>
          <cell r="DG52" t="str">
            <v>Ad Hoc</v>
          </cell>
          <cell r="DH52" t="str">
            <v>Ad Hoc</v>
          </cell>
          <cell r="DI52" t="str">
            <v>Ad Hoc</v>
          </cell>
          <cell r="DJ52" t="str">
            <v>Ad Hoc</v>
          </cell>
          <cell r="DK52" t="str">
            <v>Ad Hoc</v>
          </cell>
          <cell r="DL52" t="str">
            <v>Ad Hoc</v>
          </cell>
          <cell r="DM52" t="str">
            <v>Ad Hoc</v>
          </cell>
          <cell r="DN52" t="str">
            <v>Ad Hoc</v>
          </cell>
          <cell r="DO52" t="str">
            <v>Ad Hoc</v>
          </cell>
          <cell r="DP52" t="str">
            <v>Ad Hoc</v>
          </cell>
          <cell r="DQ52" t="str">
            <v>Ad Hoc</v>
          </cell>
          <cell r="DR52" t="str">
            <v>Ad Hoc</v>
          </cell>
          <cell r="DS52" t="str">
            <v>Ad Hoc</v>
          </cell>
          <cell r="DT52" t="str">
            <v>Ad Hoc</v>
          </cell>
          <cell r="DU52" t="str">
            <v>Ad Hoc</v>
          </cell>
          <cell r="DV52" t="str">
            <v>Ad Hoc</v>
          </cell>
          <cell r="DW52" t="str">
            <v>Ad Hoc</v>
          </cell>
          <cell r="DX52" t="str">
            <v>Ad Hoc</v>
          </cell>
          <cell r="DY52" t="str">
            <v>Ad Hoc</v>
          </cell>
          <cell r="DZ52" t="str">
            <v>Ad Hoc</v>
          </cell>
          <cell r="EA52" t="str">
            <v>Ad Hoc</v>
          </cell>
          <cell r="EB52" t="str">
            <v>Ad Hoc</v>
          </cell>
          <cell r="EC52" t="str">
            <v>Ad Hoc</v>
          </cell>
          <cell r="ED52" t="str">
            <v>Ad Hoc</v>
          </cell>
          <cell r="EE52" t="str">
            <v>Ad Hoc</v>
          </cell>
          <cell r="EF52" t="str">
            <v>Ad Hoc</v>
          </cell>
          <cell r="EG52" t="str">
            <v>Ad Hoc</v>
          </cell>
          <cell r="EH52" t="str">
            <v>Ad Hoc</v>
          </cell>
          <cell r="EI52" t="str">
            <v>Ad Hoc</v>
          </cell>
          <cell r="EJ52" t="str">
            <v>Ad Hoc</v>
          </cell>
          <cell r="EK52" t="str">
            <v>Ad Hoc</v>
          </cell>
          <cell r="EL52" t="str">
            <v>Ad Hoc</v>
          </cell>
          <cell r="EM52" t="str">
            <v>Ad Hoc</v>
          </cell>
          <cell r="EN52" t="str">
            <v>Ad Hoc</v>
          </cell>
          <cell r="EO52" t="str">
            <v>Ad Hoc</v>
          </cell>
        </row>
        <row r="53">
          <cell r="BJ53">
            <v>8</v>
          </cell>
          <cell r="BK53">
            <v>200</v>
          </cell>
          <cell r="BL53">
            <v>300</v>
          </cell>
          <cell r="BM53">
            <v>450</v>
          </cell>
          <cell r="BN53">
            <v>600</v>
          </cell>
          <cell r="BO53">
            <v>800</v>
          </cell>
          <cell r="BP53">
            <v>1200</v>
          </cell>
          <cell r="BQ53">
            <v>1600</v>
          </cell>
          <cell r="BR53">
            <v>2400</v>
          </cell>
          <cell r="BS53">
            <v>3600</v>
          </cell>
          <cell r="BT53">
            <v>4800</v>
          </cell>
          <cell r="BU53">
            <v>7200</v>
          </cell>
          <cell r="BV53">
            <v>9600</v>
          </cell>
          <cell r="BW53">
            <v>14400</v>
          </cell>
          <cell r="BX53">
            <v>19200</v>
          </cell>
          <cell r="BY53">
            <v>28800</v>
          </cell>
          <cell r="BZ53" t="str">
            <v>Ad Hoc</v>
          </cell>
          <cell r="CA53" t="str">
            <v>Ad Hoc</v>
          </cell>
          <cell r="CB53" t="str">
            <v>Ad Hoc</v>
          </cell>
          <cell r="CC53" t="str">
            <v>Ad Hoc</v>
          </cell>
          <cell r="CD53" t="str">
            <v>Ad Hoc</v>
          </cell>
          <cell r="CE53" t="str">
            <v>Ad Hoc</v>
          </cell>
          <cell r="CF53" t="str">
            <v>Ad Hoc</v>
          </cell>
          <cell r="CG53" t="str">
            <v>Ad Hoc</v>
          </cell>
          <cell r="CH53" t="str">
            <v>Ad Hoc</v>
          </cell>
          <cell r="CI53" t="str">
            <v>Ad Hoc</v>
          </cell>
          <cell r="CJ53" t="str">
            <v>Ad Hoc</v>
          </cell>
          <cell r="CK53" t="str">
            <v>Ad Hoc</v>
          </cell>
          <cell r="CL53" t="str">
            <v>Ad Hoc</v>
          </cell>
          <cell r="CM53" t="str">
            <v>Ad Hoc</v>
          </cell>
          <cell r="CN53" t="str">
            <v>Ad Hoc</v>
          </cell>
          <cell r="CO53" t="str">
            <v>Ad Hoc</v>
          </cell>
          <cell r="CP53" t="str">
            <v>Ad Hoc</v>
          </cell>
          <cell r="CQ53" t="str">
            <v>Ad Hoc</v>
          </cell>
          <cell r="CR53" t="str">
            <v>Ad Hoc</v>
          </cell>
          <cell r="CS53" t="str">
            <v>Ad Hoc</v>
          </cell>
          <cell r="CT53" t="str">
            <v>Ad Hoc</v>
          </cell>
          <cell r="CU53" t="str">
            <v>Ad Hoc</v>
          </cell>
          <cell r="CV53" t="str">
            <v>Ad Hoc</v>
          </cell>
          <cell r="CW53" t="str">
            <v>Ad Hoc</v>
          </cell>
          <cell r="CX53" t="str">
            <v>Ad Hoc</v>
          </cell>
          <cell r="CY53" t="str">
            <v>Ad Hoc</v>
          </cell>
          <cell r="CZ53" t="str">
            <v>Ad Hoc</v>
          </cell>
          <cell r="DA53" t="str">
            <v>Ad Hoc</v>
          </cell>
          <cell r="DB53" t="str">
            <v>Ad Hoc</v>
          </cell>
          <cell r="DC53" t="str">
            <v>Ad Hoc</v>
          </cell>
          <cell r="DD53" t="str">
            <v>Ad Hoc</v>
          </cell>
          <cell r="DE53" t="str">
            <v>Ad Hoc</v>
          </cell>
          <cell r="DF53" t="str">
            <v>Ad Hoc</v>
          </cell>
          <cell r="DG53" t="str">
            <v>Ad Hoc</v>
          </cell>
          <cell r="DH53" t="str">
            <v>Ad Hoc</v>
          </cell>
          <cell r="DI53" t="str">
            <v>Ad Hoc</v>
          </cell>
          <cell r="DJ53" t="str">
            <v>Ad Hoc</v>
          </cell>
          <cell r="DK53" t="str">
            <v>Ad Hoc</v>
          </cell>
          <cell r="DL53" t="str">
            <v>Ad Hoc</v>
          </cell>
          <cell r="DM53" t="str">
            <v>Ad Hoc</v>
          </cell>
          <cell r="DN53" t="str">
            <v>Ad Hoc</v>
          </cell>
          <cell r="DO53" t="str">
            <v>Ad Hoc</v>
          </cell>
          <cell r="DP53" t="str">
            <v>Ad Hoc</v>
          </cell>
          <cell r="DQ53" t="str">
            <v>Ad Hoc</v>
          </cell>
          <cell r="DR53" t="str">
            <v>Ad Hoc</v>
          </cell>
          <cell r="DS53" t="str">
            <v>Ad Hoc</v>
          </cell>
          <cell r="DT53" t="str">
            <v>Ad Hoc</v>
          </cell>
          <cell r="DU53" t="str">
            <v>Ad Hoc</v>
          </cell>
          <cell r="DV53" t="str">
            <v>Ad Hoc</v>
          </cell>
          <cell r="DW53" t="str">
            <v>Ad Hoc</v>
          </cell>
          <cell r="DX53" t="str">
            <v>Ad Hoc</v>
          </cell>
          <cell r="DY53" t="str">
            <v>Ad Hoc</v>
          </cell>
          <cell r="DZ53" t="str">
            <v>Ad Hoc</v>
          </cell>
          <cell r="EA53" t="str">
            <v>Ad Hoc</v>
          </cell>
          <cell r="EB53" t="str">
            <v>Ad Hoc</v>
          </cell>
          <cell r="EC53" t="str">
            <v>Ad Hoc</v>
          </cell>
          <cell r="ED53" t="str">
            <v>Ad Hoc</v>
          </cell>
          <cell r="EE53" t="str">
            <v>Ad Hoc</v>
          </cell>
          <cell r="EF53" t="str">
            <v>Ad Hoc</v>
          </cell>
          <cell r="EG53" t="str">
            <v>Ad Hoc</v>
          </cell>
          <cell r="EH53" t="str">
            <v>Ad Hoc</v>
          </cell>
          <cell r="EI53" t="str">
            <v>Ad Hoc</v>
          </cell>
          <cell r="EJ53" t="str">
            <v>Ad Hoc</v>
          </cell>
          <cell r="EK53" t="str">
            <v>Ad Hoc</v>
          </cell>
          <cell r="EL53" t="str">
            <v>Ad Hoc</v>
          </cell>
          <cell r="EM53" t="str">
            <v>Ad Hoc</v>
          </cell>
          <cell r="EN53" t="str">
            <v>Ad Hoc</v>
          </cell>
          <cell r="EO53" t="str">
            <v>Ad Hoc</v>
          </cell>
        </row>
        <row r="54">
          <cell r="BJ54">
            <v>9</v>
          </cell>
          <cell r="BK54" t="str">
            <v>Ad Hoc</v>
          </cell>
          <cell r="BL54">
            <v>225</v>
          </cell>
          <cell r="BM54">
            <v>338</v>
          </cell>
          <cell r="BN54">
            <v>506</v>
          </cell>
          <cell r="BO54">
            <v>675</v>
          </cell>
          <cell r="BP54">
            <v>900</v>
          </cell>
          <cell r="BQ54">
            <v>1350</v>
          </cell>
          <cell r="BR54">
            <v>1800</v>
          </cell>
          <cell r="BS54">
            <v>2700</v>
          </cell>
          <cell r="BT54">
            <v>4050</v>
          </cell>
          <cell r="BU54">
            <v>5400</v>
          </cell>
          <cell r="BV54">
            <v>8100</v>
          </cell>
          <cell r="BW54">
            <v>10800</v>
          </cell>
          <cell r="BX54">
            <v>16200</v>
          </cell>
          <cell r="BY54">
            <v>21600</v>
          </cell>
          <cell r="BZ54">
            <v>32400</v>
          </cell>
          <cell r="CA54" t="str">
            <v>Ad Hoc</v>
          </cell>
          <cell r="CB54" t="str">
            <v>Ad Hoc</v>
          </cell>
          <cell r="CC54" t="str">
            <v>Ad Hoc</v>
          </cell>
          <cell r="CD54" t="str">
            <v>Ad Hoc</v>
          </cell>
          <cell r="CE54" t="str">
            <v>Ad Hoc</v>
          </cell>
          <cell r="CF54" t="str">
            <v>Ad Hoc</v>
          </cell>
          <cell r="CG54" t="str">
            <v>Ad Hoc</v>
          </cell>
          <cell r="CH54" t="str">
            <v>Ad Hoc</v>
          </cell>
          <cell r="CI54" t="str">
            <v>Ad Hoc</v>
          </cell>
          <cell r="CJ54" t="str">
            <v>Ad Hoc</v>
          </cell>
          <cell r="CK54" t="str">
            <v>Ad Hoc</v>
          </cell>
          <cell r="CL54" t="str">
            <v>Ad Hoc</v>
          </cell>
          <cell r="CM54" t="str">
            <v>Ad Hoc</v>
          </cell>
          <cell r="CN54" t="str">
            <v>Ad Hoc</v>
          </cell>
          <cell r="CO54" t="str">
            <v>Ad Hoc</v>
          </cell>
          <cell r="CP54" t="str">
            <v>Ad Hoc</v>
          </cell>
          <cell r="CQ54" t="str">
            <v>Ad Hoc</v>
          </cell>
          <cell r="CR54" t="str">
            <v>Ad Hoc</v>
          </cell>
          <cell r="CS54" t="str">
            <v>Ad Hoc</v>
          </cell>
          <cell r="CT54" t="str">
            <v>Ad Hoc</v>
          </cell>
          <cell r="CU54" t="str">
            <v>Ad Hoc</v>
          </cell>
          <cell r="CV54" t="str">
            <v>Ad Hoc</v>
          </cell>
          <cell r="CW54" t="str">
            <v>Ad Hoc</v>
          </cell>
          <cell r="CX54" t="str">
            <v>Ad Hoc</v>
          </cell>
          <cell r="CY54" t="str">
            <v>Ad Hoc</v>
          </cell>
          <cell r="CZ54" t="str">
            <v>Ad Hoc</v>
          </cell>
          <cell r="DA54" t="str">
            <v>Ad Hoc</v>
          </cell>
          <cell r="DB54" t="str">
            <v>Ad Hoc</v>
          </cell>
          <cell r="DC54" t="str">
            <v>Ad Hoc</v>
          </cell>
          <cell r="DD54" t="str">
            <v>Ad Hoc</v>
          </cell>
          <cell r="DE54" t="str">
            <v>Ad Hoc</v>
          </cell>
          <cell r="DF54" t="str">
            <v>Ad Hoc</v>
          </cell>
          <cell r="DG54" t="str">
            <v>Ad Hoc</v>
          </cell>
          <cell r="DH54" t="str">
            <v>Ad Hoc</v>
          </cell>
          <cell r="DI54" t="str">
            <v>Ad Hoc</v>
          </cell>
          <cell r="DJ54" t="str">
            <v>Ad Hoc</v>
          </cell>
          <cell r="DK54" t="str">
            <v>Ad Hoc</v>
          </cell>
          <cell r="DL54" t="str">
            <v>Ad Hoc</v>
          </cell>
          <cell r="DM54" t="str">
            <v>Ad Hoc</v>
          </cell>
          <cell r="DN54" t="str">
            <v>Ad Hoc</v>
          </cell>
          <cell r="DO54" t="str">
            <v>Ad Hoc</v>
          </cell>
          <cell r="DP54" t="str">
            <v>Ad Hoc</v>
          </cell>
          <cell r="DQ54" t="str">
            <v>Ad Hoc</v>
          </cell>
          <cell r="DR54" t="str">
            <v>Ad Hoc</v>
          </cell>
          <cell r="DS54" t="str">
            <v>Ad Hoc</v>
          </cell>
          <cell r="DT54" t="str">
            <v>Ad Hoc</v>
          </cell>
          <cell r="DU54" t="str">
            <v>Ad Hoc</v>
          </cell>
          <cell r="DV54" t="str">
            <v>Ad Hoc</v>
          </cell>
          <cell r="DW54" t="str">
            <v>Ad Hoc</v>
          </cell>
          <cell r="DX54" t="str">
            <v>Ad Hoc</v>
          </cell>
          <cell r="DY54" t="str">
            <v>Ad Hoc</v>
          </cell>
          <cell r="DZ54" t="str">
            <v>Ad Hoc</v>
          </cell>
          <cell r="EA54" t="str">
            <v>Ad Hoc</v>
          </cell>
          <cell r="EB54" t="str">
            <v>Ad Hoc</v>
          </cell>
          <cell r="EC54" t="str">
            <v>Ad Hoc</v>
          </cell>
          <cell r="ED54" t="str">
            <v>Ad Hoc</v>
          </cell>
          <cell r="EE54" t="str">
            <v>Ad Hoc</v>
          </cell>
          <cell r="EF54" t="str">
            <v>Ad Hoc</v>
          </cell>
          <cell r="EG54" t="str">
            <v>Ad Hoc</v>
          </cell>
          <cell r="EH54" t="str">
            <v>Ad Hoc</v>
          </cell>
          <cell r="EI54" t="str">
            <v>Ad Hoc</v>
          </cell>
          <cell r="EJ54" t="str">
            <v>Ad Hoc</v>
          </cell>
          <cell r="EK54" t="str">
            <v>Ad Hoc</v>
          </cell>
          <cell r="EL54" t="str">
            <v>Ad Hoc</v>
          </cell>
          <cell r="EM54" t="str">
            <v>Ad Hoc</v>
          </cell>
          <cell r="EN54" t="str">
            <v>Ad Hoc</v>
          </cell>
          <cell r="EO54" t="str">
            <v>Ad Hoc</v>
          </cell>
        </row>
        <row r="55">
          <cell r="BJ55">
            <v>10</v>
          </cell>
          <cell r="BK55" t="str">
            <v>Ad Hoc</v>
          </cell>
          <cell r="BL55" t="str">
            <v>Ad Hoc</v>
          </cell>
          <cell r="BM55">
            <v>250</v>
          </cell>
          <cell r="BN55">
            <v>375</v>
          </cell>
          <cell r="BO55">
            <v>563</v>
          </cell>
          <cell r="BP55">
            <v>750</v>
          </cell>
          <cell r="BQ55">
            <v>1000</v>
          </cell>
          <cell r="BR55">
            <v>1500</v>
          </cell>
          <cell r="BS55">
            <v>2000</v>
          </cell>
          <cell r="BT55">
            <v>3000</v>
          </cell>
          <cell r="BU55">
            <v>4500</v>
          </cell>
          <cell r="BV55">
            <v>6000</v>
          </cell>
          <cell r="BW55">
            <v>9000</v>
          </cell>
          <cell r="BX55">
            <v>12000</v>
          </cell>
          <cell r="BY55">
            <v>18000</v>
          </cell>
          <cell r="BZ55">
            <v>24000</v>
          </cell>
          <cell r="CA55">
            <v>36000</v>
          </cell>
          <cell r="CB55" t="str">
            <v>Ad Hoc</v>
          </cell>
          <cell r="CC55" t="str">
            <v>Ad Hoc</v>
          </cell>
          <cell r="CD55" t="str">
            <v>Ad Hoc</v>
          </cell>
          <cell r="CE55" t="str">
            <v>Ad Hoc</v>
          </cell>
          <cell r="CF55" t="str">
            <v>Ad Hoc</v>
          </cell>
          <cell r="CG55" t="str">
            <v>Ad Hoc</v>
          </cell>
          <cell r="CH55" t="str">
            <v>Ad Hoc</v>
          </cell>
          <cell r="CI55" t="str">
            <v>Ad Hoc</v>
          </cell>
          <cell r="CJ55" t="str">
            <v>Ad Hoc</v>
          </cell>
          <cell r="CK55" t="str">
            <v>Ad Hoc</v>
          </cell>
          <cell r="CL55" t="str">
            <v>Ad Hoc</v>
          </cell>
          <cell r="CM55" t="str">
            <v>Ad Hoc</v>
          </cell>
          <cell r="CN55" t="str">
            <v>Ad Hoc</v>
          </cell>
          <cell r="CO55" t="str">
            <v>Ad Hoc</v>
          </cell>
          <cell r="CP55" t="str">
            <v>Ad Hoc</v>
          </cell>
          <cell r="CQ55" t="str">
            <v>Ad Hoc</v>
          </cell>
          <cell r="CR55" t="str">
            <v>Ad Hoc</v>
          </cell>
          <cell r="CS55" t="str">
            <v>Ad Hoc</v>
          </cell>
          <cell r="CT55" t="str">
            <v>Ad Hoc</v>
          </cell>
          <cell r="CU55" t="str">
            <v>Ad Hoc</v>
          </cell>
          <cell r="CV55" t="str">
            <v>Ad Hoc</v>
          </cell>
          <cell r="CW55" t="str">
            <v>Ad Hoc</v>
          </cell>
          <cell r="CX55" t="str">
            <v>Ad Hoc</v>
          </cell>
          <cell r="CY55" t="str">
            <v>Ad Hoc</v>
          </cell>
          <cell r="CZ55" t="str">
            <v>Ad Hoc</v>
          </cell>
          <cell r="DA55" t="str">
            <v>Ad Hoc</v>
          </cell>
          <cell r="DB55" t="str">
            <v>Ad Hoc</v>
          </cell>
          <cell r="DC55" t="str">
            <v>Ad Hoc</v>
          </cell>
          <cell r="DD55" t="str">
            <v>Ad Hoc</v>
          </cell>
          <cell r="DE55" t="str">
            <v>Ad Hoc</v>
          </cell>
          <cell r="DF55" t="str">
            <v>Ad Hoc</v>
          </cell>
          <cell r="DG55" t="str">
            <v>Ad Hoc</v>
          </cell>
          <cell r="DH55" t="str">
            <v>Ad Hoc</v>
          </cell>
          <cell r="DI55" t="str">
            <v>Ad Hoc</v>
          </cell>
          <cell r="DJ55" t="str">
            <v>Ad Hoc</v>
          </cell>
          <cell r="DK55" t="str">
            <v>Ad Hoc</v>
          </cell>
          <cell r="DL55" t="str">
            <v>Ad Hoc</v>
          </cell>
          <cell r="DM55" t="str">
            <v>Ad Hoc</v>
          </cell>
          <cell r="DN55" t="str">
            <v>Ad Hoc</v>
          </cell>
          <cell r="DO55" t="str">
            <v>Ad Hoc</v>
          </cell>
          <cell r="DP55" t="str">
            <v>Ad Hoc</v>
          </cell>
          <cell r="DQ55" t="str">
            <v>Ad Hoc</v>
          </cell>
          <cell r="DR55" t="str">
            <v>Ad Hoc</v>
          </cell>
          <cell r="DS55" t="str">
            <v>Ad Hoc</v>
          </cell>
          <cell r="DT55" t="str">
            <v>Ad Hoc</v>
          </cell>
          <cell r="DU55" t="str">
            <v>Ad Hoc</v>
          </cell>
          <cell r="DV55" t="str">
            <v>Ad Hoc</v>
          </cell>
          <cell r="DW55" t="str">
            <v>Ad Hoc</v>
          </cell>
          <cell r="DX55" t="str">
            <v>Ad Hoc</v>
          </cell>
          <cell r="DY55" t="str">
            <v>Ad Hoc</v>
          </cell>
          <cell r="DZ55" t="str">
            <v>Ad Hoc</v>
          </cell>
          <cell r="EA55" t="str">
            <v>Ad Hoc</v>
          </cell>
          <cell r="EB55" t="str">
            <v>Ad Hoc</v>
          </cell>
          <cell r="EC55" t="str">
            <v>Ad Hoc</v>
          </cell>
          <cell r="ED55" t="str">
            <v>Ad Hoc</v>
          </cell>
          <cell r="EE55" t="str">
            <v>Ad Hoc</v>
          </cell>
          <cell r="EF55" t="str">
            <v>Ad Hoc</v>
          </cell>
          <cell r="EG55" t="str">
            <v>Ad Hoc</v>
          </cell>
          <cell r="EH55" t="str">
            <v>Ad Hoc</v>
          </cell>
          <cell r="EI55" t="str">
            <v>Ad Hoc</v>
          </cell>
          <cell r="EJ55" t="str">
            <v>Ad Hoc</v>
          </cell>
          <cell r="EK55" t="str">
            <v>Ad Hoc</v>
          </cell>
          <cell r="EL55" t="str">
            <v>Ad Hoc</v>
          </cell>
          <cell r="EM55" t="str">
            <v>Ad Hoc</v>
          </cell>
          <cell r="EN55" t="str">
            <v>Ad Hoc</v>
          </cell>
          <cell r="EO55" t="str">
            <v>Ad Hoc</v>
          </cell>
        </row>
        <row r="56">
          <cell r="BJ56">
            <v>11</v>
          </cell>
          <cell r="BK56" t="str">
            <v>Ad Hoc</v>
          </cell>
          <cell r="BL56" t="str">
            <v>Ad Hoc</v>
          </cell>
          <cell r="BM56" t="str">
            <v>Ad Hoc</v>
          </cell>
          <cell r="BN56">
            <v>275</v>
          </cell>
          <cell r="BO56">
            <v>413</v>
          </cell>
          <cell r="BP56">
            <v>619</v>
          </cell>
          <cell r="BQ56">
            <v>825</v>
          </cell>
          <cell r="BR56">
            <v>1100</v>
          </cell>
          <cell r="BS56">
            <v>1650</v>
          </cell>
          <cell r="BT56">
            <v>2200</v>
          </cell>
          <cell r="BU56">
            <v>3300</v>
          </cell>
          <cell r="BV56">
            <v>4950</v>
          </cell>
          <cell r="BW56">
            <v>6600</v>
          </cell>
          <cell r="BX56">
            <v>9900</v>
          </cell>
          <cell r="BY56">
            <v>13200</v>
          </cell>
          <cell r="BZ56">
            <v>19800</v>
          </cell>
          <cell r="CA56">
            <v>26400</v>
          </cell>
          <cell r="CB56">
            <v>39600</v>
          </cell>
          <cell r="CC56" t="str">
            <v>Ad Hoc</v>
          </cell>
          <cell r="CD56" t="str">
            <v>Ad Hoc</v>
          </cell>
          <cell r="CE56" t="str">
            <v>Ad Hoc</v>
          </cell>
          <cell r="CF56" t="str">
            <v>Ad Hoc</v>
          </cell>
          <cell r="CG56" t="str">
            <v>Ad Hoc</v>
          </cell>
          <cell r="CH56" t="str">
            <v>Ad Hoc</v>
          </cell>
          <cell r="CI56" t="str">
            <v>Ad Hoc</v>
          </cell>
          <cell r="CJ56" t="str">
            <v>Ad Hoc</v>
          </cell>
          <cell r="CK56" t="str">
            <v>Ad Hoc</v>
          </cell>
          <cell r="CL56" t="str">
            <v>Ad Hoc</v>
          </cell>
          <cell r="CM56" t="str">
            <v>Ad Hoc</v>
          </cell>
          <cell r="CN56" t="str">
            <v>Ad Hoc</v>
          </cell>
          <cell r="CO56" t="str">
            <v>Ad Hoc</v>
          </cell>
          <cell r="CP56" t="str">
            <v>Ad Hoc</v>
          </cell>
          <cell r="CQ56" t="str">
            <v>Ad Hoc</v>
          </cell>
          <cell r="CR56" t="str">
            <v>Ad Hoc</v>
          </cell>
          <cell r="CS56" t="str">
            <v>Ad Hoc</v>
          </cell>
          <cell r="CT56" t="str">
            <v>Ad Hoc</v>
          </cell>
          <cell r="CU56" t="str">
            <v>Ad Hoc</v>
          </cell>
          <cell r="CV56" t="str">
            <v>Ad Hoc</v>
          </cell>
          <cell r="CW56" t="str">
            <v>Ad Hoc</v>
          </cell>
          <cell r="CX56" t="str">
            <v>Ad Hoc</v>
          </cell>
          <cell r="CY56" t="str">
            <v>Ad Hoc</v>
          </cell>
          <cell r="CZ56" t="str">
            <v>Ad Hoc</v>
          </cell>
          <cell r="DA56" t="str">
            <v>Ad Hoc</v>
          </cell>
          <cell r="DB56" t="str">
            <v>Ad Hoc</v>
          </cell>
          <cell r="DC56" t="str">
            <v>Ad Hoc</v>
          </cell>
          <cell r="DD56" t="str">
            <v>Ad Hoc</v>
          </cell>
          <cell r="DE56" t="str">
            <v>Ad Hoc</v>
          </cell>
          <cell r="DF56" t="str">
            <v>Ad Hoc</v>
          </cell>
          <cell r="DG56" t="str">
            <v>Ad Hoc</v>
          </cell>
          <cell r="DH56" t="str">
            <v>Ad Hoc</v>
          </cell>
          <cell r="DI56" t="str">
            <v>Ad Hoc</v>
          </cell>
          <cell r="DJ56" t="str">
            <v>Ad Hoc</v>
          </cell>
          <cell r="DK56" t="str">
            <v>Ad Hoc</v>
          </cell>
          <cell r="DL56" t="str">
            <v>Ad Hoc</v>
          </cell>
          <cell r="DM56" t="str">
            <v>Ad Hoc</v>
          </cell>
          <cell r="DN56" t="str">
            <v>Ad Hoc</v>
          </cell>
          <cell r="DO56" t="str">
            <v>Ad Hoc</v>
          </cell>
          <cell r="DP56" t="str">
            <v>Ad Hoc</v>
          </cell>
          <cell r="DQ56" t="str">
            <v>Ad Hoc</v>
          </cell>
          <cell r="DR56" t="str">
            <v>Ad Hoc</v>
          </cell>
          <cell r="DS56" t="str">
            <v>Ad Hoc</v>
          </cell>
          <cell r="DT56" t="str">
            <v>Ad Hoc</v>
          </cell>
          <cell r="DU56" t="str">
            <v>Ad Hoc</v>
          </cell>
          <cell r="DV56" t="str">
            <v>Ad Hoc</v>
          </cell>
          <cell r="DW56" t="str">
            <v>Ad Hoc</v>
          </cell>
          <cell r="DX56" t="str">
            <v>Ad Hoc</v>
          </cell>
          <cell r="DY56" t="str">
            <v>Ad Hoc</v>
          </cell>
          <cell r="DZ56" t="str">
            <v>Ad Hoc</v>
          </cell>
          <cell r="EA56" t="str">
            <v>Ad Hoc</v>
          </cell>
          <cell r="EB56" t="str">
            <v>Ad Hoc</v>
          </cell>
          <cell r="EC56" t="str">
            <v>Ad Hoc</v>
          </cell>
          <cell r="ED56" t="str">
            <v>Ad Hoc</v>
          </cell>
          <cell r="EE56" t="str">
            <v>Ad Hoc</v>
          </cell>
          <cell r="EF56" t="str">
            <v>Ad Hoc</v>
          </cell>
          <cell r="EG56" t="str">
            <v>Ad Hoc</v>
          </cell>
          <cell r="EH56" t="str">
            <v>Ad Hoc</v>
          </cell>
          <cell r="EI56" t="str">
            <v>Ad Hoc</v>
          </cell>
          <cell r="EJ56" t="str">
            <v>Ad Hoc</v>
          </cell>
          <cell r="EK56" t="str">
            <v>Ad Hoc</v>
          </cell>
          <cell r="EL56" t="str">
            <v>Ad Hoc</v>
          </cell>
          <cell r="EM56" t="str">
            <v>Ad Hoc</v>
          </cell>
          <cell r="EN56" t="str">
            <v>Ad Hoc</v>
          </cell>
          <cell r="EO56" t="str">
            <v>Ad Hoc</v>
          </cell>
        </row>
        <row r="57">
          <cell r="BJ57">
            <v>12</v>
          </cell>
          <cell r="BK57" t="str">
            <v>Ad Hoc</v>
          </cell>
          <cell r="BL57" t="str">
            <v>Ad Hoc</v>
          </cell>
          <cell r="BM57" t="str">
            <v>Ad Hoc</v>
          </cell>
          <cell r="BN57" t="str">
            <v>Ad Hoc</v>
          </cell>
          <cell r="BO57">
            <v>300</v>
          </cell>
          <cell r="BP57">
            <v>450</v>
          </cell>
          <cell r="BQ57">
            <v>675</v>
          </cell>
          <cell r="BR57">
            <v>900</v>
          </cell>
          <cell r="BS57">
            <v>1200</v>
          </cell>
          <cell r="BT57">
            <v>1800</v>
          </cell>
          <cell r="BU57">
            <v>2400</v>
          </cell>
          <cell r="BV57">
            <v>3600</v>
          </cell>
          <cell r="BW57">
            <v>5400</v>
          </cell>
          <cell r="BX57">
            <v>7200</v>
          </cell>
          <cell r="BY57">
            <v>10800</v>
          </cell>
          <cell r="BZ57">
            <v>14400</v>
          </cell>
          <cell r="CA57">
            <v>21600</v>
          </cell>
          <cell r="CB57">
            <v>28800</v>
          </cell>
          <cell r="CC57">
            <v>43200</v>
          </cell>
          <cell r="CD57" t="str">
            <v>Ad Hoc</v>
          </cell>
          <cell r="CE57" t="str">
            <v>Ad Hoc</v>
          </cell>
          <cell r="CF57" t="str">
            <v>Ad Hoc</v>
          </cell>
          <cell r="CG57" t="str">
            <v>Ad Hoc</v>
          </cell>
          <cell r="CH57" t="str">
            <v>Ad Hoc</v>
          </cell>
          <cell r="CI57" t="str">
            <v>Ad Hoc</v>
          </cell>
          <cell r="CJ57" t="str">
            <v>Ad Hoc</v>
          </cell>
          <cell r="CK57" t="str">
            <v>Ad Hoc</v>
          </cell>
          <cell r="CL57" t="str">
            <v>Ad Hoc</v>
          </cell>
          <cell r="CM57" t="str">
            <v>Ad Hoc</v>
          </cell>
          <cell r="CN57" t="str">
            <v>Ad Hoc</v>
          </cell>
          <cell r="CO57" t="str">
            <v>Ad Hoc</v>
          </cell>
          <cell r="CP57" t="str">
            <v>Ad Hoc</v>
          </cell>
          <cell r="CQ57" t="str">
            <v>Ad Hoc</v>
          </cell>
          <cell r="CR57" t="str">
            <v>Ad Hoc</v>
          </cell>
          <cell r="CS57" t="str">
            <v>Ad Hoc</v>
          </cell>
          <cell r="CT57" t="str">
            <v>Ad Hoc</v>
          </cell>
          <cell r="CU57" t="str">
            <v>Ad Hoc</v>
          </cell>
          <cell r="CV57" t="str">
            <v>Ad Hoc</v>
          </cell>
          <cell r="CW57" t="str">
            <v>Ad Hoc</v>
          </cell>
          <cell r="CX57" t="str">
            <v>Ad Hoc</v>
          </cell>
          <cell r="CY57" t="str">
            <v>Ad Hoc</v>
          </cell>
          <cell r="CZ57" t="str">
            <v>Ad Hoc</v>
          </cell>
          <cell r="DA57" t="str">
            <v>Ad Hoc</v>
          </cell>
          <cell r="DB57" t="str">
            <v>Ad Hoc</v>
          </cell>
          <cell r="DC57" t="str">
            <v>Ad Hoc</v>
          </cell>
          <cell r="DD57" t="str">
            <v>Ad Hoc</v>
          </cell>
          <cell r="DE57" t="str">
            <v>Ad Hoc</v>
          </cell>
          <cell r="DF57" t="str">
            <v>Ad Hoc</v>
          </cell>
          <cell r="DG57" t="str">
            <v>Ad Hoc</v>
          </cell>
          <cell r="DH57" t="str">
            <v>Ad Hoc</v>
          </cell>
          <cell r="DI57" t="str">
            <v>Ad Hoc</v>
          </cell>
          <cell r="DJ57" t="str">
            <v>Ad Hoc</v>
          </cell>
          <cell r="DK57" t="str">
            <v>Ad Hoc</v>
          </cell>
          <cell r="DL57" t="str">
            <v>Ad Hoc</v>
          </cell>
          <cell r="DM57" t="str">
            <v>Ad Hoc</v>
          </cell>
          <cell r="DN57" t="str">
            <v>Ad Hoc</v>
          </cell>
          <cell r="DO57" t="str">
            <v>Ad Hoc</v>
          </cell>
          <cell r="DP57" t="str">
            <v>Ad Hoc</v>
          </cell>
          <cell r="DQ57" t="str">
            <v>Ad Hoc</v>
          </cell>
          <cell r="DR57" t="str">
            <v>Ad Hoc</v>
          </cell>
          <cell r="DS57" t="str">
            <v>Ad Hoc</v>
          </cell>
          <cell r="DT57" t="str">
            <v>Ad Hoc</v>
          </cell>
          <cell r="DU57" t="str">
            <v>Ad Hoc</v>
          </cell>
          <cell r="DV57" t="str">
            <v>Ad Hoc</v>
          </cell>
          <cell r="DW57" t="str">
            <v>Ad Hoc</v>
          </cell>
          <cell r="DX57" t="str">
            <v>Ad Hoc</v>
          </cell>
          <cell r="DY57" t="str">
            <v>Ad Hoc</v>
          </cell>
          <cell r="DZ57" t="str">
            <v>Ad Hoc</v>
          </cell>
          <cell r="EA57" t="str">
            <v>Ad Hoc</v>
          </cell>
          <cell r="EB57" t="str">
            <v>Ad Hoc</v>
          </cell>
          <cell r="EC57" t="str">
            <v>Ad Hoc</v>
          </cell>
          <cell r="ED57" t="str">
            <v>Ad Hoc</v>
          </cell>
          <cell r="EE57" t="str">
            <v>Ad Hoc</v>
          </cell>
          <cell r="EF57" t="str">
            <v>Ad Hoc</v>
          </cell>
          <cell r="EG57" t="str">
            <v>Ad Hoc</v>
          </cell>
          <cell r="EH57" t="str">
            <v>Ad Hoc</v>
          </cell>
          <cell r="EI57" t="str">
            <v>Ad Hoc</v>
          </cell>
          <cell r="EJ57" t="str">
            <v>Ad Hoc</v>
          </cell>
          <cell r="EK57" t="str">
            <v>Ad Hoc</v>
          </cell>
          <cell r="EL57" t="str">
            <v>Ad Hoc</v>
          </cell>
          <cell r="EM57" t="str">
            <v>Ad Hoc</v>
          </cell>
          <cell r="EN57" t="str">
            <v>Ad Hoc</v>
          </cell>
          <cell r="EO57" t="str">
            <v>Ad Hoc</v>
          </cell>
        </row>
        <row r="58">
          <cell r="BJ58">
            <v>13</v>
          </cell>
          <cell r="BK58" t="str">
            <v>Ad Hoc</v>
          </cell>
          <cell r="BL58" t="str">
            <v>Ad Hoc</v>
          </cell>
          <cell r="BM58" t="str">
            <v>Ad Hoc</v>
          </cell>
          <cell r="BN58" t="str">
            <v>Ad Hoc</v>
          </cell>
          <cell r="BO58" t="str">
            <v>Ad Hoc</v>
          </cell>
          <cell r="BP58">
            <v>325</v>
          </cell>
          <cell r="BQ58">
            <v>488</v>
          </cell>
          <cell r="BR58">
            <v>731</v>
          </cell>
          <cell r="BS58">
            <v>975</v>
          </cell>
          <cell r="BT58">
            <v>1300</v>
          </cell>
          <cell r="BU58">
            <v>1950</v>
          </cell>
          <cell r="BV58">
            <v>2600</v>
          </cell>
          <cell r="BW58">
            <v>3900</v>
          </cell>
          <cell r="BX58">
            <v>5850</v>
          </cell>
          <cell r="BY58">
            <v>7800</v>
          </cell>
          <cell r="BZ58">
            <v>11700</v>
          </cell>
          <cell r="CA58">
            <v>15600</v>
          </cell>
          <cell r="CB58">
            <v>23400</v>
          </cell>
          <cell r="CC58">
            <v>31200</v>
          </cell>
          <cell r="CD58">
            <v>46800</v>
          </cell>
          <cell r="CE58" t="str">
            <v>Ad Hoc</v>
          </cell>
          <cell r="CF58" t="str">
            <v>Ad Hoc</v>
          </cell>
          <cell r="CG58" t="str">
            <v>Ad Hoc</v>
          </cell>
          <cell r="CH58" t="str">
            <v>Ad Hoc</v>
          </cell>
          <cell r="CI58" t="str">
            <v>Ad Hoc</v>
          </cell>
          <cell r="CJ58" t="str">
            <v>Ad Hoc</v>
          </cell>
          <cell r="CK58" t="str">
            <v>Ad Hoc</v>
          </cell>
          <cell r="CL58" t="str">
            <v>Ad Hoc</v>
          </cell>
          <cell r="CM58" t="str">
            <v>Ad Hoc</v>
          </cell>
          <cell r="CN58" t="str">
            <v>Ad Hoc</v>
          </cell>
          <cell r="CO58" t="str">
            <v>Ad Hoc</v>
          </cell>
          <cell r="CP58" t="str">
            <v>Ad Hoc</v>
          </cell>
          <cell r="CQ58" t="str">
            <v>Ad Hoc</v>
          </cell>
          <cell r="CR58" t="str">
            <v>Ad Hoc</v>
          </cell>
          <cell r="CS58" t="str">
            <v>Ad Hoc</v>
          </cell>
          <cell r="CT58" t="str">
            <v>Ad Hoc</v>
          </cell>
          <cell r="CU58" t="str">
            <v>Ad Hoc</v>
          </cell>
          <cell r="CV58" t="str">
            <v>Ad Hoc</v>
          </cell>
          <cell r="CW58" t="str">
            <v>Ad Hoc</v>
          </cell>
          <cell r="CX58" t="str">
            <v>Ad Hoc</v>
          </cell>
          <cell r="CY58" t="str">
            <v>Ad Hoc</v>
          </cell>
          <cell r="CZ58" t="str">
            <v>Ad Hoc</v>
          </cell>
          <cell r="DA58" t="str">
            <v>Ad Hoc</v>
          </cell>
          <cell r="DB58" t="str">
            <v>Ad Hoc</v>
          </cell>
          <cell r="DC58" t="str">
            <v>Ad Hoc</v>
          </cell>
          <cell r="DD58" t="str">
            <v>Ad Hoc</v>
          </cell>
          <cell r="DE58" t="str">
            <v>Ad Hoc</v>
          </cell>
          <cell r="DF58" t="str">
            <v>Ad Hoc</v>
          </cell>
          <cell r="DG58" t="str">
            <v>Ad Hoc</v>
          </cell>
          <cell r="DH58" t="str">
            <v>Ad Hoc</v>
          </cell>
          <cell r="DI58" t="str">
            <v>Ad Hoc</v>
          </cell>
          <cell r="DJ58" t="str">
            <v>Ad Hoc</v>
          </cell>
          <cell r="DK58" t="str">
            <v>Ad Hoc</v>
          </cell>
          <cell r="DL58" t="str">
            <v>Ad Hoc</v>
          </cell>
          <cell r="DM58" t="str">
            <v>Ad Hoc</v>
          </cell>
          <cell r="DN58" t="str">
            <v>Ad Hoc</v>
          </cell>
          <cell r="DO58" t="str">
            <v>Ad Hoc</v>
          </cell>
          <cell r="DP58" t="str">
            <v>Ad Hoc</v>
          </cell>
          <cell r="DQ58" t="str">
            <v>Ad Hoc</v>
          </cell>
          <cell r="DR58" t="str">
            <v>Ad Hoc</v>
          </cell>
          <cell r="DS58" t="str">
            <v>Ad Hoc</v>
          </cell>
          <cell r="DT58" t="str">
            <v>Ad Hoc</v>
          </cell>
          <cell r="DU58" t="str">
            <v>Ad Hoc</v>
          </cell>
          <cell r="DV58" t="str">
            <v>Ad Hoc</v>
          </cell>
          <cell r="DW58" t="str">
            <v>Ad Hoc</v>
          </cell>
          <cell r="DX58" t="str">
            <v>Ad Hoc</v>
          </cell>
          <cell r="DY58" t="str">
            <v>Ad Hoc</v>
          </cell>
          <cell r="DZ58" t="str">
            <v>Ad Hoc</v>
          </cell>
          <cell r="EA58" t="str">
            <v>Ad Hoc</v>
          </cell>
          <cell r="EB58" t="str">
            <v>Ad Hoc</v>
          </cell>
          <cell r="EC58" t="str">
            <v>Ad Hoc</v>
          </cell>
          <cell r="ED58" t="str">
            <v>Ad Hoc</v>
          </cell>
          <cell r="EE58" t="str">
            <v>Ad Hoc</v>
          </cell>
          <cell r="EF58" t="str">
            <v>Ad Hoc</v>
          </cell>
          <cell r="EG58" t="str">
            <v>Ad Hoc</v>
          </cell>
          <cell r="EH58" t="str">
            <v>Ad Hoc</v>
          </cell>
          <cell r="EI58" t="str">
            <v>Ad Hoc</v>
          </cell>
          <cell r="EJ58" t="str">
            <v>Ad Hoc</v>
          </cell>
          <cell r="EK58" t="str">
            <v>Ad Hoc</v>
          </cell>
          <cell r="EL58" t="str">
            <v>Ad Hoc</v>
          </cell>
          <cell r="EM58" t="str">
            <v>Ad Hoc</v>
          </cell>
          <cell r="EN58" t="str">
            <v>Ad Hoc</v>
          </cell>
          <cell r="EO58" t="str">
            <v>Ad Hoc</v>
          </cell>
        </row>
        <row r="59">
          <cell r="BJ59">
            <v>14</v>
          </cell>
          <cell r="BK59" t="str">
            <v>Ad Hoc</v>
          </cell>
          <cell r="BL59" t="str">
            <v>Ad Hoc</v>
          </cell>
          <cell r="BM59" t="str">
            <v>Ad Hoc</v>
          </cell>
          <cell r="BN59" t="str">
            <v>Ad Hoc</v>
          </cell>
          <cell r="BO59" t="str">
            <v>Ad Hoc</v>
          </cell>
          <cell r="BP59" t="str">
            <v>Ad Hoc</v>
          </cell>
          <cell r="BQ59">
            <v>350</v>
          </cell>
          <cell r="BR59">
            <v>525</v>
          </cell>
          <cell r="BS59">
            <v>788</v>
          </cell>
          <cell r="BT59">
            <v>1050</v>
          </cell>
          <cell r="BU59">
            <v>1400</v>
          </cell>
          <cell r="BV59">
            <v>2100</v>
          </cell>
          <cell r="BW59">
            <v>2800</v>
          </cell>
          <cell r="BX59">
            <v>4200</v>
          </cell>
          <cell r="BY59">
            <v>6300</v>
          </cell>
          <cell r="BZ59">
            <v>8400</v>
          </cell>
          <cell r="CA59">
            <v>12600</v>
          </cell>
          <cell r="CB59">
            <v>16800</v>
          </cell>
          <cell r="CC59">
            <v>25200</v>
          </cell>
          <cell r="CD59">
            <v>33600</v>
          </cell>
          <cell r="CE59">
            <v>50400</v>
          </cell>
          <cell r="CF59" t="str">
            <v>Ad Hoc</v>
          </cell>
          <cell r="CG59" t="str">
            <v>Ad Hoc</v>
          </cell>
          <cell r="CH59" t="str">
            <v>Ad Hoc</v>
          </cell>
          <cell r="CI59" t="str">
            <v>Ad Hoc</v>
          </cell>
          <cell r="CJ59" t="str">
            <v>Ad Hoc</v>
          </cell>
          <cell r="CK59" t="str">
            <v>Ad Hoc</v>
          </cell>
          <cell r="CL59" t="str">
            <v>Ad Hoc</v>
          </cell>
          <cell r="CM59" t="str">
            <v>Ad Hoc</v>
          </cell>
          <cell r="CN59" t="str">
            <v>Ad Hoc</v>
          </cell>
          <cell r="CO59" t="str">
            <v>Ad Hoc</v>
          </cell>
          <cell r="CP59" t="str">
            <v>Ad Hoc</v>
          </cell>
          <cell r="CQ59" t="str">
            <v>Ad Hoc</v>
          </cell>
          <cell r="CR59" t="str">
            <v>Ad Hoc</v>
          </cell>
          <cell r="CS59" t="str">
            <v>Ad Hoc</v>
          </cell>
          <cell r="CT59" t="str">
            <v>Ad Hoc</v>
          </cell>
          <cell r="CU59" t="str">
            <v>Ad Hoc</v>
          </cell>
          <cell r="CV59" t="str">
            <v>Ad Hoc</v>
          </cell>
          <cell r="CW59" t="str">
            <v>Ad Hoc</v>
          </cell>
          <cell r="CX59" t="str">
            <v>Ad Hoc</v>
          </cell>
          <cell r="CY59" t="str">
            <v>Ad Hoc</v>
          </cell>
          <cell r="CZ59" t="str">
            <v>Ad Hoc</v>
          </cell>
          <cell r="DA59" t="str">
            <v>Ad Hoc</v>
          </cell>
          <cell r="DB59" t="str">
            <v>Ad Hoc</v>
          </cell>
          <cell r="DC59" t="str">
            <v>Ad Hoc</v>
          </cell>
          <cell r="DD59" t="str">
            <v>Ad Hoc</v>
          </cell>
          <cell r="DE59" t="str">
            <v>Ad Hoc</v>
          </cell>
          <cell r="DF59" t="str">
            <v>Ad Hoc</v>
          </cell>
          <cell r="DG59" t="str">
            <v>Ad Hoc</v>
          </cell>
          <cell r="DH59" t="str">
            <v>Ad Hoc</v>
          </cell>
          <cell r="DI59" t="str">
            <v>Ad Hoc</v>
          </cell>
          <cell r="DJ59" t="str">
            <v>Ad Hoc</v>
          </cell>
          <cell r="DK59" t="str">
            <v>Ad Hoc</v>
          </cell>
          <cell r="DL59" t="str">
            <v>Ad Hoc</v>
          </cell>
          <cell r="DM59" t="str">
            <v>Ad Hoc</v>
          </cell>
          <cell r="DN59" t="str">
            <v>Ad Hoc</v>
          </cell>
          <cell r="DO59" t="str">
            <v>Ad Hoc</v>
          </cell>
          <cell r="DP59" t="str">
            <v>Ad Hoc</v>
          </cell>
          <cell r="DQ59" t="str">
            <v>Ad Hoc</v>
          </cell>
          <cell r="DR59" t="str">
            <v>Ad Hoc</v>
          </cell>
          <cell r="DS59" t="str">
            <v>Ad Hoc</v>
          </cell>
          <cell r="DT59" t="str">
            <v>Ad Hoc</v>
          </cell>
          <cell r="DU59" t="str">
            <v>Ad Hoc</v>
          </cell>
          <cell r="DV59" t="str">
            <v>Ad Hoc</v>
          </cell>
          <cell r="DW59" t="str">
            <v>Ad Hoc</v>
          </cell>
          <cell r="DX59" t="str">
            <v>Ad Hoc</v>
          </cell>
          <cell r="DY59" t="str">
            <v>Ad Hoc</v>
          </cell>
          <cell r="DZ59" t="str">
            <v>Ad Hoc</v>
          </cell>
          <cell r="EA59" t="str">
            <v>Ad Hoc</v>
          </cell>
          <cell r="EB59" t="str">
            <v>Ad Hoc</v>
          </cell>
          <cell r="EC59" t="str">
            <v>Ad Hoc</v>
          </cell>
          <cell r="ED59" t="str">
            <v>Ad Hoc</v>
          </cell>
          <cell r="EE59" t="str">
            <v>Ad Hoc</v>
          </cell>
          <cell r="EF59" t="str">
            <v>Ad Hoc</v>
          </cell>
          <cell r="EG59" t="str">
            <v>Ad Hoc</v>
          </cell>
          <cell r="EH59" t="str">
            <v>Ad Hoc</v>
          </cell>
          <cell r="EI59" t="str">
            <v>Ad Hoc</v>
          </cell>
          <cell r="EJ59" t="str">
            <v>Ad Hoc</v>
          </cell>
          <cell r="EK59" t="str">
            <v>Ad Hoc</v>
          </cell>
          <cell r="EL59" t="str">
            <v>Ad Hoc</v>
          </cell>
          <cell r="EM59" t="str">
            <v>Ad Hoc</v>
          </cell>
          <cell r="EN59" t="str">
            <v>Ad Hoc</v>
          </cell>
          <cell r="EO59" t="str">
            <v>Ad Hoc</v>
          </cell>
        </row>
        <row r="60">
          <cell r="BJ60">
            <v>15</v>
          </cell>
          <cell r="BK60" t="str">
            <v>Ad Hoc</v>
          </cell>
          <cell r="BL60" t="str">
            <v>Ad Hoc</v>
          </cell>
          <cell r="BM60" t="str">
            <v>Ad Hoc</v>
          </cell>
          <cell r="BN60" t="str">
            <v>Ad Hoc</v>
          </cell>
          <cell r="BO60" t="str">
            <v>Ad Hoc</v>
          </cell>
          <cell r="BP60" t="str">
            <v>Ad Hoc</v>
          </cell>
          <cell r="BQ60" t="str">
            <v>Ad Hoc</v>
          </cell>
          <cell r="BR60">
            <v>375</v>
          </cell>
          <cell r="BS60">
            <v>563</v>
          </cell>
          <cell r="BT60">
            <v>844</v>
          </cell>
          <cell r="BU60">
            <v>1125</v>
          </cell>
          <cell r="BV60">
            <v>1500</v>
          </cell>
          <cell r="BW60">
            <v>2250</v>
          </cell>
          <cell r="BX60">
            <v>3000</v>
          </cell>
          <cell r="BY60">
            <v>4500</v>
          </cell>
          <cell r="BZ60">
            <v>6750</v>
          </cell>
          <cell r="CA60">
            <v>9000</v>
          </cell>
          <cell r="CB60">
            <v>13500</v>
          </cell>
          <cell r="CC60">
            <v>18000</v>
          </cell>
          <cell r="CD60">
            <v>27000</v>
          </cell>
          <cell r="CE60">
            <v>36000</v>
          </cell>
          <cell r="CF60">
            <v>54000</v>
          </cell>
          <cell r="CG60" t="str">
            <v>Ad Hoc</v>
          </cell>
          <cell r="CH60" t="str">
            <v>Ad Hoc</v>
          </cell>
          <cell r="CI60" t="str">
            <v>Ad Hoc</v>
          </cell>
          <cell r="CJ60" t="str">
            <v>Ad Hoc</v>
          </cell>
          <cell r="CK60" t="str">
            <v>Ad Hoc</v>
          </cell>
          <cell r="CL60" t="str">
            <v>Ad Hoc</v>
          </cell>
          <cell r="CM60" t="str">
            <v>Ad Hoc</v>
          </cell>
          <cell r="CN60" t="str">
            <v>Ad Hoc</v>
          </cell>
          <cell r="CO60" t="str">
            <v>Ad Hoc</v>
          </cell>
          <cell r="CP60" t="str">
            <v>Ad Hoc</v>
          </cell>
          <cell r="CQ60" t="str">
            <v>Ad Hoc</v>
          </cell>
          <cell r="CR60" t="str">
            <v>Ad Hoc</v>
          </cell>
          <cell r="CS60" t="str">
            <v>Ad Hoc</v>
          </cell>
          <cell r="CT60" t="str">
            <v>Ad Hoc</v>
          </cell>
          <cell r="CU60" t="str">
            <v>Ad Hoc</v>
          </cell>
          <cell r="CV60" t="str">
            <v>Ad Hoc</v>
          </cell>
          <cell r="CW60" t="str">
            <v>Ad Hoc</v>
          </cell>
          <cell r="CX60" t="str">
            <v>Ad Hoc</v>
          </cell>
          <cell r="CY60" t="str">
            <v>Ad Hoc</v>
          </cell>
          <cell r="CZ60" t="str">
            <v>Ad Hoc</v>
          </cell>
          <cell r="DA60" t="str">
            <v>Ad Hoc</v>
          </cell>
          <cell r="DB60" t="str">
            <v>Ad Hoc</v>
          </cell>
          <cell r="DC60" t="str">
            <v>Ad Hoc</v>
          </cell>
          <cell r="DD60" t="str">
            <v>Ad Hoc</v>
          </cell>
          <cell r="DE60" t="str">
            <v>Ad Hoc</v>
          </cell>
          <cell r="DF60" t="str">
            <v>Ad Hoc</v>
          </cell>
          <cell r="DG60" t="str">
            <v>Ad Hoc</v>
          </cell>
          <cell r="DH60" t="str">
            <v>Ad Hoc</v>
          </cell>
          <cell r="DI60" t="str">
            <v>Ad Hoc</v>
          </cell>
          <cell r="DJ60" t="str">
            <v>Ad Hoc</v>
          </cell>
          <cell r="DK60" t="str">
            <v>Ad Hoc</v>
          </cell>
          <cell r="DL60" t="str">
            <v>Ad Hoc</v>
          </cell>
          <cell r="DM60" t="str">
            <v>Ad Hoc</v>
          </cell>
          <cell r="DN60" t="str">
            <v>Ad Hoc</v>
          </cell>
          <cell r="DO60" t="str">
            <v>Ad Hoc</v>
          </cell>
          <cell r="DP60" t="str">
            <v>Ad Hoc</v>
          </cell>
          <cell r="DQ60" t="str">
            <v>Ad Hoc</v>
          </cell>
          <cell r="DR60" t="str">
            <v>Ad Hoc</v>
          </cell>
          <cell r="DS60" t="str">
            <v>Ad Hoc</v>
          </cell>
          <cell r="DT60" t="str">
            <v>Ad Hoc</v>
          </cell>
          <cell r="DU60" t="str">
            <v>Ad Hoc</v>
          </cell>
          <cell r="DV60" t="str">
            <v>Ad Hoc</v>
          </cell>
          <cell r="DW60" t="str">
            <v>Ad Hoc</v>
          </cell>
          <cell r="DX60" t="str">
            <v>Ad Hoc</v>
          </cell>
          <cell r="DY60" t="str">
            <v>Ad Hoc</v>
          </cell>
          <cell r="DZ60" t="str">
            <v>Ad Hoc</v>
          </cell>
          <cell r="EA60" t="str">
            <v>Ad Hoc</v>
          </cell>
          <cell r="EB60" t="str">
            <v>Ad Hoc</v>
          </cell>
          <cell r="EC60" t="str">
            <v>Ad Hoc</v>
          </cell>
          <cell r="ED60" t="str">
            <v>Ad Hoc</v>
          </cell>
          <cell r="EE60" t="str">
            <v>Ad Hoc</v>
          </cell>
          <cell r="EF60" t="str">
            <v>Ad Hoc</v>
          </cell>
          <cell r="EG60" t="str">
            <v>Ad Hoc</v>
          </cell>
          <cell r="EH60" t="str">
            <v>Ad Hoc</v>
          </cell>
          <cell r="EI60" t="str">
            <v>Ad Hoc</v>
          </cell>
          <cell r="EJ60" t="str">
            <v>Ad Hoc</v>
          </cell>
          <cell r="EK60" t="str">
            <v>Ad Hoc</v>
          </cell>
          <cell r="EL60" t="str">
            <v>Ad Hoc</v>
          </cell>
          <cell r="EM60" t="str">
            <v>Ad Hoc</v>
          </cell>
          <cell r="EN60" t="str">
            <v>Ad Hoc</v>
          </cell>
          <cell r="EO60" t="str">
            <v>Ad Hoc</v>
          </cell>
        </row>
        <row r="61">
          <cell r="BJ61">
            <v>16</v>
          </cell>
          <cell r="BK61" t="str">
            <v>Ad Hoc</v>
          </cell>
          <cell r="BL61" t="str">
            <v>Ad Hoc</v>
          </cell>
          <cell r="BM61" t="str">
            <v>Ad Hoc</v>
          </cell>
          <cell r="BN61" t="str">
            <v>Ad Hoc</v>
          </cell>
          <cell r="BO61" t="str">
            <v>Ad Hoc</v>
          </cell>
          <cell r="BP61" t="str">
            <v>Ad Hoc</v>
          </cell>
          <cell r="BQ61" t="str">
            <v>Ad Hoc</v>
          </cell>
          <cell r="BR61" t="str">
            <v>Ad Hoc</v>
          </cell>
          <cell r="BS61">
            <v>400</v>
          </cell>
          <cell r="BT61">
            <v>600</v>
          </cell>
          <cell r="BU61">
            <v>900</v>
          </cell>
          <cell r="BV61">
            <v>1200</v>
          </cell>
          <cell r="BW61">
            <v>1600</v>
          </cell>
          <cell r="BX61">
            <v>2400</v>
          </cell>
          <cell r="BY61">
            <v>3200</v>
          </cell>
          <cell r="BZ61">
            <v>4800</v>
          </cell>
          <cell r="CA61">
            <v>7200</v>
          </cell>
          <cell r="CB61">
            <v>9600</v>
          </cell>
          <cell r="CC61">
            <v>14400</v>
          </cell>
          <cell r="CD61">
            <v>19200</v>
          </cell>
          <cell r="CE61">
            <v>28800</v>
          </cell>
          <cell r="CF61">
            <v>38400</v>
          </cell>
          <cell r="CG61">
            <v>57600</v>
          </cell>
          <cell r="CH61" t="str">
            <v>Ad Hoc</v>
          </cell>
          <cell r="CI61" t="str">
            <v>Ad Hoc</v>
          </cell>
          <cell r="CJ61" t="str">
            <v>Ad Hoc</v>
          </cell>
          <cell r="CK61" t="str">
            <v>Ad Hoc</v>
          </cell>
          <cell r="CL61" t="str">
            <v>Ad Hoc</v>
          </cell>
          <cell r="CM61" t="str">
            <v>Ad Hoc</v>
          </cell>
          <cell r="CN61" t="str">
            <v>Ad Hoc</v>
          </cell>
          <cell r="CO61" t="str">
            <v>Ad Hoc</v>
          </cell>
          <cell r="CP61" t="str">
            <v>Ad Hoc</v>
          </cell>
          <cell r="CQ61" t="str">
            <v>Ad Hoc</v>
          </cell>
          <cell r="CR61" t="str">
            <v>Ad Hoc</v>
          </cell>
          <cell r="CS61" t="str">
            <v>Ad Hoc</v>
          </cell>
          <cell r="CT61" t="str">
            <v>Ad Hoc</v>
          </cell>
          <cell r="CU61" t="str">
            <v>Ad Hoc</v>
          </cell>
          <cell r="CV61" t="str">
            <v>Ad Hoc</v>
          </cell>
          <cell r="CW61" t="str">
            <v>Ad Hoc</v>
          </cell>
          <cell r="CX61" t="str">
            <v>Ad Hoc</v>
          </cell>
          <cell r="CY61" t="str">
            <v>Ad Hoc</v>
          </cell>
          <cell r="CZ61" t="str">
            <v>Ad Hoc</v>
          </cell>
          <cell r="DA61" t="str">
            <v>Ad Hoc</v>
          </cell>
          <cell r="DB61" t="str">
            <v>Ad Hoc</v>
          </cell>
          <cell r="DC61" t="str">
            <v>Ad Hoc</v>
          </cell>
          <cell r="DD61" t="str">
            <v>Ad Hoc</v>
          </cell>
          <cell r="DE61" t="str">
            <v>Ad Hoc</v>
          </cell>
          <cell r="DF61" t="str">
            <v>Ad Hoc</v>
          </cell>
          <cell r="DG61" t="str">
            <v>Ad Hoc</v>
          </cell>
          <cell r="DH61" t="str">
            <v>Ad Hoc</v>
          </cell>
          <cell r="DI61" t="str">
            <v>Ad Hoc</v>
          </cell>
          <cell r="DJ61" t="str">
            <v>Ad Hoc</v>
          </cell>
          <cell r="DK61" t="str">
            <v>Ad Hoc</v>
          </cell>
          <cell r="DL61" t="str">
            <v>Ad Hoc</v>
          </cell>
          <cell r="DM61" t="str">
            <v>Ad Hoc</v>
          </cell>
          <cell r="DN61" t="str">
            <v>Ad Hoc</v>
          </cell>
          <cell r="DO61" t="str">
            <v>Ad Hoc</v>
          </cell>
          <cell r="DP61" t="str">
            <v>Ad Hoc</v>
          </cell>
          <cell r="DQ61" t="str">
            <v>Ad Hoc</v>
          </cell>
          <cell r="DR61" t="str">
            <v>Ad Hoc</v>
          </cell>
          <cell r="DS61" t="str">
            <v>Ad Hoc</v>
          </cell>
          <cell r="DT61" t="str">
            <v>Ad Hoc</v>
          </cell>
          <cell r="DU61" t="str">
            <v>Ad Hoc</v>
          </cell>
          <cell r="DV61" t="str">
            <v>Ad Hoc</v>
          </cell>
          <cell r="DW61" t="str">
            <v>Ad Hoc</v>
          </cell>
          <cell r="DX61" t="str">
            <v>Ad Hoc</v>
          </cell>
          <cell r="DY61" t="str">
            <v>Ad Hoc</v>
          </cell>
          <cell r="DZ61" t="str">
            <v>Ad Hoc</v>
          </cell>
          <cell r="EA61" t="str">
            <v>Ad Hoc</v>
          </cell>
          <cell r="EB61" t="str">
            <v>Ad Hoc</v>
          </cell>
          <cell r="EC61" t="str">
            <v>Ad Hoc</v>
          </cell>
          <cell r="ED61" t="str">
            <v>Ad Hoc</v>
          </cell>
          <cell r="EE61" t="str">
            <v>Ad Hoc</v>
          </cell>
          <cell r="EF61" t="str">
            <v>Ad Hoc</v>
          </cell>
          <cell r="EG61" t="str">
            <v>Ad Hoc</v>
          </cell>
          <cell r="EH61" t="str">
            <v>Ad Hoc</v>
          </cell>
          <cell r="EI61" t="str">
            <v>Ad Hoc</v>
          </cell>
          <cell r="EJ61" t="str">
            <v>Ad Hoc</v>
          </cell>
          <cell r="EK61" t="str">
            <v>Ad Hoc</v>
          </cell>
          <cell r="EL61" t="str">
            <v>Ad Hoc</v>
          </cell>
          <cell r="EM61" t="str">
            <v>Ad Hoc</v>
          </cell>
          <cell r="EN61" t="str">
            <v>Ad Hoc</v>
          </cell>
          <cell r="EO61" t="str">
            <v>Ad Hoc</v>
          </cell>
        </row>
        <row r="62">
          <cell r="BJ62">
            <v>17</v>
          </cell>
          <cell r="BK62" t="str">
            <v>Ad Hoc</v>
          </cell>
          <cell r="BL62" t="str">
            <v>Ad Hoc</v>
          </cell>
          <cell r="BM62" t="str">
            <v>Ad Hoc</v>
          </cell>
          <cell r="BN62" t="str">
            <v>Ad Hoc</v>
          </cell>
          <cell r="BO62" t="str">
            <v>Ad Hoc</v>
          </cell>
          <cell r="BP62" t="str">
            <v>Ad Hoc</v>
          </cell>
          <cell r="BQ62" t="str">
            <v>Ad Hoc</v>
          </cell>
          <cell r="BR62" t="str">
            <v>Ad Hoc</v>
          </cell>
          <cell r="BS62" t="str">
            <v>Ad Hoc</v>
          </cell>
          <cell r="BT62">
            <v>425</v>
          </cell>
          <cell r="BU62">
            <v>638</v>
          </cell>
          <cell r="BV62">
            <v>956</v>
          </cell>
          <cell r="BW62">
            <v>1275</v>
          </cell>
          <cell r="BX62">
            <v>1700</v>
          </cell>
          <cell r="BY62">
            <v>2550</v>
          </cell>
          <cell r="BZ62">
            <v>3400</v>
          </cell>
          <cell r="CA62">
            <v>5100</v>
          </cell>
          <cell r="CB62">
            <v>7650</v>
          </cell>
          <cell r="CC62">
            <v>10200</v>
          </cell>
          <cell r="CD62">
            <v>15300</v>
          </cell>
          <cell r="CE62">
            <v>20400</v>
          </cell>
          <cell r="CF62">
            <v>30600</v>
          </cell>
          <cell r="CG62">
            <v>40800</v>
          </cell>
          <cell r="CH62">
            <v>61200</v>
          </cell>
          <cell r="CI62" t="str">
            <v>Ad Hoc</v>
          </cell>
          <cell r="CJ62" t="str">
            <v>Ad Hoc</v>
          </cell>
          <cell r="CK62" t="str">
            <v>Ad Hoc</v>
          </cell>
          <cell r="CL62" t="str">
            <v>Ad Hoc</v>
          </cell>
          <cell r="CM62" t="str">
            <v>Ad Hoc</v>
          </cell>
          <cell r="CN62" t="str">
            <v>Ad Hoc</v>
          </cell>
          <cell r="CO62" t="str">
            <v>Ad Hoc</v>
          </cell>
          <cell r="CP62" t="str">
            <v>Ad Hoc</v>
          </cell>
          <cell r="CQ62" t="str">
            <v>Ad Hoc</v>
          </cell>
          <cell r="CR62" t="str">
            <v>Ad Hoc</v>
          </cell>
          <cell r="CS62" t="str">
            <v>Ad Hoc</v>
          </cell>
          <cell r="CT62" t="str">
            <v>Ad Hoc</v>
          </cell>
          <cell r="CU62" t="str">
            <v>Ad Hoc</v>
          </cell>
          <cell r="CV62" t="str">
            <v>Ad Hoc</v>
          </cell>
          <cell r="CW62" t="str">
            <v>Ad Hoc</v>
          </cell>
          <cell r="CX62" t="str">
            <v>Ad Hoc</v>
          </cell>
          <cell r="CY62" t="str">
            <v>Ad Hoc</v>
          </cell>
          <cell r="CZ62" t="str">
            <v>Ad Hoc</v>
          </cell>
          <cell r="DA62" t="str">
            <v>Ad Hoc</v>
          </cell>
          <cell r="DB62" t="str">
            <v>Ad Hoc</v>
          </cell>
          <cell r="DC62" t="str">
            <v>Ad Hoc</v>
          </cell>
          <cell r="DD62" t="str">
            <v>Ad Hoc</v>
          </cell>
          <cell r="DE62" t="str">
            <v>Ad Hoc</v>
          </cell>
          <cell r="DF62" t="str">
            <v>Ad Hoc</v>
          </cell>
          <cell r="DG62" t="str">
            <v>Ad Hoc</v>
          </cell>
          <cell r="DH62" t="str">
            <v>Ad Hoc</v>
          </cell>
          <cell r="DI62" t="str">
            <v>Ad Hoc</v>
          </cell>
          <cell r="DJ62" t="str">
            <v>Ad Hoc</v>
          </cell>
          <cell r="DK62" t="str">
            <v>Ad Hoc</v>
          </cell>
          <cell r="DL62" t="str">
            <v>Ad Hoc</v>
          </cell>
          <cell r="DM62" t="str">
            <v>Ad Hoc</v>
          </cell>
          <cell r="DN62" t="str">
            <v>Ad Hoc</v>
          </cell>
          <cell r="DO62" t="str">
            <v>Ad Hoc</v>
          </cell>
          <cell r="DP62" t="str">
            <v>Ad Hoc</v>
          </cell>
          <cell r="DQ62" t="str">
            <v>Ad Hoc</v>
          </cell>
          <cell r="DR62" t="str">
            <v>Ad Hoc</v>
          </cell>
          <cell r="DS62" t="str">
            <v>Ad Hoc</v>
          </cell>
          <cell r="DT62" t="str">
            <v>Ad Hoc</v>
          </cell>
          <cell r="DU62" t="str">
            <v>Ad Hoc</v>
          </cell>
          <cell r="DV62" t="str">
            <v>Ad Hoc</v>
          </cell>
          <cell r="DW62" t="str">
            <v>Ad Hoc</v>
          </cell>
          <cell r="DX62" t="str">
            <v>Ad Hoc</v>
          </cell>
          <cell r="DY62" t="str">
            <v>Ad Hoc</v>
          </cell>
          <cell r="DZ62" t="str">
            <v>Ad Hoc</v>
          </cell>
          <cell r="EA62" t="str">
            <v>Ad Hoc</v>
          </cell>
          <cell r="EB62" t="str">
            <v>Ad Hoc</v>
          </cell>
          <cell r="EC62" t="str">
            <v>Ad Hoc</v>
          </cell>
          <cell r="ED62" t="str">
            <v>Ad Hoc</v>
          </cell>
          <cell r="EE62" t="str">
            <v>Ad Hoc</v>
          </cell>
          <cell r="EF62" t="str">
            <v>Ad Hoc</v>
          </cell>
          <cell r="EG62" t="str">
            <v>Ad Hoc</v>
          </cell>
          <cell r="EH62" t="str">
            <v>Ad Hoc</v>
          </cell>
          <cell r="EI62" t="str">
            <v>Ad Hoc</v>
          </cell>
          <cell r="EJ62" t="str">
            <v>Ad Hoc</v>
          </cell>
          <cell r="EK62" t="str">
            <v>Ad Hoc</v>
          </cell>
          <cell r="EL62" t="str">
            <v>Ad Hoc</v>
          </cell>
          <cell r="EM62" t="str">
            <v>Ad Hoc</v>
          </cell>
          <cell r="EN62" t="str">
            <v>Ad Hoc</v>
          </cell>
          <cell r="EO62" t="str">
            <v>Ad Hoc</v>
          </cell>
        </row>
        <row r="63">
          <cell r="BJ63">
            <v>18</v>
          </cell>
          <cell r="BK63" t="str">
            <v>Ad Hoc</v>
          </cell>
          <cell r="BL63" t="str">
            <v>Ad Hoc</v>
          </cell>
          <cell r="BM63" t="str">
            <v>Ad Hoc</v>
          </cell>
          <cell r="BN63" t="str">
            <v>Ad Hoc</v>
          </cell>
          <cell r="BO63" t="str">
            <v>Ad Hoc</v>
          </cell>
          <cell r="BP63" t="str">
            <v>Ad Hoc</v>
          </cell>
          <cell r="BQ63" t="str">
            <v>Ad Hoc</v>
          </cell>
          <cell r="BR63" t="str">
            <v>Ad Hoc</v>
          </cell>
          <cell r="BS63" t="str">
            <v>Ad Hoc</v>
          </cell>
          <cell r="BT63" t="str">
            <v>Ad Hoc</v>
          </cell>
          <cell r="BU63">
            <v>450</v>
          </cell>
          <cell r="BV63">
            <v>675</v>
          </cell>
          <cell r="BW63">
            <v>1013</v>
          </cell>
          <cell r="BX63">
            <v>1350</v>
          </cell>
          <cell r="BY63">
            <v>1800</v>
          </cell>
          <cell r="BZ63">
            <v>2700</v>
          </cell>
          <cell r="CA63">
            <v>3600</v>
          </cell>
          <cell r="CB63">
            <v>5400</v>
          </cell>
          <cell r="CC63">
            <v>8100</v>
          </cell>
          <cell r="CD63">
            <v>10800</v>
          </cell>
          <cell r="CE63">
            <v>16200</v>
          </cell>
          <cell r="CF63">
            <v>21600</v>
          </cell>
          <cell r="CG63">
            <v>32400</v>
          </cell>
          <cell r="CH63">
            <v>43200</v>
          </cell>
          <cell r="CI63">
            <v>64800</v>
          </cell>
          <cell r="CJ63" t="str">
            <v>Ad Hoc</v>
          </cell>
          <cell r="CK63" t="str">
            <v>Ad Hoc</v>
          </cell>
          <cell r="CL63" t="str">
            <v>Ad Hoc</v>
          </cell>
          <cell r="CM63" t="str">
            <v>Ad Hoc</v>
          </cell>
          <cell r="CN63" t="str">
            <v>Ad Hoc</v>
          </cell>
          <cell r="CO63" t="str">
            <v>Ad Hoc</v>
          </cell>
          <cell r="CP63" t="str">
            <v>Ad Hoc</v>
          </cell>
          <cell r="CQ63" t="str">
            <v>Ad Hoc</v>
          </cell>
          <cell r="CR63" t="str">
            <v>Ad Hoc</v>
          </cell>
          <cell r="CS63" t="str">
            <v>Ad Hoc</v>
          </cell>
          <cell r="CT63" t="str">
            <v>Ad Hoc</v>
          </cell>
          <cell r="CU63" t="str">
            <v>Ad Hoc</v>
          </cell>
          <cell r="CV63" t="str">
            <v>Ad Hoc</v>
          </cell>
          <cell r="CW63" t="str">
            <v>Ad Hoc</v>
          </cell>
          <cell r="CX63" t="str">
            <v>Ad Hoc</v>
          </cell>
          <cell r="CY63" t="str">
            <v>Ad Hoc</v>
          </cell>
          <cell r="CZ63" t="str">
            <v>Ad Hoc</v>
          </cell>
          <cell r="DA63" t="str">
            <v>Ad Hoc</v>
          </cell>
          <cell r="DB63" t="str">
            <v>Ad Hoc</v>
          </cell>
          <cell r="DC63" t="str">
            <v>Ad Hoc</v>
          </cell>
          <cell r="DD63" t="str">
            <v>Ad Hoc</v>
          </cell>
          <cell r="DE63" t="str">
            <v>Ad Hoc</v>
          </cell>
          <cell r="DF63" t="str">
            <v>Ad Hoc</v>
          </cell>
          <cell r="DG63" t="str">
            <v>Ad Hoc</v>
          </cell>
          <cell r="DH63" t="str">
            <v>Ad Hoc</v>
          </cell>
          <cell r="DI63" t="str">
            <v>Ad Hoc</v>
          </cell>
          <cell r="DJ63" t="str">
            <v>Ad Hoc</v>
          </cell>
          <cell r="DK63" t="str">
            <v>Ad Hoc</v>
          </cell>
          <cell r="DL63" t="str">
            <v>Ad Hoc</v>
          </cell>
          <cell r="DM63" t="str">
            <v>Ad Hoc</v>
          </cell>
          <cell r="DN63" t="str">
            <v>Ad Hoc</v>
          </cell>
          <cell r="DO63" t="str">
            <v>Ad Hoc</v>
          </cell>
          <cell r="DP63" t="str">
            <v>Ad Hoc</v>
          </cell>
          <cell r="DQ63" t="str">
            <v>Ad Hoc</v>
          </cell>
          <cell r="DR63" t="str">
            <v>Ad Hoc</v>
          </cell>
          <cell r="DS63" t="str">
            <v>Ad Hoc</v>
          </cell>
          <cell r="DT63" t="str">
            <v>Ad Hoc</v>
          </cell>
          <cell r="DU63" t="str">
            <v>Ad Hoc</v>
          </cell>
          <cell r="DV63" t="str">
            <v>Ad Hoc</v>
          </cell>
          <cell r="DW63" t="str">
            <v>Ad Hoc</v>
          </cell>
          <cell r="DX63" t="str">
            <v>Ad Hoc</v>
          </cell>
          <cell r="DY63" t="str">
            <v>Ad Hoc</v>
          </cell>
          <cell r="DZ63" t="str">
            <v>Ad Hoc</v>
          </cell>
          <cell r="EA63" t="str">
            <v>Ad Hoc</v>
          </cell>
          <cell r="EB63" t="str">
            <v>Ad Hoc</v>
          </cell>
          <cell r="EC63" t="str">
            <v>Ad Hoc</v>
          </cell>
          <cell r="ED63" t="str">
            <v>Ad Hoc</v>
          </cell>
          <cell r="EE63" t="str">
            <v>Ad Hoc</v>
          </cell>
          <cell r="EF63" t="str">
            <v>Ad Hoc</v>
          </cell>
          <cell r="EG63" t="str">
            <v>Ad Hoc</v>
          </cell>
          <cell r="EH63" t="str">
            <v>Ad Hoc</v>
          </cell>
          <cell r="EI63" t="str">
            <v>Ad Hoc</v>
          </cell>
          <cell r="EJ63" t="str">
            <v>Ad Hoc</v>
          </cell>
          <cell r="EK63" t="str">
            <v>Ad Hoc</v>
          </cell>
          <cell r="EL63" t="str">
            <v>Ad Hoc</v>
          </cell>
          <cell r="EM63" t="str">
            <v>Ad Hoc</v>
          </cell>
          <cell r="EN63" t="str">
            <v>Ad Hoc</v>
          </cell>
          <cell r="EO63" t="str">
            <v>Ad Hoc</v>
          </cell>
        </row>
        <row r="64">
          <cell r="BJ64">
            <v>19</v>
          </cell>
          <cell r="BK64" t="str">
            <v>Ad Hoc</v>
          </cell>
          <cell r="BL64" t="str">
            <v>Ad Hoc</v>
          </cell>
          <cell r="BM64" t="str">
            <v>Ad Hoc</v>
          </cell>
          <cell r="BN64" t="str">
            <v>Ad Hoc</v>
          </cell>
          <cell r="BO64" t="str">
            <v>Ad Hoc</v>
          </cell>
          <cell r="BP64" t="str">
            <v>Ad Hoc</v>
          </cell>
          <cell r="BQ64" t="str">
            <v>Ad Hoc</v>
          </cell>
          <cell r="BR64" t="str">
            <v>Ad Hoc</v>
          </cell>
          <cell r="BS64" t="str">
            <v>Ad Hoc</v>
          </cell>
          <cell r="BT64" t="str">
            <v>Ad Hoc</v>
          </cell>
          <cell r="BU64" t="str">
            <v>Ad Hoc</v>
          </cell>
          <cell r="BV64">
            <v>475</v>
          </cell>
          <cell r="BW64">
            <v>713</v>
          </cell>
          <cell r="BX64">
            <v>1069</v>
          </cell>
          <cell r="BY64">
            <v>1425</v>
          </cell>
          <cell r="BZ64">
            <v>1900</v>
          </cell>
          <cell r="CA64">
            <v>2850</v>
          </cell>
          <cell r="CB64">
            <v>3800</v>
          </cell>
          <cell r="CC64">
            <v>5700</v>
          </cell>
          <cell r="CD64">
            <v>8550</v>
          </cell>
          <cell r="CE64">
            <v>11400</v>
          </cell>
          <cell r="CF64">
            <v>17100</v>
          </cell>
          <cell r="CG64">
            <v>22800</v>
          </cell>
          <cell r="CH64">
            <v>34200</v>
          </cell>
          <cell r="CI64">
            <v>45600</v>
          </cell>
          <cell r="CJ64">
            <v>68400</v>
          </cell>
          <cell r="CK64" t="str">
            <v>Ad Hoc</v>
          </cell>
          <cell r="CL64" t="str">
            <v>Ad Hoc</v>
          </cell>
          <cell r="CM64" t="str">
            <v>Ad Hoc</v>
          </cell>
          <cell r="CN64" t="str">
            <v>Ad Hoc</v>
          </cell>
          <cell r="CO64" t="str">
            <v>Ad Hoc</v>
          </cell>
          <cell r="CP64" t="str">
            <v>Ad Hoc</v>
          </cell>
          <cell r="CQ64" t="str">
            <v>Ad Hoc</v>
          </cell>
          <cell r="CR64" t="str">
            <v>Ad Hoc</v>
          </cell>
          <cell r="CS64" t="str">
            <v>Ad Hoc</v>
          </cell>
          <cell r="CT64" t="str">
            <v>Ad Hoc</v>
          </cell>
          <cell r="CU64" t="str">
            <v>Ad Hoc</v>
          </cell>
          <cell r="CV64" t="str">
            <v>Ad Hoc</v>
          </cell>
          <cell r="CW64" t="str">
            <v>Ad Hoc</v>
          </cell>
          <cell r="CX64" t="str">
            <v>Ad Hoc</v>
          </cell>
          <cell r="CY64" t="str">
            <v>Ad Hoc</v>
          </cell>
          <cell r="CZ64" t="str">
            <v>Ad Hoc</v>
          </cell>
          <cell r="DA64" t="str">
            <v>Ad Hoc</v>
          </cell>
          <cell r="DB64" t="str">
            <v>Ad Hoc</v>
          </cell>
          <cell r="DC64" t="str">
            <v>Ad Hoc</v>
          </cell>
          <cell r="DD64" t="str">
            <v>Ad Hoc</v>
          </cell>
          <cell r="DE64" t="str">
            <v>Ad Hoc</v>
          </cell>
          <cell r="DF64" t="str">
            <v>Ad Hoc</v>
          </cell>
          <cell r="DG64" t="str">
            <v>Ad Hoc</v>
          </cell>
          <cell r="DH64" t="str">
            <v>Ad Hoc</v>
          </cell>
          <cell r="DI64" t="str">
            <v>Ad Hoc</v>
          </cell>
          <cell r="DJ64" t="str">
            <v>Ad Hoc</v>
          </cell>
          <cell r="DK64" t="str">
            <v>Ad Hoc</v>
          </cell>
          <cell r="DL64" t="str">
            <v>Ad Hoc</v>
          </cell>
          <cell r="DM64" t="str">
            <v>Ad Hoc</v>
          </cell>
          <cell r="DN64" t="str">
            <v>Ad Hoc</v>
          </cell>
          <cell r="DO64" t="str">
            <v>Ad Hoc</v>
          </cell>
          <cell r="DP64" t="str">
            <v>Ad Hoc</v>
          </cell>
          <cell r="DQ64" t="str">
            <v>Ad Hoc</v>
          </cell>
          <cell r="DR64" t="str">
            <v>Ad Hoc</v>
          </cell>
          <cell r="DS64" t="str">
            <v>Ad Hoc</v>
          </cell>
          <cell r="DT64" t="str">
            <v>Ad Hoc</v>
          </cell>
          <cell r="DU64" t="str">
            <v>Ad Hoc</v>
          </cell>
          <cell r="DV64" t="str">
            <v>Ad Hoc</v>
          </cell>
          <cell r="DW64" t="str">
            <v>Ad Hoc</v>
          </cell>
          <cell r="DX64" t="str">
            <v>Ad Hoc</v>
          </cell>
          <cell r="DY64" t="str">
            <v>Ad Hoc</v>
          </cell>
          <cell r="DZ64" t="str">
            <v>Ad Hoc</v>
          </cell>
          <cell r="EA64" t="str">
            <v>Ad Hoc</v>
          </cell>
          <cell r="EB64" t="str">
            <v>Ad Hoc</v>
          </cell>
          <cell r="EC64" t="str">
            <v>Ad Hoc</v>
          </cell>
          <cell r="ED64" t="str">
            <v>Ad Hoc</v>
          </cell>
          <cell r="EE64" t="str">
            <v>Ad Hoc</v>
          </cell>
          <cell r="EF64" t="str">
            <v>Ad Hoc</v>
          </cell>
          <cell r="EG64" t="str">
            <v>Ad Hoc</v>
          </cell>
          <cell r="EH64" t="str">
            <v>Ad Hoc</v>
          </cell>
          <cell r="EI64" t="str">
            <v>Ad Hoc</v>
          </cell>
          <cell r="EJ64" t="str">
            <v>Ad Hoc</v>
          </cell>
          <cell r="EK64" t="str">
            <v>Ad Hoc</v>
          </cell>
          <cell r="EL64" t="str">
            <v>Ad Hoc</v>
          </cell>
          <cell r="EM64" t="str">
            <v>Ad Hoc</v>
          </cell>
          <cell r="EN64" t="str">
            <v>Ad Hoc</v>
          </cell>
          <cell r="EO64" t="str">
            <v>Ad Hoc</v>
          </cell>
        </row>
        <row r="65">
          <cell r="BJ65">
            <v>20</v>
          </cell>
          <cell r="BK65" t="str">
            <v>Ad Hoc</v>
          </cell>
          <cell r="BL65" t="str">
            <v>Ad Hoc</v>
          </cell>
          <cell r="BM65" t="str">
            <v>Ad Hoc</v>
          </cell>
          <cell r="BN65" t="str">
            <v>Ad Hoc</v>
          </cell>
          <cell r="BO65" t="str">
            <v>Ad Hoc</v>
          </cell>
          <cell r="BP65" t="str">
            <v>Ad Hoc</v>
          </cell>
          <cell r="BQ65" t="str">
            <v>Ad Hoc</v>
          </cell>
          <cell r="BR65" t="str">
            <v>Ad Hoc</v>
          </cell>
          <cell r="BS65" t="str">
            <v>Ad Hoc</v>
          </cell>
          <cell r="BT65" t="str">
            <v>Ad Hoc</v>
          </cell>
          <cell r="BU65" t="str">
            <v>Ad Hoc</v>
          </cell>
          <cell r="BV65" t="str">
            <v>Ad Hoc</v>
          </cell>
          <cell r="BW65">
            <v>500</v>
          </cell>
          <cell r="BX65">
            <v>750</v>
          </cell>
          <cell r="BY65">
            <v>1126</v>
          </cell>
          <cell r="BZ65">
            <v>1500</v>
          </cell>
          <cell r="CA65">
            <v>2000</v>
          </cell>
          <cell r="CB65">
            <v>3000</v>
          </cell>
          <cell r="CC65">
            <v>4000</v>
          </cell>
          <cell r="CD65">
            <v>6000</v>
          </cell>
          <cell r="CE65">
            <v>8000</v>
          </cell>
          <cell r="CF65">
            <v>12000</v>
          </cell>
          <cell r="CG65">
            <v>16000</v>
          </cell>
          <cell r="CH65">
            <v>24000</v>
          </cell>
          <cell r="CI65">
            <v>32000</v>
          </cell>
          <cell r="CJ65">
            <v>48000</v>
          </cell>
          <cell r="CK65">
            <v>64000</v>
          </cell>
          <cell r="CL65" t="str">
            <v>Ad Hoc</v>
          </cell>
          <cell r="CM65" t="str">
            <v>Ad Hoc</v>
          </cell>
          <cell r="CN65" t="str">
            <v>Ad Hoc</v>
          </cell>
          <cell r="CO65" t="str">
            <v>Ad Hoc</v>
          </cell>
          <cell r="CP65" t="str">
            <v>Ad Hoc</v>
          </cell>
          <cell r="CQ65" t="str">
            <v>Ad Hoc</v>
          </cell>
          <cell r="CR65" t="str">
            <v>Ad Hoc</v>
          </cell>
          <cell r="CS65" t="str">
            <v>Ad Hoc</v>
          </cell>
          <cell r="CT65" t="str">
            <v>Ad Hoc</v>
          </cell>
          <cell r="CU65" t="str">
            <v>Ad Hoc</v>
          </cell>
          <cell r="CV65" t="str">
            <v>Ad Hoc</v>
          </cell>
          <cell r="CW65" t="str">
            <v>Ad Hoc</v>
          </cell>
          <cell r="CX65" t="str">
            <v>Ad Hoc</v>
          </cell>
          <cell r="CY65" t="str">
            <v>Ad Hoc</v>
          </cell>
          <cell r="CZ65" t="str">
            <v>Ad Hoc</v>
          </cell>
          <cell r="DA65" t="str">
            <v>Ad Hoc</v>
          </cell>
          <cell r="DB65" t="str">
            <v>Ad Hoc</v>
          </cell>
          <cell r="DC65" t="str">
            <v>Ad Hoc</v>
          </cell>
          <cell r="DD65" t="str">
            <v>Ad Hoc</v>
          </cell>
          <cell r="DE65" t="str">
            <v>Ad Hoc</v>
          </cell>
          <cell r="DF65" t="str">
            <v>Ad Hoc</v>
          </cell>
          <cell r="DG65" t="str">
            <v>Ad Hoc</v>
          </cell>
          <cell r="DH65" t="str">
            <v>Ad Hoc</v>
          </cell>
          <cell r="DI65" t="str">
            <v>Ad Hoc</v>
          </cell>
          <cell r="DJ65" t="str">
            <v>Ad Hoc</v>
          </cell>
          <cell r="DK65" t="str">
            <v>Ad Hoc</v>
          </cell>
          <cell r="DL65" t="str">
            <v>Ad Hoc</v>
          </cell>
          <cell r="DM65" t="str">
            <v>Ad Hoc</v>
          </cell>
          <cell r="DN65" t="str">
            <v>Ad Hoc</v>
          </cell>
          <cell r="DO65" t="str">
            <v>Ad Hoc</v>
          </cell>
          <cell r="DP65" t="str">
            <v>Ad Hoc</v>
          </cell>
          <cell r="DQ65" t="str">
            <v>Ad Hoc</v>
          </cell>
          <cell r="DR65" t="str">
            <v>Ad Hoc</v>
          </cell>
          <cell r="DS65" t="str">
            <v>Ad Hoc</v>
          </cell>
          <cell r="DT65" t="str">
            <v>Ad Hoc</v>
          </cell>
          <cell r="DU65" t="str">
            <v>Ad Hoc</v>
          </cell>
          <cell r="DV65" t="str">
            <v>Ad Hoc</v>
          </cell>
          <cell r="DW65" t="str">
            <v>Ad Hoc</v>
          </cell>
          <cell r="DX65" t="str">
            <v>Ad Hoc</v>
          </cell>
          <cell r="DY65" t="str">
            <v>Ad Hoc</v>
          </cell>
          <cell r="DZ65" t="str">
            <v>Ad Hoc</v>
          </cell>
          <cell r="EA65" t="str">
            <v>Ad Hoc</v>
          </cell>
          <cell r="EB65" t="str">
            <v>Ad Hoc</v>
          </cell>
          <cell r="EC65" t="str">
            <v>Ad Hoc</v>
          </cell>
          <cell r="ED65" t="str">
            <v>Ad Hoc</v>
          </cell>
          <cell r="EE65" t="str">
            <v>Ad Hoc</v>
          </cell>
          <cell r="EF65" t="str">
            <v>Ad Hoc</v>
          </cell>
          <cell r="EG65" t="str">
            <v>Ad Hoc</v>
          </cell>
          <cell r="EH65" t="str">
            <v>Ad Hoc</v>
          </cell>
          <cell r="EI65" t="str">
            <v>Ad Hoc</v>
          </cell>
          <cell r="EJ65" t="str">
            <v>Ad Hoc</v>
          </cell>
          <cell r="EK65" t="str">
            <v>Ad Hoc</v>
          </cell>
          <cell r="EL65" t="str">
            <v>Ad Hoc</v>
          </cell>
          <cell r="EM65" t="str">
            <v>Ad Hoc</v>
          </cell>
          <cell r="EN65" t="str">
            <v>Ad Hoc</v>
          </cell>
          <cell r="EO65" t="str">
            <v>Ad Hoc</v>
          </cell>
        </row>
        <row r="66">
          <cell r="BJ66">
            <v>21</v>
          </cell>
          <cell r="BK66" t="str">
            <v>Ad Hoc</v>
          </cell>
          <cell r="BL66" t="str">
            <v>Ad Hoc</v>
          </cell>
          <cell r="BM66" t="str">
            <v>Ad Hoc</v>
          </cell>
          <cell r="BN66" t="str">
            <v>Ad Hoc</v>
          </cell>
          <cell r="BO66" t="str">
            <v>Ad Hoc</v>
          </cell>
          <cell r="BP66" t="str">
            <v>Ad Hoc</v>
          </cell>
          <cell r="BQ66" t="str">
            <v>Ad Hoc</v>
          </cell>
          <cell r="BR66" t="str">
            <v>Ad Hoc</v>
          </cell>
          <cell r="BS66" t="str">
            <v>Ad Hoc</v>
          </cell>
          <cell r="BT66" t="str">
            <v>Ad Hoc</v>
          </cell>
          <cell r="BU66" t="str">
            <v>Ad Hoc</v>
          </cell>
          <cell r="BV66" t="str">
            <v>Ad Hoc</v>
          </cell>
          <cell r="BW66" t="str">
            <v>Ad Hoc</v>
          </cell>
          <cell r="BX66">
            <v>525</v>
          </cell>
          <cell r="BY66">
            <v>788</v>
          </cell>
          <cell r="BZ66">
            <v>1050</v>
          </cell>
          <cell r="CA66">
            <v>1576</v>
          </cell>
          <cell r="CB66">
            <v>2100</v>
          </cell>
          <cell r="CC66">
            <v>3152</v>
          </cell>
          <cell r="CD66">
            <v>4200</v>
          </cell>
          <cell r="CE66">
            <v>6304</v>
          </cell>
          <cell r="CF66">
            <v>8400</v>
          </cell>
          <cell r="CG66">
            <v>12608</v>
          </cell>
          <cell r="CH66">
            <v>16800</v>
          </cell>
          <cell r="CI66">
            <v>25216</v>
          </cell>
          <cell r="CJ66">
            <v>33600</v>
          </cell>
          <cell r="CK66">
            <v>50432</v>
          </cell>
          <cell r="CL66">
            <v>67200</v>
          </cell>
          <cell r="CM66" t="str">
            <v>Ad Hoc</v>
          </cell>
          <cell r="CN66" t="str">
            <v>Ad Hoc</v>
          </cell>
          <cell r="CO66" t="str">
            <v>Ad Hoc</v>
          </cell>
          <cell r="CP66" t="str">
            <v>Ad Hoc</v>
          </cell>
          <cell r="CQ66" t="str">
            <v>Ad Hoc</v>
          </cell>
          <cell r="CR66" t="str">
            <v>Ad Hoc</v>
          </cell>
          <cell r="CS66" t="str">
            <v>Ad Hoc</v>
          </cell>
          <cell r="CT66" t="str">
            <v>Ad Hoc</v>
          </cell>
          <cell r="CU66" t="str">
            <v>Ad Hoc</v>
          </cell>
          <cell r="CV66" t="str">
            <v>Ad Hoc</v>
          </cell>
          <cell r="CW66" t="str">
            <v>Ad Hoc</v>
          </cell>
          <cell r="CX66" t="str">
            <v>Ad Hoc</v>
          </cell>
          <cell r="CY66" t="str">
            <v>Ad Hoc</v>
          </cell>
          <cell r="CZ66" t="str">
            <v>Ad Hoc</v>
          </cell>
          <cell r="DA66" t="str">
            <v>Ad Hoc</v>
          </cell>
          <cell r="DB66" t="str">
            <v>Ad Hoc</v>
          </cell>
          <cell r="DC66" t="str">
            <v>Ad Hoc</v>
          </cell>
          <cell r="DD66" t="str">
            <v>Ad Hoc</v>
          </cell>
          <cell r="DE66" t="str">
            <v>Ad Hoc</v>
          </cell>
          <cell r="DF66" t="str">
            <v>Ad Hoc</v>
          </cell>
          <cell r="DG66" t="str">
            <v>Ad Hoc</v>
          </cell>
          <cell r="DH66" t="str">
            <v>Ad Hoc</v>
          </cell>
          <cell r="DI66" t="str">
            <v>Ad Hoc</v>
          </cell>
          <cell r="DJ66" t="str">
            <v>Ad Hoc</v>
          </cell>
          <cell r="DK66" t="str">
            <v>Ad Hoc</v>
          </cell>
          <cell r="DL66" t="str">
            <v>Ad Hoc</v>
          </cell>
          <cell r="DM66" t="str">
            <v>Ad Hoc</v>
          </cell>
          <cell r="DN66" t="str">
            <v>Ad Hoc</v>
          </cell>
          <cell r="DO66" t="str">
            <v>Ad Hoc</v>
          </cell>
          <cell r="DP66" t="str">
            <v>Ad Hoc</v>
          </cell>
          <cell r="DQ66" t="str">
            <v>Ad Hoc</v>
          </cell>
          <cell r="DR66" t="str">
            <v>Ad Hoc</v>
          </cell>
          <cell r="DS66" t="str">
            <v>Ad Hoc</v>
          </cell>
          <cell r="DT66" t="str">
            <v>Ad Hoc</v>
          </cell>
          <cell r="DU66" t="str">
            <v>Ad Hoc</v>
          </cell>
          <cell r="DV66" t="str">
            <v>Ad Hoc</v>
          </cell>
          <cell r="DW66" t="str">
            <v>Ad Hoc</v>
          </cell>
          <cell r="DX66" t="str">
            <v>Ad Hoc</v>
          </cell>
          <cell r="DY66" t="str">
            <v>Ad Hoc</v>
          </cell>
          <cell r="DZ66" t="str">
            <v>Ad Hoc</v>
          </cell>
          <cell r="EA66" t="str">
            <v>Ad Hoc</v>
          </cell>
          <cell r="EB66" t="str">
            <v>Ad Hoc</v>
          </cell>
          <cell r="EC66" t="str">
            <v>Ad Hoc</v>
          </cell>
          <cell r="ED66" t="str">
            <v>Ad Hoc</v>
          </cell>
          <cell r="EE66" t="str">
            <v>Ad Hoc</v>
          </cell>
          <cell r="EF66" t="str">
            <v>Ad Hoc</v>
          </cell>
          <cell r="EG66" t="str">
            <v>Ad Hoc</v>
          </cell>
          <cell r="EH66" t="str">
            <v>Ad Hoc</v>
          </cell>
          <cell r="EI66" t="str">
            <v>Ad Hoc</v>
          </cell>
          <cell r="EJ66" t="str">
            <v>Ad Hoc</v>
          </cell>
          <cell r="EK66" t="str">
            <v>Ad Hoc</v>
          </cell>
          <cell r="EL66" t="str">
            <v>Ad Hoc</v>
          </cell>
          <cell r="EM66" t="str">
            <v>Ad Hoc</v>
          </cell>
          <cell r="EN66" t="str">
            <v>Ad Hoc</v>
          </cell>
          <cell r="EO66" t="str">
            <v>Ad Hoc</v>
          </cell>
        </row>
        <row r="67">
          <cell r="BJ67">
            <v>22</v>
          </cell>
          <cell r="BK67" t="str">
            <v>Ad Hoc</v>
          </cell>
          <cell r="BL67" t="str">
            <v>Ad Hoc</v>
          </cell>
          <cell r="BM67" t="str">
            <v>Ad Hoc</v>
          </cell>
          <cell r="BN67" t="str">
            <v>Ad Hoc</v>
          </cell>
          <cell r="BO67" t="str">
            <v>Ad Hoc</v>
          </cell>
          <cell r="BP67" t="str">
            <v>Ad Hoc</v>
          </cell>
          <cell r="BQ67" t="str">
            <v>Ad Hoc</v>
          </cell>
          <cell r="BR67" t="str">
            <v>Ad Hoc</v>
          </cell>
          <cell r="BS67" t="str">
            <v>Ad Hoc</v>
          </cell>
          <cell r="BT67" t="str">
            <v>Ad Hoc</v>
          </cell>
          <cell r="BU67" t="str">
            <v>Ad Hoc</v>
          </cell>
          <cell r="BV67" t="str">
            <v>Ad Hoc</v>
          </cell>
          <cell r="BW67" t="str">
            <v>Ad Hoc</v>
          </cell>
          <cell r="BX67" t="str">
            <v>Ad Hoc</v>
          </cell>
          <cell r="BY67">
            <v>550</v>
          </cell>
          <cell r="BZ67">
            <v>825</v>
          </cell>
          <cell r="CA67">
            <v>1100</v>
          </cell>
          <cell r="CB67">
            <v>1650</v>
          </cell>
          <cell r="CC67">
            <v>2200</v>
          </cell>
          <cell r="CD67">
            <v>3300</v>
          </cell>
          <cell r="CE67">
            <v>4400</v>
          </cell>
          <cell r="CF67">
            <v>6600</v>
          </cell>
          <cell r="CG67">
            <v>8800</v>
          </cell>
          <cell r="CH67">
            <v>13200</v>
          </cell>
          <cell r="CI67">
            <v>17600</v>
          </cell>
          <cell r="CJ67">
            <v>26400</v>
          </cell>
          <cell r="CK67">
            <v>35200</v>
          </cell>
          <cell r="CL67">
            <v>52800</v>
          </cell>
          <cell r="CM67">
            <v>70400</v>
          </cell>
          <cell r="CN67" t="str">
            <v>Ad Hoc</v>
          </cell>
          <cell r="CO67" t="str">
            <v>Ad Hoc</v>
          </cell>
          <cell r="CP67" t="str">
            <v>Ad Hoc</v>
          </cell>
          <cell r="CQ67" t="str">
            <v>Ad Hoc</v>
          </cell>
          <cell r="CR67" t="str">
            <v>Ad Hoc</v>
          </cell>
          <cell r="CS67" t="str">
            <v>Ad Hoc</v>
          </cell>
          <cell r="CT67" t="str">
            <v>Ad Hoc</v>
          </cell>
          <cell r="CU67" t="str">
            <v>Ad Hoc</v>
          </cell>
          <cell r="CV67" t="str">
            <v>Ad Hoc</v>
          </cell>
          <cell r="CW67" t="str">
            <v>Ad Hoc</v>
          </cell>
          <cell r="CX67" t="str">
            <v>Ad Hoc</v>
          </cell>
          <cell r="CY67" t="str">
            <v>Ad Hoc</v>
          </cell>
          <cell r="CZ67" t="str">
            <v>Ad Hoc</v>
          </cell>
          <cell r="DA67" t="str">
            <v>Ad Hoc</v>
          </cell>
          <cell r="DB67" t="str">
            <v>Ad Hoc</v>
          </cell>
          <cell r="DC67" t="str">
            <v>Ad Hoc</v>
          </cell>
          <cell r="DD67" t="str">
            <v>Ad Hoc</v>
          </cell>
          <cell r="DE67" t="str">
            <v>Ad Hoc</v>
          </cell>
          <cell r="DF67" t="str">
            <v>Ad Hoc</v>
          </cell>
          <cell r="DG67" t="str">
            <v>Ad Hoc</v>
          </cell>
          <cell r="DH67" t="str">
            <v>Ad Hoc</v>
          </cell>
          <cell r="DI67" t="str">
            <v>Ad Hoc</v>
          </cell>
          <cell r="DJ67" t="str">
            <v>Ad Hoc</v>
          </cell>
          <cell r="DK67" t="str">
            <v>Ad Hoc</v>
          </cell>
          <cell r="DL67" t="str">
            <v>Ad Hoc</v>
          </cell>
          <cell r="DM67" t="str">
            <v>Ad Hoc</v>
          </cell>
          <cell r="DN67" t="str">
            <v>Ad Hoc</v>
          </cell>
          <cell r="DO67" t="str">
            <v>Ad Hoc</v>
          </cell>
          <cell r="DP67" t="str">
            <v>Ad Hoc</v>
          </cell>
          <cell r="DQ67" t="str">
            <v>Ad Hoc</v>
          </cell>
          <cell r="DR67" t="str">
            <v>Ad Hoc</v>
          </cell>
          <cell r="DS67" t="str">
            <v>Ad Hoc</v>
          </cell>
          <cell r="DT67" t="str">
            <v>Ad Hoc</v>
          </cell>
          <cell r="DU67" t="str">
            <v>Ad Hoc</v>
          </cell>
          <cell r="DV67" t="str">
            <v>Ad Hoc</v>
          </cell>
          <cell r="DW67" t="str">
            <v>Ad Hoc</v>
          </cell>
          <cell r="DX67" t="str">
            <v>Ad Hoc</v>
          </cell>
          <cell r="DY67" t="str">
            <v>Ad Hoc</v>
          </cell>
          <cell r="DZ67" t="str">
            <v>Ad Hoc</v>
          </cell>
          <cell r="EA67" t="str">
            <v>Ad Hoc</v>
          </cell>
          <cell r="EB67" t="str">
            <v>Ad Hoc</v>
          </cell>
          <cell r="EC67" t="str">
            <v>Ad Hoc</v>
          </cell>
          <cell r="ED67" t="str">
            <v>Ad Hoc</v>
          </cell>
          <cell r="EE67" t="str">
            <v>Ad Hoc</v>
          </cell>
          <cell r="EF67" t="str">
            <v>Ad Hoc</v>
          </cell>
          <cell r="EG67" t="str">
            <v>Ad Hoc</v>
          </cell>
          <cell r="EH67" t="str">
            <v>Ad Hoc</v>
          </cell>
          <cell r="EI67" t="str">
            <v>Ad Hoc</v>
          </cell>
          <cell r="EJ67" t="str">
            <v>Ad Hoc</v>
          </cell>
          <cell r="EK67" t="str">
            <v>Ad Hoc</v>
          </cell>
          <cell r="EL67" t="str">
            <v>Ad Hoc</v>
          </cell>
          <cell r="EM67" t="str">
            <v>Ad Hoc</v>
          </cell>
          <cell r="EN67" t="str">
            <v>Ad Hoc</v>
          </cell>
          <cell r="EO67" t="str">
            <v>Ad Hoc</v>
          </cell>
        </row>
        <row r="68">
          <cell r="BJ68">
            <v>23</v>
          </cell>
          <cell r="BK68" t="str">
            <v>Ad Hoc</v>
          </cell>
          <cell r="BL68" t="str">
            <v>Ad Hoc</v>
          </cell>
          <cell r="BM68" t="str">
            <v>Ad Hoc</v>
          </cell>
          <cell r="BN68" t="str">
            <v>Ad Hoc</v>
          </cell>
          <cell r="BO68" t="str">
            <v>Ad Hoc</v>
          </cell>
          <cell r="BP68" t="str">
            <v>Ad Hoc</v>
          </cell>
          <cell r="BQ68" t="str">
            <v>Ad Hoc</v>
          </cell>
          <cell r="BR68" t="str">
            <v>Ad Hoc</v>
          </cell>
          <cell r="BS68" t="str">
            <v>Ad Hoc</v>
          </cell>
          <cell r="BT68" t="str">
            <v>Ad Hoc</v>
          </cell>
          <cell r="BU68" t="str">
            <v>Ad Hoc</v>
          </cell>
          <cell r="BV68" t="str">
            <v>Ad Hoc</v>
          </cell>
          <cell r="BW68" t="str">
            <v>Ad Hoc</v>
          </cell>
          <cell r="BX68" t="str">
            <v>Ad Hoc</v>
          </cell>
          <cell r="BY68" t="str">
            <v>Ad Hoc</v>
          </cell>
          <cell r="BZ68">
            <v>575</v>
          </cell>
          <cell r="CA68">
            <v>863</v>
          </cell>
          <cell r="CB68">
            <v>1150</v>
          </cell>
          <cell r="CC68">
            <v>1726</v>
          </cell>
          <cell r="CD68">
            <v>2300</v>
          </cell>
          <cell r="CE68">
            <v>3452</v>
          </cell>
          <cell r="CF68">
            <v>4600</v>
          </cell>
          <cell r="CG68">
            <v>6904</v>
          </cell>
          <cell r="CH68">
            <v>9200</v>
          </cell>
          <cell r="CI68">
            <v>13808</v>
          </cell>
          <cell r="CJ68">
            <v>18400</v>
          </cell>
          <cell r="CK68">
            <v>27616</v>
          </cell>
          <cell r="CL68">
            <v>36800</v>
          </cell>
          <cell r="CM68">
            <v>55232</v>
          </cell>
          <cell r="CN68">
            <v>73600</v>
          </cell>
          <cell r="CO68" t="str">
            <v>Ad Hoc</v>
          </cell>
          <cell r="CP68" t="str">
            <v>Ad Hoc</v>
          </cell>
          <cell r="CQ68" t="str">
            <v>Ad Hoc</v>
          </cell>
          <cell r="CR68" t="str">
            <v>Ad Hoc</v>
          </cell>
          <cell r="CS68" t="str">
            <v>Ad Hoc</v>
          </cell>
          <cell r="CT68" t="str">
            <v>Ad Hoc</v>
          </cell>
          <cell r="CU68" t="str">
            <v>Ad Hoc</v>
          </cell>
          <cell r="CV68" t="str">
            <v>Ad Hoc</v>
          </cell>
          <cell r="CW68" t="str">
            <v>Ad Hoc</v>
          </cell>
          <cell r="CX68" t="str">
            <v>Ad Hoc</v>
          </cell>
          <cell r="CY68" t="str">
            <v>Ad Hoc</v>
          </cell>
          <cell r="CZ68" t="str">
            <v>Ad Hoc</v>
          </cell>
          <cell r="DA68" t="str">
            <v>Ad Hoc</v>
          </cell>
          <cell r="DB68" t="str">
            <v>Ad Hoc</v>
          </cell>
          <cell r="DC68" t="str">
            <v>Ad Hoc</v>
          </cell>
          <cell r="DD68" t="str">
            <v>Ad Hoc</v>
          </cell>
          <cell r="DE68" t="str">
            <v>Ad Hoc</v>
          </cell>
          <cell r="DF68" t="str">
            <v>Ad Hoc</v>
          </cell>
          <cell r="DG68" t="str">
            <v>Ad Hoc</v>
          </cell>
          <cell r="DH68" t="str">
            <v>Ad Hoc</v>
          </cell>
          <cell r="DI68" t="str">
            <v>Ad Hoc</v>
          </cell>
          <cell r="DJ68" t="str">
            <v>Ad Hoc</v>
          </cell>
          <cell r="DK68" t="str">
            <v>Ad Hoc</v>
          </cell>
          <cell r="DL68" t="str">
            <v>Ad Hoc</v>
          </cell>
          <cell r="DM68" t="str">
            <v>Ad Hoc</v>
          </cell>
          <cell r="DN68" t="str">
            <v>Ad Hoc</v>
          </cell>
          <cell r="DO68" t="str">
            <v>Ad Hoc</v>
          </cell>
          <cell r="DP68" t="str">
            <v>Ad Hoc</v>
          </cell>
          <cell r="DQ68" t="str">
            <v>Ad Hoc</v>
          </cell>
          <cell r="DR68" t="str">
            <v>Ad Hoc</v>
          </cell>
          <cell r="DS68" t="str">
            <v>Ad Hoc</v>
          </cell>
          <cell r="DT68" t="str">
            <v>Ad Hoc</v>
          </cell>
          <cell r="DU68" t="str">
            <v>Ad Hoc</v>
          </cell>
          <cell r="DV68" t="str">
            <v>Ad Hoc</v>
          </cell>
          <cell r="DW68" t="str">
            <v>Ad Hoc</v>
          </cell>
          <cell r="DX68" t="str">
            <v>Ad Hoc</v>
          </cell>
          <cell r="DY68" t="str">
            <v>Ad Hoc</v>
          </cell>
          <cell r="DZ68" t="str">
            <v>Ad Hoc</v>
          </cell>
          <cell r="EA68" t="str">
            <v>Ad Hoc</v>
          </cell>
          <cell r="EB68" t="str">
            <v>Ad Hoc</v>
          </cell>
          <cell r="EC68" t="str">
            <v>Ad Hoc</v>
          </cell>
          <cell r="ED68" t="str">
            <v>Ad Hoc</v>
          </cell>
          <cell r="EE68" t="str">
            <v>Ad Hoc</v>
          </cell>
          <cell r="EF68" t="str">
            <v>Ad Hoc</v>
          </cell>
          <cell r="EG68" t="str">
            <v>Ad Hoc</v>
          </cell>
          <cell r="EH68" t="str">
            <v>Ad Hoc</v>
          </cell>
          <cell r="EI68" t="str">
            <v>Ad Hoc</v>
          </cell>
          <cell r="EJ68" t="str">
            <v>Ad Hoc</v>
          </cell>
          <cell r="EK68" t="str">
            <v>Ad Hoc</v>
          </cell>
          <cell r="EL68" t="str">
            <v>Ad Hoc</v>
          </cell>
          <cell r="EM68" t="str">
            <v>Ad Hoc</v>
          </cell>
          <cell r="EN68" t="str">
            <v>Ad Hoc</v>
          </cell>
          <cell r="EO68" t="str">
            <v>Ad Hoc</v>
          </cell>
        </row>
        <row r="69">
          <cell r="BJ69">
            <v>24</v>
          </cell>
          <cell r="BK69" t="str">
            <v>Ad Hoc</v>
          </cell>
          <cell r="BL69" t="str">
            <v>Ad Hoc</v>
          </cell>
          <cell r="BM69" t="str">
            <v>Ad Hoc</v>
          </cell>
          <cell r="BN69" t="str">
            <v>Ad Hoc</v>
          </cell>
          <cell r="BO69" t="str">
            <v>Ad Hoc</v>
          </cell>
          <cell r="BP69" t="str">
            <v>Ad Hoc</v>
          </cell>
          <cell r="BQ69" t="str">
            <v>Ad Hoc</v>
          </cell>
          <cell r="BR69" t="str">
            <v>Ad Hoc</v>
          </cell>
          <cell r="BS69" t="str">
            <v>Ad Hoc</v>
          </cell>
          <cell r="BT69" t="str">
            <v>Ad Hoc</v>
          </cell>
          <cell r="BU69" t="str">
            <v>Ad Hoc</v>
          </cell>
          <cell r="BV69" t="str">
            <v>Ad Hoc</v>
          </cell>
          <cell r="BW69" t="str">
            <v>Ad Hoc</v>
          </cell>
          <cell r="BX69" t="str">
            <v>Ad Hoc</v>
          </cell>
          <cell r="BY69" t="str">
            <v>Ad Hoc</v>
          </cell>
          <cell r="BZ69" t="str">
            <v>Ad Hoc</v>
          </cell>
          <cell r="CA69">
            <v>600</v>
          </cell>
          <cell r="CB69">
            <v>900</v>
          </cell>
          <cell r="CC69">
            <v>1200</v>
          </cell>
          <cell r="CD69">
            <v>1800</v>
          </cell>
          <cell r="CE69">
            <v>2400</v>
          </cell>
          <cell r="CF69">
            <v>3600</v>
          </cell>
          <cell r="CG69">
            <v>4800</v>
          </cell>
          <cell r="CH69">
            <v>7200</v>
          </cell>
          <cell r="CI69">
            <v>9600</v>
          </cell>
          <cell r="CJ69">
            <v>14400</v>
          </cell>
          <cell r="CK69">
            <v>19200</v>
          </cell>
          <cell r="CL69">
            <v>28800</v>
          </cell>
          <cell r="CM69">
            <v>38400</v>
          </cell>
          <cell r="CN69">
            <v>57600</v>
          </cell>
          <cell r="CO69">
            <v>76800</v>
          </cell>
          <cell r="CP69" t="str">
            <v>Ad Hoc</v>
          </cell>
          <cell r="CQ69" t="str">
            <v>Ad Hoc</v>
          </cell>
          <cell r="CR69" t="str">
            <v>Ad Hoc</v>
          </cell>
          <cell r="CS69" t="str">
            <v>Ad Hoc</v>
          </cell>
          <cell r="CT69" t="str">
            <v>Ad Hoc</v>
          </cell>
          <cell r="CU69" t="str">
            <v>Ad Hoc</v>
          </cell>
          <cell r="CV69" t="str">
            <v>Ad Hoc</v>
          </cell>
          <cell r="CW69" t="str">
            <v>Ad Hoc</v>
          </cell>
          <cell r="CX69" t="str">
            <v>Ad Hoc</v>
          </cell>
          <cell r="CY69" t="str">
            <v>Ad Hoc</v>
          </cell>
          <cell r="CZ69" t="str">
            <v>Ad Hoc</v>
          </cell>
          <cell r="DA69" t="str">
            <v>Ad Hoc</v>
          </cell>
          <cell r="DB69" t="str">
            <v>Ad Hoc</v>
          </cell>
          <cell r="DC69" t="str">
            <v>Ad Hoc</v>
          </cell>
          <cell r="DD69" t="str">
            <v>Ad Hoc</v>
          </cell>
          <cell r="DE69" t="str">
            <v>Ad Hoc</v>
          </cell>
          <cell r="DF69" t="str">
            <v>Ad Hoc</v>
          </cell>
          <cell r="DG69" t="str">
            <v>Ad Hoc</v>
          </cell>
          <cell r="DH69" t="str">
            <v>Ad Hoc</v>
          </cell>
          <cell r="DI69" t="str">
            <v>Ad Hoc</v>
          </cell>
          <cell r="DJ69" t="str">
            <v>Ad Hoc</v>
          </cell>
          <cell r="DK69" t="str">
            <v>Ad Hoc</v>
          </cell>
          <cell r="DL69" t="str">
            <v>Ad Hoc</v>
          </cell>
          <cell r="DM69" t="str">
            <v>Ad Hoc</v>
          </cell>
          <cell r="DN69" t="str">
            <v>Ad Hoc</v>
          </cell>
          <cell r="DO69" t="str">
            <v>Ad Hoc</v>
          </cell>
          <cell r="DP69" t="str">
            <v>Ad Hoc</v>
          </cell>
          <cell r="DQ69" t="str">
            <v>Ad Hoc</v>
          </cell>
          <cell r="DR69" t="str">
            <v>Ad Hoc</v>
          </cell>
          <cell r="DS69" t="str">
            <v>Ad Hoc</v>
          </cell>
          <cell r="DT69" t="str">
            <v>Ad Hoc</v>
          </cell>
          <cell r="DU69" t="str">
            <v>Ad Hoc</v>
          </cell>
          <cell r="DV69" t="str">
            <v>Ad Hoc</v>
          </cell>
          <cell r="DW69" t="str">
            <v>Ad Hoc</v>
          </cell>
          <cell r="DX69" t="str">
            <v>Ad Hoc</v>
          </cell>
          <cell r="DY69" t="str">
            <v>Ad Hoc</v>
          </cell>
          <cell r="DZ69" t="str">
            <v>Ad Hoc</v>
          </cell>
          <cell r="EA69" t="str">
            <v>Ad Hoc</v>
          </cell>
          <cell r="EB69" t="str">
            <v>Ad Hoc</v>
          </cell>
          <cell r="EC69" t="str">
            <v>Ad Hoc</v>
          </cell>
          <cell r="ED69" t="str">
            <v>Ad Hoc</v>
          </cell>
          <cell r="EE69" t="str">
            <v>Ad Hoc</v>
          </cell>
          <cell r="EF69" t="str">
            <v>Ad Hoc</v>
          </cell>
          <cell r="EG69" t="str">
            <v>Ad Hoc</v>
          </cell>
          <cell r="EH69" t="str">
            <v>Ad Hoc</v>
          </cell>
          <cell r="EI69" t="str">
            <v>Ad Hoc</v>
          </cell>
          <cell r="EJ69" t="str">
            <v>Ad Hoc</v>
          </cell>
          <cell r="EK69" t="str">
            <v>Ad Hoc</v>
          </cell>
          <cell r="EL69" t="str">
            <v>Ad Hoc</v>
          </cell>
          <cell r="EM69" t="str">
            <v>Ad Hoc</v>
          </cell>
          <cell r="EN69" t="str">
            <v>Ad Hoc</v>
          </cell>
          <cell r="EO69" t="str">
            <v>Ad Hoc</v>
          </cell>
        </row>
        <row r="70">
          <cell r="BJ70">
            <v>25</v>
          </cell>
          <cell r="BK70" t="str">
            <v>Ad Hoc</v>
          </cell>
          <cell r="BL70" t="str">
            <v>Ad Hoc</v>
          </cell>
          <cell r="BM70" t="str">
            <v>Ad Hoc</v>
          </cell>
          <cell r="BN70" t="str">
            <v>Ad Hoc</v>
          </cell>
          <cell r="BO70" t="str">
            <v>Ad Hoc</v>
          </cell>
          <cell r="BP70" t="str">
            <v>Ad Hoc</v>
          </cell>
          <cell r="BQ70" t="str">
            <v>Ad Hoc</v>
          </cell>
          <cell r="BR70" t="str">
            <v>Ad Hoc</v>
          </cell>
          <cell r="BS70" t="str">
            <v>Ad Hoc</v>
          </cell>
          <cell r="BT70" t="str">
            <v>Ad Hoc</v>
          </cell>
          <cell r="BU70" t="str">
            <v>Ad Hoc</v>
          </cell>
          <cell r="BV70" t="str">
            <v>Ad Hoc</v>
          </cell>
          <cell r="BW70" t="str">
            <v>Ad Hoc</v>
          </cell>
          <cell r="BX70" t="str">
            <v>Ad Hoc</v>
          </cell>
          <cell r="BY70" t="str">
            <v>Ad Hoc</v>
          </cell>
          <cell r="BZ70" t="str">
            <v>Ad Hoc</v>
          </cell>
          <cell r="CA70" t="str">
            <v>Ad Hoc</v>
          </cell>
          <cell r="CB70">
            <v>625</v>
          </cell>
          <cell r="CC70">
            <v>938</v>
          </cell>
          <cell r="CD70">
            <v>1250</v>
          </cell>
          <cell r="CE70">
            <v>1876</v>
          </cell>
          <cell r="CF70">
            <v>2500</v>
          </cell>
          <cell r="CG70">
            <v>3752</v>
          </cell>
          <cell r="CH70">
            <v>5000</v>
          </cell>
          <cell r="CI70">
            <v>7504</v>
          </cell>
          <cell r="CJ70">
            <v>10000</v>
          </cell>
          <cell r="CK70">
            <v>15008</v>
          </cell>
          <cell r="CL70">
            <v>20000</v>
          </cell>
          <cell r="CM70">
            <v>30016</v>
          </cell>
          <cell r="CN70">
            <v>40000</v>
          </cell>
          <cell r="CO70">
            <v>60032</v>
          </cell>
          <cell r="CP70">
            <v>80000</v>
          </cell>
          <cell r="CQ70" t="str">
            <v>Ad Hoc</v>
          </cell>
          <cell r="CR70" t="str">
            <v>Ad Hoc</v>
          </cell>
          <cell r="CS70" t="str">
            <v>Ad Hoc</v>
          </cell>
          <cell r="CT70" t="str">
            <v>Ad Hoc</v>
          </cell>
          <cell r="CU70" t="str">
            <v>Ad Hoc</v>
          </cell>
          <cell r="CV70" t="str">
            <v>Ad Hoc</v>
          </cell>
          <cell r="CW70" t="str">
            <v>Ad Hoc</v>
          </cell>
          <cell r="CX70" t="str">
            <v>Ad Hoc</v>
          </cell>
          <cell r="CY70" t="str">
            <v>Ad Hoc</v>
          </cell>
          <cell r="CZ70" t="str">
            <v>Ad Hoc</v>
          </cell>
          <cell r="DA70" t="str">
            <v>Ad Hoc</v>
          </cell>
          <cell r="DB70" t="str">
            <v>Ad Hoc</v>
          </cell>
          <cell r="DC70" t="str">
            <v>Ad Hoc</v>
          </cell>
          <cell r="DD70" t="str">
            <v>Ad Hoc</v>
          </cell>
          <cell r="DE70" t="str">
            <v>Ad Hoc</v>
          </cell>
          <cell r="DF70" t="str">
            <v>Ad Hoc</v>
          </cell>
          <cell r="DG70" t="str">
            <v>Ad Hoc</v>
          </cell>
          <cell r="DH70" t="str">
            <v>Ad Hoc</v>
          </cell>
          <cell r="DI70" t="str">
            <v>Ad Hoc</v>
          </cell>
          <cell r="DJ70" t="str">
            <v>Ad Hoc</v>
          </cell>
          <cell r="DK70" t="str">
            <v>Ad Hoc</v>
          </cell>
          <cell r="DL70" t="str">
            <v>Ad Hoc</v>
          </cell>
          <cell r="DM70" t="str">
            <v>Ad Hoc</v>
          </cell>
          <cell r="DN70" t="str">
            <v>Ad Hoc</v>
          </cell>
          <cell r="DO70" t="str">
            <v>Ad Hoc</v>
          </cell>
          <cell r="DP70" t="str">
            <v>Ad Hoc</v>
          </cell>
          <cell r="DQ70" t="str">
            <v>Ad Hoc</v>
          </cell>
          <cell r="DR70" t="str">
            <v>Ad Hoc</v>
          </cell>
          <cell r="DS70" t="str">
            <v>Ad Hoc</v>
          </cell>
          <cell r="DT70" t="str">
            <v>Ad Hoc</v>
          </cell>
          <cell r="DU70" t="str">
            <v>Ad Hoc</v>
          </cell>
          <cell r="DV70" t="str">
            <v>Ad Hoc</v>
          </cell>
          <cell r="DW70" t="str">
            <v>Ad Hoc</v>
          </cell>
          <cell r="DX70" t="str">
            <v>Ad Hoc</v>
          </cell>
          <cell r="DY70" t="str">
            <v>Ad Hoc</v>
          </cell>
          <cell r="DZ70" t="str">
            <v>Ad Hoc</v>
          </cell>
          <cell r="EA70" t="str">
            <v>Ad Hoc</v>
          </cell>
          <cell r="EB70" t="str">
            <v>Ad Hoc</v>
          </cell>
          <cell r="EC70" t="str">
            <v>Ad Hoc</v>
          </cell>
          <cell r="ED70" t="str">
            <v>Ad Hoc</v>
          </cell>
          <cell r="EE70" t="str">
            <v>Ad Hoc</v>
          </cell>
          <cell r="EF70" t="str">
            <v>Ad Hoc</v>
          </cell>
          <cell r="EG70" t="str">
            <v>Ad Hoc</v>
          </cell>
          <cell r="EH70" t="str">
            <v>Ad Hoc</v>
          </cell>
          <cell r="EI70" t="str">
            <v>Ad Hoc</v>
          </cell>
          <cell r="EJ70" t="str">
            <v>Ad Hoc</v>
          </cell>
          <cell r="EK70" t="str">
            <v>Ad Hoc</v>
          </cell>
          <cell r="EL70" t="str">
            <v>Ad Hoc</v>
          </cell>
          <cell r="EM70" t="str">
            <v>Ad Hoc</v>
          </cell>
          <cell r="EN70" t="str">
            <v>Ad Hoc</v>
          </cell>
          <cell r="EO70" t="str">
            <v>Ad Hoc</v>
          </cell>
        </row>
        <row r="71">
          <cell r="BJ71">
            <v>26</v>
          </cell>
          <cell r="BK71" t="str">
            <v>Ad Hoc</v>
          </cell>
          <cell r="BL71" t="str">
            <v>Ad Hoc</v>
          </cell>
          <cell r="BM71" t="str">
            <v>Ad Hoc</v>
          </cell>
          <cell r="BN71" t="str">
            <v>Ad Hoc</v>
          </cell>
          <cell r="BO71" t="str">
            <v>Ad Hoc</v>
          </cell>
          <cell r="BP71" t="str">
            <v>Ad Hoc</v>
          </cell>
          <cell r="BQ71" t="str">
            <v>Ad Hoc</v>
          </cell>
          <cell r="BR71" t="str">
            <v>Ad Hoc</v>
          </cell>
          <cell r="BS71" t="str">
            <v>Ad Hoc</v>
          </cell>
          <cell r="BT71" t="str">
            <v>Ad Hoc</v>
          </cell>
          <cell r="BU71" t="str">
            <v>Ad Hoc</v>
          </cell>
          <cell r="BV71" t="str">
            <v>Ad Hoc</v>
          </cell>
          <cell r="BW71" t="str">
            <v>Ad Hoc</v>
          </cell>
          <cell r="BX71" t="str">
            <v>Ad Hoc</v>
          </cell>
          <cell r="BY71" t="str">
            <v>Ad Hoc</v>
          </cell>
          <cell r="BZ71" t="str">
            <v>Ad Hoc</v>
          </cell>
          <cell r="CA71" t="str">
            <v>Ad Hoc</v>
          </cell>
          <cell r="CB71" t="str">
            <v>Ad Hoc</v>
          </cell>
          <cell r="CC71">
            <v>650</v>
          </cell>
          <cell r="CD71">
            <v>975</v>
          </cell>
          <cell r="CE71">
            <v>1300</v>
          </cell>
          <cell r="CF71">
            <v>1950</v>
          </cell>
          <cell r="CG71">
            <v>2600</v>
          </cell>
          <cell r="CH71">
            <v>3900</v>
          </cell>
          <cell r="CI71">
            <v>5200</v>
          </cell>
          <cell r="CJ71">
            <v>7800</v>
          </cell>
          <cell r="CK71">
            <v>10400</v>
          </cell>
          <cell r="CL71">
            <v>15600</v>
          </cell>
          <cell r="CM71">
            <v>20800</v>
          </cell>
          <cell r="CN71">
            <v>31200</v>
          </cell>
          <cell r="CO71">
            <v>41600</v>
          </cell>
          <cell r="CP71">
            <v>62400</v>
          </cell>
          <cell r="CQ71">
            <v>83200</v>
          </cell>
          <cell r="CR71" t="str">
            <v>Ad Hoc</v>
          </cell>
          <cell r="CS71" t="str">
            <v>Ad Hoc</v>
          </cell>
          <cell r="CT71" t="str">
            <v>Ad Hoc</v>
          </cell>
          <cell r="CU71" t="str">
            <v>Ad Hoc</v>
          </cell>
          <cell r="CV71" t="str">
            <v>Ad Hoc</v>
          </cell>
          <cell r="CW71" t="str">
            <v>Ad Hoc</v>
          </cell>
          <cell r="CX71" t="str">
            <v>Ad Hoc</v>
          </cell>
          <cell r="CY71" t="str">
            <v>Ad Hoc</v>
          </cell>
          <cell r="CZ71" t="str">
            <v>Ad Hoc</v>
          </cell>
          <cell r="DA71" t="str">
            <v>Ad Hoc</v>
          </cell>
          <cell r="DB71" t="str">
            <v>Ad Hoc</v>
          </cell>
          <cell r="DC71" t="str">
            <v>Ad Hoc</v>
          </cell>
          <cell r="DD71" t="str">
            <v>Ad Hoc</v>
          </cell>
          <cell r="DE71" t="str">
            <v>Ad Hoc</v>
          </cell>
          <cell r="DF71" t="str">
            <v>Ad Hoc</v>
          </cell>
          <cell r="DG71" t="str">
            <v>Ad Hoc</v>
          </cell>
          <cell r="DH71" t="str">
            <v>Ad Hoc</v>
          </cell>
          <cell r="DI71" t="str">
            <v>Ad Hoc</v>
          </cell>
          <cell r="DJ71" t="str">
            <v>Ad Hoc</v>
          </cell>
          <cell r="DK71" t="str">
            <v>Ad Hoc</v>
          </cell>
          <cell r="DL71" t="str">
            <v>Ad Hoc</v>
          </cell>
          <cell r="DM71" t="str">
            <v>Ad Hoc</v>
          </cell>
          <cell r="DN71" t="str">
            <v>Ad Hoc</v>
          </cell>
          <cell r="DO71" t="str">
            <v>Ad Hoc</v>
          </cell>
          <cell r="DP71" t="str">
            <v>Ad Hoc</v>
          </cell>
          <cell r="DQ71" t="str">
            <v>Ad Hoc</v>
          </cell>
          <cell r="DR71" t="str">
            <v>Ad Hoc</v>
          </cell>
          <cell r="DS71" t="str">
            <v>Ad Hoc</v>
          </cell>
          <cell r="DT71" t="str">
            <v>Ad Hoc</v>
          </cell>
          <cell r="DU71" t="str">
            <v>Ad Hoc</v>
          </cell>
          <cell r="DV71" t="str">
            <v>Ad Hoc</v>
          </cell>
          <cell r="DW71" t="str">
            <v>Ad Hoc</v>
          </cell>
          <cell r="DX71" t="str">
            <v>Ad Hoc</v>
          </cell>
          <cell r="DY71" t="str">
            <v>Ad Hoc</v>
          </cell>
          <cell r="DZ71" t="str">
            <v>Ad Hoc</v>
          </cell>
          <cell r="EA71" t="str">
            <v>Ad Hoc</v>
          </cell>
          <cell r="EB71" t="str">
            <v>Ad Hoc</v>
          </cell>
          <cell r="EC71" t="str">
            <v>Ad Hoc</v>
          </cell>
          <cell r="ED71" t="str">
            <v>Ad Hoc</v>
          </cell>
          <cell r="EE71" t="str">
            <v>Ad Hoc</v>
          </cell>
          <cell r="EF71" t="str">
            <v>Ad Hoc</v>
          </cell>
          <cell r="EG71" t="str">
            <v>Ad Hoc</v>
          </cell>
          <cell r="EH71" t="str">
            <v>Ad Hoc</v>
          </cell>
          <cell r="EI71" t="str">
            <v>Ad Hoc</v>
          </cell>
          <cell r="EJ71" t="str">
            <v>Ad Hoc</v>
          </cell>
          <cell r="EK71" t="str">
            <v>Ad Hoc</v>
          </cell>
          <cell r="EL71" t="str">
            <v>Ad Hoc</v>
          </cell>
          <cell r="EM71" t="str">
            <v>Ad Hoc</v>
          </cell>
          <cell r="EN71" t="str">
            <v>Ad Hoc</v>
          </cell>
          <cell r="EO71" t="str">
            <v>Ad Hoc</v>
          </cell>
        </row>
        <row r="72">
          <cell r="BJ72">
            <v>27</v>
          </cell>
          <cell r="BK72" t="str">
            <v>Ad Hoc</v>
          </cell>
          <cell r="BL72" t="str">
            <v>Ad Hoc</v>
          </cell>
          <cell r="BM72" t="str">
            <v>Ad Hoc</v>
          </cell>
          <cell r="BN72" t="str">
            <v>Ad Hoc</v>
          </cell>
          <cell r="BO72" t="str">
            <v>Ad Hoc</v>
          </cell>
          <cell r="BP72" t="str">
            <v>Ad Hoc</v>
          </cell>
          <cell r="BQ72" t="str">
            <v>Ad Hoc</v>
          </cell>
          <cell r="BR72" t="str">
            <v>Ad Hoc</v>
          </cell>
          <cell r="BS72" t="str">
            <v>Ad Hoc</v>
          </cell>
          <cell r="BT72" t="str">
            <v>Ad Hoc</v>
          </cell>
          <cell r="BU72" t="str">
            <v>Ad Hoc</v>
          </cell>
          <cell r="BV72" t="str">
            <v>Ad Hoc</v>
          </cell>
          <cell r="BW72" t="str">
            <v>Ad Hoc</v>
          </cell>
          <cell r="BX72" t="str">
            <v>Ad Hoc</v>
          </cell>
          <cell r="BY72" t="str">
            <v>Ad Hoc</v>
          </cell>
          <cell r="BZ72" t="str">
            <v>Ad Hoc</v>
          </cell>
          <cell r="CA72" t="str">
            <v>Ad Hoc</v>
          </cell>
          <cell r="CB72" t="str">
            <v>Ad Hoc</v>
          </cell>
          <cell r="CC72" t="str">
            <v>Ad Hoc</v>
          </cell>
          <cell r="CD72">
            <v>675</v>
          </cell>
          <cell r="CE72">
            <v>1013</v>
          </cell>
          <cell r="CF72">
            <v>1350</v>
          </cell>
          <cell r="CG72">
            <v>2026</v>
          </cell>
          <cell r="CH72">
            <v>2700</v>
          </cell>
          <cell r="CI72">
            <v>4052</v>
          </cell>
          <cell r="CJ72">
            <v>5400</v>
          </cell>
          <cell r="CK72">
            <v>8104</v>
          </cell>
          <cell r="CL72">
            <v>10800</v>
          </cell>
          <cell r="CM72">
            <v>16208</v>
          </cell>
          <cell r="CN72">
            <v>21600</v>
          </cell>
          <cell r="CO72">
            <v>32416</v>
          </cell>
          <cell r="CP72">
            <v>43200</v>
          </cell>
          <cell r="CQ72">
            <v>64832</v>
          </cell>
          <cell r="CR72">
            <v>86400</v>
          </cell>
          <cell r="CS72" t="str">
            <v>Ad Hoc</v>
          </cell>
          <cell r="CT72" t="str">
            <v>Ad Hoc</v>
          </cell>
          <cell r="CU72" t="str">
            <v>Ad Hoc</v>
          </cell>
          <cell r="CV72" t="str">
            <v>Ad Hoc</v>
          </cell>
          <cell r="CW72" t="str">
            <v>Ad Hoc</v>
          </cell>
          <cell r="CX72" t="str">
            <v>Ad Hoc</v>
          </cell>
          <cell r="CY72" t="str">
            <v>Ad Hoc</v>
          </cell>
          <cell r="CZ72" t="str">
            <v>Ad Hoc</v>
          </cell>
          <cell r="DA72" t="str">
            <v>Ad Hoc</v>
          </cell>
          <cell r="DB72" t="str">
            <v>Ad Hoc</v>
          </cell>
          <cell r="DC72" t="str">
            <v>Ad Hoc</v>
          </cell>
          <cell r="DD72" t="str">
            <v>Ad Hoc</v>
          </cell>
          <cell r="DE72" t="str">
            <v>Ad Hoc</v>
          </cell>
          <cell r="DF72" t="str">
            <v>Ad Hoc</v>
          </cell>
          <cell r="DG72" t="str">
            <v>Ad Hoc</v>
          </cell>
          <cell r="DH72" t="str">
            <v>Ad Hoc</v>
          </cell>
          <cell r="DI72" t="str">
            <v>Ad Hoc</v>
          </cell>
          <cell r="DJ72" t="str">
            <v>Ad Hoc</v>
          </cell>
          <cell r="DK72" t="str">
            <v>Ad Hoc</v>
          </cell>
          <cell r="DL72" t="str">
            <v>Ad Hoc</v>
          </cell>
          <cell r="DM72" t="str">
            <v>Ad Hoc</v>
          </cell>
          <cell r="DN72" t="str">
            <v>Ad Hoc</v>
          </cell>
          <cell r="DO72" t="str">
            <v>Ad Hoc</v>
          </cell>
          <cell r="DP72" t="str">
            <v>Ad Hoc</v>
          </cell>
          <cell r="DQ72" t="str">
            <v>Ad Hoc</v>
          </cell>
          <cell r="DR72" t="str">
            <v>Ad Hoc</v>
          </cell>
          <cell r="DS72" t="str">
            <v>Ad Hoc</v>
          </cell>
          <cell r="DT72" t="str">
            <v>Ad Hoc</v>
          </cell>
          <cell r="DU72" t="str">
            <v>Ad Hoc</v>
          </cell>
          <cell r="DV72" t="str">
            <v>Ad Hoc</v>
          </cell>
          <cell r="DW72" t="str">
            <v>Ad Hoc</v>
          </cell>
          <cell r="DX72" t="str">
            <v>Ad Hoc</v>
          </cell>
          <cell r="DY72" t="str">
            <v>Ad Hoc</v>
          </cell>
          <cell r="DZ72" t="str">
            <v>Ad Hoc</v>
          </cell>
          <cell r="EA72" t="str">
            <v>Ad Hoc</v>
          </cell>
          <cell r="EB72" t="str">
            <v>Ad Hoc</v>
          </cell>
          <cell r="EC72" t="str">
            <v>Ad Hoc</v>
          </cell>
          <cell r="ED72" t="str">
            <v>Ad Hoc</v>
          </cell>
          <cell r="EE72" t="str">
            <v>Ad Hoc</v>
          </cell>
          <cell r="EF72" t="str">
            <v>Ad Hoc</v>
          </cell>
          <cell r="EG72" t="str">
            <v>Ad Hoc</v>
          </cell>
          <cell r="EH72" t="str">
            <v>Ad Hoc</v>
          </cell>
          <cell r="EI72" t="str">
            <v>Ad Hoc</v>
          </cell>
          <cell r="EJ72" t="str">
            <v>Ad Hoc</v>
          </cell>
          <cell r="EK72" t="str">
            <v>Ad Hoc</v>
          </cell>
          <cell r="EL72" t="str">
            <v>Ad Hoc</v>
          </cell>
          <cell r="EM72" t="str">
            <v>Ad Hoc</v>
          </cell>
          <cell r="EN72" t="str">
            <v>Ad Hoc</v>
          </cell>
          <cell r="EO72" t="str">
            <v>Ad Hoc</v>
          </cell>
        </row>
        <row r="73">
          <cell r="BJ73">
            <v>28</v>
          </cell>
          <cell r="BK73" t="str">
            <v>Ad Hoc</v>
          </cell>
          <cell r="BL73" t="str">
            <v>Ad Hoc</v>
          </cell>
          <cell r="BM73" t="str">
            <v>Ad Hoc</v>
          </cell>
          <cell r="BN73" t="str">
            <v>Ad Hoc</v>
          </cell>
          <cell r="BO73" t="str">
            <v>Ad Hoc</v>
          </cell>
          <cell r="BP73" t="str">
            <v>Ad Hoc</v>
          </cell>
          <cell r="BQ73" t="str">
            <v>Ad Hoc</v>
          </cell>
          <cell r="BR73" t="str">
            <v>Ad Hoc</v>
          </cell>
          <cell r="BS73" t="str">
            <v>Ad Hoc</v>
          </cell>
          <cell r="BT73" t="str">
            <v>Ad Hoc</v>
          </cell>
          <cell r="BU73" t="str">
            <v>Ad Hoc</v>
          </cell>
          <cell r="BV73" t="str">
            <v>Ad Hoc</v>
          </cell>
          <cell r="BW73" t="str">
            <v>Ad Hoc</v>
          </cell>
          <cell r="BX73" t="str">
            <v>Ad Hoc</v>
          </cell>
          <cell r="BY73" t="str">
            <v>Ad Hoc</v>
          </cell>
          <cell r="BZ73" t="str">
            <v>Ad Hoc</v>
          </cell>
          <cell r="CA73" t="str">
            <v>Ad Hoc</v>
          </cell>
          <cell r="CB73" t="str">
            <v>Ad Hoc</v>
          </cell>
          <cell r="CC73" t="str">
            <v>Ad Hoc</v>
          </cell>
          <cell r="CD73" t="str">
            <v>Ad Hoc</v>
          </cell>
          <cell r="CE73">
            <v>700</v>
          </cell>
          <cell r="CF73">
            <v>1050</v>
          </cell>
          <cell r="CG73">
            <v>1400</v>
          </cell>
          <cell r="CH73">
            <v>2100</v>
          </cell>
          <cell r="CI73">
            <v>2800</v>
          </cell>
          <cell r="CJ73">
            <v>4200</v>
          </cell>
          <cell r="CK73">
            <v>5600</v>
          </cell>
          <cell r="CL73">
            <v>8400</v>
          </cell>
          <cell r="CM73">
            <v>11200</v>
          </cell>
          <cell r="CN73">
            <v>16800</v>
          </cell>
          <cell r="CO73">
            <v>22400</v>
          </cell>
          <cell r="CP73">
            <v>33600</v>
          </cell>
          <cell r="CQ73">
            <v>44800</v>
          </cell>
          <cell r="CR73">
            <v>67200</v>
          </cell>
          <cell r="CS73">
            <v>89600</v>
          </cell>
          <cell r="CT73" t="str">
            <v>Ad Hoc</v>
          </cell>
          <cell r="CU73" t="str">
            <v>Ad Hoc</v>
          </cell>
          <cell r="CV73" t="str">
            <v>Ad Hoc</v>
          </cell>
          <cell r="CW73" t="str">
            <v>Ad Hoc</v>
          </cell>
          <cell r="CX73" t="str">
            <v>Ad Hoc</v>
          </cell>
          <cell r="CY73" t="str">
            <v>Ad Hoc</v>
          </cell>
          <cell r="CZ73" t="str">
            <v>Ad Hoc</v>
          </cell>
          <cell r="DA73" t="str">
            <v>Ad Hoc</v>
          </cell>
          <cell r="DB73" t="str">
            <v>Ad Hoc</v>
          </cell>
          <cell r="DC73" t="str">
            <v>Ad Hoc</v>
          </cell>
          <cell r="DD73" t="str">
            <v>Ad Hoc</v>
          </cell>
          <cell r="DE73" t="str">
            <v>Ad Hoc</v>
          </cell>
          <cell r="DF73" t="str">
            <v>Ad Hoc</v>
          </cell>
          <cell r="DG73" t="str">
            <v>Ad Hoc</v>
          </cell>
          <cell r="DH73" t="str">
            <v>Ad Hoc</v>
          </cell>
          <cell r="DI73" t="str">
            <v>Ad Hoc</v>
          </cell>
          <cell r="DJ73" t="str">
            <v>Ad Hoc</v>
          </cell>
          <cell r="DK73" t="str">
            <v>Ad Hoc</v>
          </cell>
          <cell r="DL73" t="str">
            <v>Ad Hoc</v>
          </cell>
          <cell r="DM73" t="str">
            <v>Ad Hoc</v>
          </cell>
          <cell r="DN73" t="str">
            <v>Ad Hoc</v>
          </cell>
          <cell r="DO73" t="str">
            <v>Ad Hoc</v>
          </cell>
          <cell r="DP73" t="str">
            <v>Ad Hoc</v>
          </cell>
          <cell r="DQ73" t="str">
            <v>Ad Hoc</v>
          </cell>
          <cell r="DR73" t="str">
            <v>Ad Hoc</v>
          </cell>
          <cell r="DS73" t="str">
            <v>Ad Hoc</v>
          </cell>
          <cell r="DT73" t="str">
            <v>Ad Hoc</v>
          </cell>
          <cell r="DU73" t="str">
            <v>Ad Hoc</v>
          </cell>
          <cell r="DV73" t="str">
            <v>Ad Hoc</v>
          </cell>
          <cell r="DW73" t="str">
            <v>Ad Hoc</v>
          </cell>
          <cell r="DX73" t="str">
            <v>Ad Hoc</v>
          </cell>
          <cell r="DY73" t="str">
            <v>Ad Hoc</v>
          </cell>
          <cell r="DZ73" t="str">
            <v>Ad Hoc</v>
          </cell>
          <cell r="EA73" t="str">
            <v>Ad Hoc</v>
          </cell>
          <cell r="EB73" t="str">
            <v>Ad Hoc</v>
          </cell>
          <cell r="EC73" t="str">
            <v>Ad Hoc</v>
          </cell>
          <cell r="ED73" t="str">
            <v>Ad Hoc</v>
          </cell>
          <cell r="EE73" t="str">
            <v>Ad Hoc</v>
          </cell>
          <cell r="EF73" t="str">
            <v>Ad Hoc</v>
          </cell>
          <cell r="EG73" t="str">
            <v>Ad Hoc</v>
          </cell>
          <cell r="EH73" t="str">
            <v>Ad Hoc</v>
          </cell>
          <cell r="EI73" t="str">
            <v>Ad Hoc</v>
          </cell>
          <cell r="EJ73" t="str">
            <v>Ad Hoc</v>
          </cell>
          <cell r="EK73" t="str">
            <v>Ad Hoc</v>
          </cell>
          <cell r="EL73" t="str">
            <v>Ad Hoc</v>
          </cell>
          <cell r="EM73" t="str">
            <v>Ad Hoc</v>
          </cell>
          <cell r="EN73" t="str">
            <v>Ad Hoc</v>
          </cell>
          <cell r="EO73" t="str">
            <v>Ad Hoc</v>
          </cell>
        </row>
        <row r="74">
          <cell r="BJ74">
            <v>29</v>
          </cell>
          <cell r="BK74" t="str">
            <v>Ad Hoc</v>
          </cell>
          <cell r="BL74" t="str">
            <v>Ad Hoc</v>
          </cell>
          <cell r="BM74" t="str">
            <v>Ad Hoc</v>
          </cell>
          <cell r="BN74" t="str">
            <v>Ad Hoc</v>
          </cell>
          <cell r="BO74" t="str">
            <v>Ad Hoc</v>
          </cell>
          <cell r="BP74" t="str">
            <v>Ad Hoc</v>
          </cell>
          <cell r="BQ74" t="str">
            <v>Ad Hoc</v>
          </cell>
          <cell r="BR74" t="str">
            <v>Ad Hoc</v>
          </cell>
          <cell r="BS74" t="str">
            <v>Ad Hoc</v>
          </cell>
          <cell r="BT74" t="str">
            <v>Ad Hoc</v>
          </cell>
          <cell r="BU74" t="str">
            <v>Ad Hoc</v>
          </cell>
          <cell r="BV74" t="str">
            <v>Ad Hoc</v>
          </cell>
          <cell r="BW74" t="str">
            <v>Ad Hoc</v>
          </cell>
          <cell r="BX74" t="str">
            <v>Ad Hoc</v>
          </cell>
          <cell r="BY74" t="str">
            <v>Ad Hoc</v>
          </cell>
          <cell r="BZ74" t="str">
            <v>Ad Hoc</v>
          </cell>
          <cell r="CA74" t="str">
            <v>Ad Hoc</v>
          </cell>
          <cell r="CB74" t="str">
            <v>Ad Hoc</v>
          </cell>
          <cell r="CC74" t="str">
            <v>Ad Hoc</v>
          </cell>
          <cell r="CD74" t="str">
            <v>Ad Hoc</v>
          </cell>
          <cell r="CE74" t="str">
            <v>Ad Hoc</v>
          </cell>
          <cell r="CF74">
            <v>725</v>
          </cell>
          <cell r="CG74">
            <v>1088</v>
          </cell>
          <cell r="CH74">
            <v>1450</v>
          </cell>
          <cell r="CI74">
            <v>2176</v>
          </cell>
          <cell r="CJ74">
            <v>2900</v>
          </cell>
          <cell r="CK74">
            <v>4352</v>
          </cell>
          <cell r="CL74">
            <v>5800</v>
          </cell>
          <cell r="CM74">
            <v>8704</v>
          </cell>
          <cell r="CN74">
            <v>11600</v>
          </cell>
          <cell r="CO74">
            <v>17408</v>
          </cell>
          <cell r="CP74">
            <v>23200</v>
          </cell>
          <cell r="CQ74">
            <v>34816</v>
          </cell>
          <cell r="CR74">
            <v>46400</v>
          </cell>
          <cell r="CS74">
            <v>69632</v>
          </cell>
          <cell r="CT74">
            <v>92800</v>
          </cell>
          <cell r="CU74" t="str">
            <v>Ad Hoc</v>
          </cell>
          <cell r="CV74" t="str">
            <v>Ad Hoc</v>
          </cell>
          <cell r="CW74" t="str">
            <v>Ad Hoc</v>
          </cell>
          <cell r="CX74" t="str">
            <v>Ad Hoc</v>
          </cell>
          <cell r="CY74" t="str">
            <v>Ad Hoc</v>
          </cell>
          <cell r="CZ74" t="str">
            <v>Ad Hoc</v>
          </cell>
          <cell r="DA74" t="str">
            <v>Ad Hoc</v>
          </cell>
          <cell r="DB74" t="str">
            <v>Ad Hoc</v>
          </cell>
          <cell r="DC74" t="str">
            <v>Ad Hoc</v>
          </cell>
          <cell r="DD74" t="str">
            <v>Ad Hoc</v>
          </cell>
          <cell r="DE74" t="str">
            <v>Ad Hoc</v>
          </cell>
          <cell r="DF74" t="str">
            <v>Ad Hoc</v>
          </cell>
          <cell r="DG74" t="str">
            <v>Ad Hoc</v>
          </cell>
          <cell r="DH74" t="str">
            <v>Ad Hoc</v>
          </cell>
          <cell r="DI74" t="str">
            <v>Ad Hoc</v>
          </cell>
          <cell r="DJ74" t="str">
            <v>Ad Hoc</v>
          </cell>
          <cell r="DK74" t="str">
            <v>Ad Hoc</v>
          </cell>
          <cell r="DL74" t="str">
            <v>Ad Hoc</v>
          </cell>
          <cell r="DM74" t="str">
            <v>Ad Hoc</v>
          </cell>
          <cell r="DN74" t="str">
            <v>Ad Hoc</v>
          </cell>
          <cell r="DO74" t="str">
            <v>Ad Hoc</v>
          </cell>
          <cell r="DP74" t="str">
            <v>Ad Hoc</v>
          </cell>
          <cell r="DQ74" t="str">
            <v>Ad Hoc</v>
          </cell>
          <cell r="DR74" t="str">
            <v>Ad Hoc</v>
          </cell>
          <cell r="DS74" t="str">
            <v>Ad Hoc</v>
          </cell>
          <cell r="DT74" t="str">
            <v>Ad Hoc</v>
          </cell>
          <cell r="DU74" t="str">
            <v>Ad Hoc</v>
          </cell>
          <cell r="DV74" t="str">
            <v>Ad Hoc</v>
          </cell>
          <cell r="DW74" t="str">
            <v>Ad Hoc</v>
          </cell>
          <cell r="DX74" t="str">
            <v>Ad Hoc</v>
          </cell>
          <cell r="DY74" t="str">
            <v>Ad Hoc</v>
          </cell>
          <cell r="DZ74" t="str">
            <v>Ad Hoc</v>
          </cell>
          <cell r="EA74" t="str">
            <v>Ad Hoc</v>
          </cell>
          <cell r="EB74" t="str">
            <v>Ad Hoc</v>
          </cell>
          <cell r="EC74" t="str">
            <v>Ad Hoc</v>
          </cell>
          <cell r="ED74" t="str">
            <v>Ad Hoc</v>
          </cell>
          <cell r="EE74" t="str">
            <v>Ad Hoc</v>
          </cell>
          <cell r="EF74" t="str">
            <v>Ad Hoc</v>
          </cell>
          <cell r="EG74" t="str">
            <v>Ad Hoc</v>
          </cell>
          <cell r="EH74" t="str">
            <v>Ad Hoc</v>
          </cell>
          <cell r="EI74" t="str">
            <v>Ad Hoc</v>
          </cell>
          <cell r="EJ74" t="str">
            <v>Ad Hoc</v>
          </cell>
          <cell r="EK74" t="str">
            <v>Ad Hoc</v>
          </cell>
          <cell r="EL74" t="str">
            <v>Ad Hoc</v>
          </cell>
          <cell r="EM74" t="str">
            <v>Ad Hoc</v>
          </cell>
          <cell r="EN74" t="str">
            <v>Ad Hoc</v>
          </cell>
          <cell r="EO74" t="str">
            <v>Ad Hoc</v>
          </cell>
        </row>
        <row r="75">
          <cell r="BJ75">
            <v>30</v>
          </cell>
          <cell r="BK75" t="str">
            <v>Ad Hoc</v>
          </cell>
          <cell r="BL75" t="str">
            <v>Ad Hoc</v>
          </cell>
          <cell r="BM75" t="str">
            <v>Ad Hoc</v>
          </cell>
          <cell r="BN75" t="str">
            <v>Ad Hoc</v>
          </cell>
          <cell r="BO75" t="str">
            <v>Ad Hoc</v>
          </cell>
          <cell r="BP75" t="str">
            <v>Ad Hoc</v>
          </cell>
          <cell r="BQ75" t="str">
            <v>Ad Hoc</v>
          </cell>
          <cell r="BR75" t="str">
            <v>Ad Hoc</v>
          </cell>
          <cell r="BS75" t="str">
            <v>Ad Hoc</v>
          </cell>
          <cell r="BT75" t="str">
            <v>Ad Hoc</v>
          </cell>
          <cell r="BU75" t="str">
            <v>Ad Hoc</v>
          </cell>
          <cell r="BV75" t="str">
            <v>Ad Hoc</v>
          </cell>
          <cell r="BW75" t="str">
            <v>Ad Hoc</v>
          </cell>
          <cell r="BX75" t="str">
            <v>Ad Hoc</v>
          </cell>
          <cell r="BY75" t="str">
            <v>Ad Hoc</v>
          </cell>
          <cell r="BZ75" t="str">
            <v>Ad Hoc</v>
          </cell>
          <cell r="CA75" t="str">
            <v>Ad Hoc</v>
          </cell>
          <cell r="CB75" t="str">
            <v>Ad Hoc</v>
          </cell>
          <cell r="CC75" t="str">
            <v>Ad Hoc</v>
          </cell>
          <cell r="CD75" t="str">
            <v>Ad Hoc</v>
          </cell>
          <cell r="CE75" t="str">
            <v>Ad Hoc</v>
          </cell>
          <cell r="CF75" t="str">
            <v>Ad Hoc</v>
          </cell>
          <cell r="CG75">
            <v>750</v>
          </cell>
          <cell r="CH75">
            <v>1125</v>
          </cell>
          <cell r="CI75">
            <v>1500</v>
          </cell>
          <cell r="CJ75">
            <v>2250</v>
          </cell>
          <cell r="CK75">
            <v>3000</v>
          </cell>
          <cell r="CL75">
            <v>4500</v>
          </cell>
          <cell r="CM75">
            <v>6000</v>
          </cell>
          <cell r="CN75">
            <v>9000</v>
          </cell>
          <cell r="CO75">
            <v>12000</v>
          </cell>
          <cell r="CP75">
            <v>18000</v>
          </cell>
          <cell r="CQ75">
            <v>24000</v>
          </cell>
          <cell r="CR75">
            <v>36000</v>
          </cell>
          <cell r="CS75">
            <v>48000</v>
          </cell>
          <cell r="CT75">
            <v>72000</v>
          </cell>
          <cell r="CU75">
            <v>96000</v>
          </cell>
          <cell r="CV75" t="str">
            <v>Ad Hoc</v>
          </cell>
          <cell r="CW75" t="str">
            <v>Ad Hoc</v>
          </cell>
          <cell r="CX75" t="str">
            <v>Ad Hoc</v>
          </cell>
          <cell r="CY75" t="str">
            <v>Ad Hoc</v>
          </cell>
          <cell r="CZ75" t="str">
            <v>Ad Hoc</v>
          </cell>
          <cell r="DA75" t="str">
            <v>Ad Hoc</v>
          </cell>
          <cell r="DB75" t="str">
            <v>Ad Hoc</v>
          </cell>
          <cell r="DC75" t="str">
            <v>Ad Hoc</v>
          </cell>
          <cell r="DD75" t="str">
            <v>Ad Hoc</v>
          </cell>
          <cell r="DE75" t="str">
            <v>Ad Hoc</v>
          </cell>
          <cell r="DF75" t="str">
            <v>Ad Hoc</v>
          </cell>
          <cell r="DG75" t="str">
            <v>Ad Hoc</v>
          </cell>
          <cell r="DH75" t="str">
            <v>Ad Hoc</v>
          </cell>
          <cell r="DI75" t="str">
            <v>Ad Hoc</v>
          </cell>
          <cell r="DJ75" t="str">
            <v>Ad Hoc</v>
          </cell>
          <cell r="DK75" t="str">
            <v>Ad Hoc</v>
          </cell>
          <cell r="DL75" t="str">
            <v>Ad Hoc</v>
          </cell>
          <cell r="DM75" t="str">
            <v>Ad Hoc</v>
          </cell>
          <cell r="DN75" t="str">
            <v>Ad Hoc</v>
          </cell>
          <cell r="DO75" t="str">
            <v>Ad Hoc</v>
          </cell>
          <cell r="DP75" t="str">
            <v>Ad Hoc</v>
          </cell>
          <cell r="DQ75" t="str">
            <v>Ad Hoc</v>
          </cell>
          <cell r="DR75" t="str">
            <v>Ad Hoc</v>
          </cell>
          <cell r="DS75" t="str">
            <v>Ad Hoc</v>
          </cell>
          <cell r="DT75" t="str">
            <v>Ad Hoc</v>
          </cell>
          <cell r="DU75" t="str">
            <v>Ad Hoc</v>
          </cell>
          <cell r="DV75" t="str">
            <v>Ad Hoc</v>
          </cell>
          <cell r="DW75" t="str">
            <v>Ad Hoc</v>
          </cell>
          <cell r="DX75" t="str">
            <v>Ad Hoc</v>
          </cell>
          <cell r="DY75" t="str">
            <v>Ad Hoc</v>
          </cell>
          <cell r="DZ75" t="str">
            <v>Ad Hoc</v>
          </cell>
          <cell r="EA75" t="str">
            <v>Ad Hoc</v>
          </cell>
          <cell r="EB75" t="str">
            <v>Ad Hoc</v>
          </cell>
          <cell r="EC75" t="str">
            <v>Ad Hoc</v>
          </cell>
          <cell r="ED75" t="str">
            <v>Ad Hoc</v>
          </cell>
          <cell r="EE75" t="str">
            <v>Ad Hoc</v>
          </cell>
          <cell r="EF75" t="str">
            <v>Ad Hoc</v>
          </cell>
          <cell r="EG75" t="str">
            <v>Ad Hoc</v>
          </cell>
          <cell r="EH75" t="str">
            <v>Ad Hoc</v>
          </cell>
          <cell r="EI75" t="str">
            <v>Ad Hoc</v>
          </cell>
          <cell r="EJ75" t="str">
            <v>Ad Hoc</v>
          </cell>
          <cell r="EK75" t="str">
            <v>Ad Hoc</v>
          </cell>
          <cell r="EL75" t="str">
            <v>Ad Hoc</v>
          </cell>
          <cell r="EM75" t="str">
            <v>Ad Hoc</v>
          </cell>
          <cell r="EN75" t="str">
            <v>Ad Hoc</v>
          </cell>
          <cell r="EO75" t="str">
            <v>Ad Hoc</v>
          </cell>
        </row>
        <row r="76">
          <cell r="BJ76">
            <v>31</v>
          </cell>
          <cell r="BK76" t="str">
            <v>Ad Hoc</v>
          </cell>
          <cell r="BL76" t="str">
            <v>Ad Hoc</v>
          </cell>
          <cell r="BM76" t="str">
            <v>Ad Hoc</v>
          </cell>
          <cell r="BN76" t="str">
            <v>Ad Hoc</v>
          </cell>
          <cell r="BO76" t="str">
            <v>Ad Hoc</v>
          </cell>
          <cell r="BP76" t="str">
            <v>Ad Hoc</v>
          </cell>
          <cell r="BQ76" t="str">
            <v>Ad Hoc</v>
          </cell>
          <cell r="BR76" t="str">
            <v>Ad Hoc</v>
          </cell>
          <cell r="BS76" t="str">
            <v>Ad Hoc</v>
          </cell>
          <cell r="BT76" t="str">
            <v>Ad Hoc</v>
          </cell>
          <cell r="BU76" t="str">
            <v>Ad Hoc</v>
          </cell>
          <cell r="BV76" t="str">
            <v>Ad Hoc</v>
          </cell>
          <cell r="BW76" t="str">
            <v>Ad Hoc</v>
          </cell>
          <cell r="BX76" t="str">
            <v>Ad Hoc</v>
          </cell>
          <cell r="BY76" t="str">
            <v>Ad Hoc</v>
          </cell>
          <cell r="BZ76" t="str">
            <v>Ad Hoc</v>
          </cell>
          <cell r="CA76" t="str">
            <v>Ad Hoc</v>
          </cell>
          <cell r="CB76" t="str">
            <v>Ad Hoc</v>
          </cell>
          <cell r="CC76" t="str">
            <v>Ad Hoc</v>
          </cell>
          <cell r="CD76" t="str">
            <v>Ad Hoc</v>
          </cell>
          <cell r="CE76" t="str">
            <v>Ad Hoc</v>
          </cell>
          <cell r="CF76" t="str">
            <v>Ad Hoc</v>
          </cell>
          <cell r="CG76" t="str">
            <v>Ad Hoc</v>
          </cell>
          <cell r="CH76">
            <v>775</v>
          </cell>
          <cell r="CI76">
            <v>1163</v>
          </cell>
          <cell r="CJ76">
            <v>1550</v>
          </cell>
          <cell r="CK76">
            <v>2326</v>
          </cell>
          <cell r="CL76">
            <v>3100</v>
          </cell>
          <cell r="CM76">
            <v>4652</v>
          </cell>
          <cell r="CN76">
            <v>6200</v>
          </cell>
          <cell r="CO76">
            <v>9304</v>
          </cell>
          <cell r="CP76">
            <v>12400</v>
          </cell>
          <cell r="CQ76">
            <v>18608</v>
          </cell>
          <cell r="CR76">
            <v>24800</v>
          </cell>
          <cell r="CS76">
            <v>37216</v>
          </cell>
          <cell r="CT76">
            <v>49600</v>
          </cell>
          <cell r="CU76">
            <v>74432</v>
          </cell>
          <cell r="CV76">
            <v>99200</v>
          </cell>
          <cell r="CW76" t="str">
            <v>Ad Hoc</v>
          </cell>
          <cell r="CX76" t="str">
            <v>Ad Hoc</v>
          </cell>
          <cell r="CY76" t="str">
            <v>Ad Hoc</v>
          </cell>
          <cell r="CZ76" t="str">
            <v>Ad Hoc</v>
          </cell>
          <cell r="DA76" t="str">
            <v>Ad Hoc</v>
          </cell>
          <cell r="DB76" t="str">
            <v>Ad Hoc</v>
          </cell>
          <cell r="DC76" t="str">
            <v>Ad Hoc</v>
          </cell>
          <cell r="DD76" t="str">
            <v>Ad Hoc</v>
          </cell>
          <cell r="DE76" t="str">
            <v>Ad Hoc</v>
          </cell>
          <cell r="DF76" t="str">
            <v>Ad Hoc</v>
          </cell>
          <cell r="DG76" t="str">
            <v>Ad Hoc</v>
          </cell>
          <cell r="DH76" t="str">
            <v>Ad Hoc</v>
          </cell>
          <cell r="DI76" t="str">
            <v>Ad Hoc</v>
          </cell>
          <cell r="DJ76" t="str">
            <v>Ad Hoc</v>
          </cell>
          <cell r="DK76" t="str">
            <v>Ad Hoc</v>
          </cell>
          <cell r="DL76" t="str">
            <v>Ad Hoc</v>
          </cell>
          <cell r="DM76" t="str">
            <v>Ad Hoc</v>
          </cell>
          <cell r="DN76" t="str">
            <v>Ad Hoc</v>
          </cell>
          <cell r="DO76" t="str">
            <v>Ad Hoc</v>
          </cell>
          <cell r="DP76" t="str">
            <v>Ad Hoc</v>
          </cell>
          <cell r="DQ76" t="str">
            <v>Ad Hoc</v>
          </cell>
          <cell r="DR76" t="str">
            <v>Ad Hoc</v>
          </cell>
          <cell r="DS76" t="str">
            <v>Ad Hoc</v>
          </cell>
          <cell r="DT76" t="str">
            <v>Ad Hoc</v>
          </cell>
          <cell r="DU76" t="str">
            <v>Ad Hoc</v>
          </cell>
          <cell r="DV76" t="str">
            <v>Ad Hoc</v>
          </cell>
          <cell r="DW76" t="str">
            <v>Ad Hoc</v>
          </cell>
          <cell r="DX76" t="str">
            <v>Ad Hoc</v>
          </cell>
          <cell r="DY76" t="str">
            <v>Ad Hoc</v>
          </cell>
          <cell r="DZ76" t="str">
            <v>Ad Hoc</v>
          </cell>
          <cell r="EA76" t="str">
            <v>Ad Hoc</v>
          </cell>
          <cell r="EB76" t="str">
            <v>Ad Hoc</v>
          </cell>
          <cell r="EC76" t="str">
            <v>Ad Hoc</v>
          </cell>
          <cell r="ED76" t="str">
            <v>Ad Hoc</v>
          </cell>
          <cell r="EE76" t="str">
            <v>Ad Hoc</v>
          </cell>
          <cell r="EF76" t="str">
            <v>Ad Hoc</v>
          </cell>
          <cell r="EG76" t="str">
            <v>Ad Hoc</v>
          </cell>
          <cell r="EH76" t="str">
            <v>Ad Hoc</v>
          </cell>
          <cell r="EI76" t="str">
            <v>Ad Hoc</v>
          </cell>
          <cell r="EJ76" t="str">
            <v>Ad Hoc</v>
          </cell>
          <cell r="EK76" t="str">
            <v>Ad Hoc</v>
          </cell>
          <cell r="EL76" t="str">
            <v>Ad Hoc</v>
          </cell>
          <cell r="EM76" t="str">
            <v>Ad Hoc</v>
          </cell>
          <cell r="EN76" t="str">
            <v>Ad Hoc</v>
          </cell>
          <cell r="EO76" t="str">
            <v>Ad Hoc</v>
          </cell>
        </row>
        <row r="77">
          <cell r="BJ77">
            <v>32</v>
          </cell>
          <cell r="BK77" t="str">
            <v>Ad Hoc</v>
          </cell>
          <cell r="BL77" t="str">
            <v>Ad Hoc</v>
          </cell>
          <cell r="BM77" t="str">
            <v>Ad Hoc</v>
          </cell>
          <cell r="BN77" t="str">
            <v>Ad Hoc</v>
          </cell>
          <cell r="BO77" t="str">
            <v>Ad Hoc</v>
          </cell>
          <cell r="BP77" t="str">
            <v>Ad Hoc</v>
          </cell>
          <cell r="BQ77" t="str">
            <v>Ad Hoc</v>
          </cell>
          <cell r="BR77" t="str">
            <v>Ad Hoc</v>
          </cell>
          <cell r="BS77" t="str">
            <v>Ad Hoc</v>
          </cell>
          <cell r="BT77" t="str">
            <v>Ad Hoc</v>
          </cell>
          <cell r="BU77" t="str">
            <v>Ad Hoc</v>
          </cell>
          <cell r="BV77" t="str">
            <v>Ad Hoc</v>
          </cell>
          <cell r="BW77" t="str">
            <v>Ad Hoc</v>
          </cell>
          <cell r="BX77" t="str">
            <v>Ad Hoc</v>
          </cell>
          <cell r="BY77" t="str">
            <v>Ad Hoc</v>
          </cell>
          <cell r="BZ77" t="str">
            <v>Ad Hoc</v>
          </cell>
          <cell r="CA77" t="str">
            <v>Ad Hoc</v>
          </cell>
          <cell r="CB77" t="str">
            <v>Ad Hoc</v>
          </cell>
          <cell r="CC77" t="str">
            <v>Ad Hoc</v>
          </cell>
          <cell r="CD77" t="str">
            <v>Ad Hoc</v>
          </cell>
          <cell r="CE77" t="str">
            <v>Ad Hoc</v>
          </cell>
          <cell r="CF77" t="str">
            <v>Ad Hoc</v>
          </cell>
          <cell r="CG77" t="str">
            <v>Ad Hoc</v>
          </cell>
          <cell r="CH77" t="str">
            <v>Ad Hoc</v>
          </cell>
          <cell r="CI77">
            <v>800</v>
          </cell>
          <cell r="CJ77">
            <v>1200</v>
          </cell>
          <cell r="CK77">
            <v>1600</v>
          </cell>
          <cell r="CL77">
            <v>2400</v>
          </cell>
          <cell r="CM77">
            <v>3200</v>
          </cell>
          <cell r="CN77">
            <v>4800</v>
          </cell>
          <cell r="CO77">
            <v>6400</v>
          </cell>
          <cell r="CP77">
            <v>9600</v>
          </cell>
          <cell r="CQ77">
            <v>12800</v>
          </cell>
          <cell r="CR77">
            <v>19200</v>
          </cell>
          <cell r="CS77">
            <v>25600</v>
          </cell>
          <cell r="CT77">
            <v>38400</v>
          </cell>
          <cell r="CU77">
            <v>51200</v>
          </cell>
          <cell r="CV77">
            <v>76800</v>
          </cell>
          <cell r="CW77">
            <v>102400</v>
          </cell>
          <cell r="CX77" t="str">
            <v>Ad Hoc</v>
          </cell>
          <cell r="CY77" t="str">
            <v>Ad Hoc</v>
          </cell>
          <cell r="CZ77" t="str">
            <v>Ad Hoc</v>
          </cell>
          <cell r="DA77" t="str">
            <v>Ad Hoc</v>
          </cell>
          <cell r="DB77" t="str">
            <v>Ad Hoc</v>
          </cell>
          <cell r="DC77" t="str">
            <v>Ad Hoc</v>
          </cell>
          <cell r="DD77" t="str">
            <v>Ad Hoc</v>
          </cell>
          <cell r="DE77" t="str">
            <v>Ad Hoc</v>
          </cell>
          <cell r="DF77" t="str">
            <v>Ad Hoc</v>
          </cell>
          <cell r="DG77" t="str">
            <v>Ad Hoc</v>
          </cell>
          <cell r="DH77" t="str">
            <v>Ad Hoc</v>
          </cell>
          <cell r="DI77" t="str">
            <v>Ad Hoc</v>
          </cell>
          <cell r="DJ77" t="str">
            <v>Ad Hoc</v>
          </cell>
          <cell r="DK77" t="str">
            <v>Ad Hoc</v>
          </cell>
          <cell r="DL77" t="str">
            <v>Ad Hoc</v>
          </cell>
          <cell r="DM77" t="str">
            <v>Ad Hoc</v>
          </cell>
          <cell r="DN77" t="str">
            <v>Ad Hoc</v>
          </cell>
          <cell r="DO77" t="str">
            <v>Ad Hoc</v>
          </cell>
          <cell r="DP77" t="str">
            <v>Ad Hoc</v>
          </cell>
          <cell r="DQ77" t="str">
            <v>Ad Hoc</v>
          </cell>
          <cell r="DR77" t="str">
            <v>Ad Hoc</v>
          </cell>
          <cell r="DS77" t="str">
            <v>Ad Hoc</v>
          </cell>
          <cell r="DT77" t="str">
            <v>Ad Hoc</v>
          </cell>
          <cell r="DU77" t="str">
            <v>Ad Hoc</v>
          </cell>
          <cell r="DV77" t="str">
            <v>Ad Hoc</v>
          </cell>
          <cell r="DW77" t="str">
            <v>Ad Hoc</v>
          </cell>
          <cell r="DX77" t="str">
            <v>Ad Hoc</v>
          </cell>
          <cell r="DY77" t="str">
            <v>Ad Hoc</v>
          </cell>
          <cell r="DZ77" t="str">
            <v>Ad Hoc</v>
          </cell>
          <cell r="EA77" t="str">
            <v>Ad Hoc</v>
          </cell>
          <cell r="EB77" t="str">
            <v>Ad Hoc</v>
          </cell>
          <cell r="EC77" t="str">
            <v>Ad Hoc</v>
          </cell>
          <cell r="ED77" t="str">
            <v>Ad Hoc</v>
          </cell>
          <cell r="EE77" t="str">
            <v>Ad Hoc</v>
          </cell>
          <cell r="EF77" t="str">
            <v>Ad Hoc</v>
          </cell>
          <cell r="EG77" t="str">
            <v>Ad Hoc</v>
          </cell>
          <cell r="EH77" t="str">
            <v>Ad Hoc</v>
          </cell>
          <cell r="EI77" t="str">
            <v>Ad Hoc</v>
          </cell>
          <cell r="EJ77" t="str">
            <v>Ad Hoc</v>
          </cell>
          <cell r="EK77" t="str">
            <v>Ad Hoc</v>
          </cell>
          <cell r="EL77" t="str">
            <v>Ad Hoc</v>
          </cell>
          <cell r="EM77" t="str">
            <v>Ad Hoc</v>
          </cell>
          <cell r="EN77" t="str">
            <v>Ad Hoc</v>
          </cell>
          <cell r="EO77" t="str">
            <v>Ad Hoc</v>
          </cell>
        </row>
        <row r="78">
          <cell r="BJ78">
            <v>33</v>
          </cell>
          <cell r="BK78" t="str">
            <v>Ad Hoc</v>
          </cell>
          <cell r="BL78" t="str">
            <v>Ad Hoc</v>
          </cell>
          <cell r="BM78" t="str">
            <v>Ad Hoc</v>
          </cell>
          <cell r="BN78" t="str">
            <v>Ad Hoc</v>
          </cell>
          <cell r="BO78" t="str">
            <v>Ad Hoc</v>
          </cell>
          <cell r="BP78" t="str">
            <v>Ad Hoc</v>
          </cell>
          <cell r="BQ78" t="str">
            <v>Ad Hoc</v>
          </cell>
          <cell r="BR78" t="str">
            <v>Ad Hoc</v>
          </cell>
          <cell r="BS78" t="str">
            <v>Ad Hoc</v>
          </cell>
          <cell r="BT78" t="str">
            <v>Ad Hoc</v>
          </cell>
          <cell r="BU78" t="str">
            <v>Ad Hoc</v>
          </cell>
          <cell r="BV78" t="str">
            <v>Ad Hoc</v>
          </cell>
          <cell r="BW78" t="str">
            <v>Ad Hoc</v>
          </cell>
          <cell r="BX78" t="str">
            <v>Ad Hoc</v>
          </cell>
          <cell r="BY78" t="str">
            <v>Ad Hoc</v>
          </cell>
          <cell r="BZ78" t="str">
            <v>Ad Hoc</v>
          </cell>
          <cell r="CA78" t="str">
            <v>Ad Hoc</v>
          </cell>
          <cell r="CB78" t="str">
            <v>Ad Hoc</v>
          </cell>
          <cell r="CC78" t="str">
            <v>Ad Hoc</v>
          </cell>
          <cell r="CD78" t="str">
            <v>Ad Hoc</v>
          </cell>
          <cell r="CE78" t="str">
            <v>Ad Hoc</v>
          </cell>
          <cell r="CF78" t="str">
            <v>Ad Hoc</v>
          </cell>
          <cell r="CG78" t="str">
            <v>Ad Hoc</v>
          </cell>
          <cell r="CH78" t="str">
            <v>Ad Hoc</v>
          </cell>
          <cell r="CI78" t="str">
            <v>Ad Hoc</v>
          </cell>
          <cell r="CJ78">
            <v>825</v>
          </cell>
          <cell r="CK78">
            <v>1238</v>
          </cell>
          <cell r="CL78">
            <v>1650</v>
          </cell>
          <cell r="CM78">
            <v>2476</v>
          </cell>
          <cell r="CN78">
            <v>3300</v>
          </cell>
          <cell r="CO78">
            <v>4952</v>
          </cell>
          <cell r="CP78">
            <v>6600</v>
          </cell>
          <cell r="CQ78">
            <v>9904</v>
          </cell>
          <cell r="CR78">
            <v>13200</v>
          </cell>
          <cell r="CS78">
            <v>19808</v>
          </cell>
          <cell r="CT78">
            <v>26400</v>
          </cell>
          <cell r="CU78">
            <v>39616</v>
          </cell>
          <cell r="CV78">
            <v>52800</v>
          </cell>
          <cell r="CW78">
            <v>79232</v>
          </cell>
          <cell r="CX78">
            <v>105600</v>
          </cell>
          <cell r="CY78" t="str">
            <v>Ad Hoc</v>
          </cell>
          <cell r="CZ78" t="str">
            <v>Ad Hoc</v>
          </cell>
          <cell r="DA78" t="str">
            <v>Ad Hoc</v>
          </cell>
          <cell r="DB78" t="str">
            <v>Ad Hoc</v>
          </cell>
          <cell r="DC78" t="str">
            <v>Ad Hoc</v>
          </cell>
          <cell r="DD78" t="str">
            <v>Ad Hoc</v>
          </cell>
          <cell r="DE78" t="str">
            <v>Ad Hoc</v>
          </cell>
          <cell r="DF78" t="str">
            <v>Ad Hoc</v>
          </cell>
          <cell r="DG78" t="str">
            <v>Ad Hoc</v>
          </cell>
          <cell r="DH78" t="str">
            <v>Ad Hoc</v>
          </cell>
          <cell r="DI78" t="str">
            <v>Ad Hoc</v>
          </cell>
          <cell r="DJ78" t="str">
            <v>Ad Hoc</v>
          </cell>
          <cell r="DK78" t="str">
            <v>Ad Hoc</v>
          </cell>
          <cell r="DL78" t="str">
            <v>Ad Hoc</v>
          </cell>
          <cell r="DM78" t="str">
            <v>Ad Hoc</v>
          </cell>
          <cell r="DN78" t="str">
            <v>Ad Hoc</v>
          </cell>
          <cell r="DO78" t="str">
            <v>Ad Hoc</v>
          </cell>
          <cell r="DP78" t="str">
            <v>Ad Hoc</v>
          </cell>
          <cell r="DQ78" t="str">
            <v>Ad Hoc</v>
          </cell>
          <cell r="DR78" t="str">
            <v>Ad Hoc</v>
          </cell>
          <cell r="DS78" t="str">
            <v>Ad Hoc</v>
          </cell>
          <cell r="DT78" t="str">
            <v>Ad Hoc</v>
          </cell>
          <cell r="DU78" t="str">
            <v>Ad Hoc</v>
          </cell>
          <cell r="DV78" t="str">
            <v>Ad Hoc</v>
          </cell>
          <cell r="DW78" t="str">
            <v>Ad Hoc</v>
          </cell>
          <cell r="DX78" t="str">
            <v>Ad Hoc</v>
          </cell>
          <cell r="DY78" t="str">
            <v>Ad Hoc</v>
          </cell>
          <cell r="DZ78" t="str">
            <v>Ad Hoc</v>
          </cell>
          <cell r="EA78" t="str">
            <v>Ad Hoc</v>
          </cell>
          <cell r="EB78" t="str">
            <v>Ad Hoc</v>
          </cell>
          <cell r="EC78" t="str">
            <v>Ad Hoc</v>
          </cell>
          <cell r="ED78" t="str">
            <v>Ad Hoc</v>
          </cell>
          <cell r="EE78" t="str">
            <v>Ad Hoc</v>
          </cell>
          <cell r="EF78" t="str">
            <v>Ad Hoc</v>
          </cell>
          <cell r="EG78" t="str">
            <v>Ad Hoc</v>
          </cell>
          <cell r="EH78" t="str">
            <v>Ad Hoc</v>
          </cell>
          <cell r="EI78" t="str">
            <v>Ad Hoc</v>
          </cell>
          <cell r="EJ78" t="str">
            <v>Ad Hoc</v>
          </cell>
          <cell r="EK78" t="str">
            <v>Ad Hoc</v>
          </cell>
          <cell r="EL78" t="str">
            <v>Ad Hoc</v>
          </cell>
          <cell r="EM78" t="str">
            <v>Ad Hoc</v>
          </cell>
          <cell r="EN78" t="str">
            <v>Ad Hoc</v>
          </cell>
          <cell r="EO78" t="str">
            <v>Ad Hoc</v>
          </cell>
        </row>
        <row r="79">
          <cell r="BJ79">
            <v>34</v>
          </cell>
          <cell r="BK79" t="str">
            <v>Ad Hoc</v>
          </cell>
          <cell r="BL79" t="str">
            <v>Ad Hoc</v>
          </cell>
          <cell r="BM79" t="str">
            <v>Ad Hoc</v>
          </cell>
          <cell r="BN79" t="str">
            <v>Ad Hoc</v>
          </cell>
          <cell r="BO79" t="str">
            <v>Ad Hoc</v>
          </cell>
          <cell r="BP79" t="str">
            <v>Ad Hoc</v>
          </cell>
          <cell r="BQ79" t="str">
            <v>Ad Hoc</v>
          </cell>
          <cell r="BR79" t="str">
            <v>Ad Hoc</v>
          </cell>
          <cell r="BS79" t="str">
            <v>Ad Hoc</v>
          </cell>
          <cell r="BT79" t="str">
            <v>Ad Hoc</v>
          </cell>
          <cell r="BU79" t="str">
            <v>Ad Hoc</v>
          </cell>
          <cell r="BV79" t="str">
            <v>Ad Hoc</v>
          </cell>
          <cell r="BW79" t="str">
            <v>Ad Hoc</v>
          </cell>
          <cell r="BX79" t="str">
            <v>Ad Hoc</v>
          </cell>
          <cell r="BY79" t="str">
            <v>Ad Hoc</v>
          </cell>
          <cell r="BZ79" t="str">
            <v>Ad Hoc</v>
          </cell>
          <cell r="CA79" t="str">
            <v>Ad Hoc</v>
          </cell>
          <cell r="CB79" t="str">
            <v>Ad Hoc</v>
          </cell>
          <cell r="CC79" t="str">
            <v>Ad Hoc</v>
          </cell>
          <cell r="CD79" t="str">
            <v>Ad Hoc</v>
          </cell>
          <cell r="CE79" t="str">
            <v>Ad Hoc</v>
          </cell>
          <cell r="CF79" t="str">
            <v>Ad Hoc</v>
          </cell>
          <cell r="CG79" t="str">
            <v>Ad Hoc</v>
          </cell>
          <cell r="CH79" t="str">
            <v>Ad Hoc</v>
          </cell>
          <cell r="CI79" t="str">
            <v>Ad Hoc</v>
          </cell>
          <cell r="CJ79" t="str">
            <v>Ad Hoc</v>
          </cell>
          <cell r="CK79">
            <v>850</v>
          </cell>
          <cell r="CL79">
            <v>1275</v>
          </cell>
          <cell r="CM79">
            <v>1700</v>
          </cell>
          <cell r="CN79">
            <v>2550</v>
          </cell>
          <cell r="CO79">
            <v>3400</v>
          </cell>
          <cell r="CP79">
            <v>5100</v>
          </cell>
          <cell r="CQ79">
            <v>6800</v>
          </cell>
          <cell r="CR79">
            <v>10200</v>
          </cell>
          <cell r="CS79">
            <v>13600</v>
          </cell>
          <cell r="CT79">
            <v>20400</v>
          </cell>
          <cell r="CU79">
            <v>27200</v>
          </cell>
          <cell r="CV79">
            <v>40800</v>
          </cell>
          <cell r="CW79">
            <v>54400</v>
          </cell>
          <cell r="CX79">
            <v>81600</v>
          </cell>
          <cell r="CY79">
            <v>108800</v>
          </cell>
          <cell r="CZ79" t="str">
            <v>Ad Hoc</v>
          </cell>
          <cell r="DA79" t="str">
            <v>Ad Hoc</v>
          </cell>
          <cell r="DB79" t="str">
            <v>Ad Hoc</v>
          </cell>
          <cell r="DC79" t="str">
            <v>Ad Hoc</v>
          </cell>
          <cell r="DD79" t="str">
            <v>Ad Hoc</v>
          </cell>
          <cell r="DE79" t="str">
            <v>Ad Hoc</v>
          </cell>
          <cell r="DF79" t="str">
            <v>Ad Hoc</v>
          </cell>
          <cell r="DG79" t="str">
            <v>Ad Hoc</v>
          </cell>
          <cell r="DH79" t="str">
            <v>Ad Hoc</v>
          </cell>
          <cell r="DI79" t="str">
            <v>Ad Hoc</v>
          </cell>
          <cell r="DJ79" t="str">
            <v>Ad Hoc</v>
          </cell>
          <cell r="DK79" t="str">
            <v>Ad Hoc</v>
          </cell>
          <cell r="DL79" t="str">
            <v>Ad Hoc</v>
          </cell>
          <cell r="DM79" t="str">
            <v>Ad Hoc</v>
          </cell>
          <cell r="DN79" t="str">
            <v>Ad Hoc</v>
          </cell>
          <cell r="DO79" t="str">
            <v>Ad Hoc</v>
          </cell>
          <cell r="DP79" t="str">
            <v>Ad Hoc</v>
          </cell>
          <cell r="DQ79" t="str">
            <v>Ad Hoc</v>
          </cell>
          <cell r="DR79" t="str">
            <v>Ad Hoc</v>
          </cell>
          <cell r="DS79" t="str">
            <v>Ad Hoc</v>
          </cell>
          <cell r="DT79" t="str">
            <v>Ad Hoc</v>
          </cell>
          <cell r="DU79" t="str">
            <v>Ad Hoc</v>
          </cell>
          <cell r="DV79" t="str">
            <v>Ad Hoc</v>
          </cell>
          <cell r="DW79" t="str">
            <v>Ad Hoc</v>
          </cell>
          <cell r="DX79" t="str">
            <v>Ad Hoc</v>
          </cell>
          <cell r="DY79" t="str">
            <v>Ad Hoc</v>
          </cell>
          <cell r="DZ79" t="str">
            <v>Ad Hoc</v>
          </cell>
          <cell r="EA79" t="str">
            <v>Ad Hoc</v>
          </cell>
          <cell r="EB79" t="str">
            <v>Ad Hoc</v>
          </cell>
          <cell r="EC79" t="str">
            <v>Ad Hoc</v>
          </cell>
          <cell r="ED79" t="str">
            <v>Ad Hoc</v>
          </cell>
          <cell r="EE79" t="str">
            <v>Ad Hoc</v>
          </cell>
          <cell r="EF79" t="str">
            <v>Ad Hoc</v>
          </cell>
          <cell r="EG79" t="str">
            <v>Ad Hoc</v>
          </cell>
          <cell r="EH79" t="str">
            <v>Ad Hoc</v>
          </cell>
          <cell r="EI79" t="str">
            <v>Ad Hoc</v>
          </cell>
          <cell r="EJ79" t="str">
            <v>Ad Hoc</v>
          </cell>
          <cell r="EK79" t="str">
            <v>Ad Hoc</v>
          </cell>
          <cell r="EL79" t="str">
            <v>Ad Hoc</v>
          </cell>
          <cell r="EM79" t="str">
            <v>Ad Hoc</v>
          </cell>
          <cell r="EN79" t="str">
            <v>Ad Hoc</v>
          </cell>
          <cell r="EO79" t="str">
            <v>Ad Hoc</v>
          </cell>
        </row>
        <row r="80">
          <cell r="BJ80">
            <v>35</v>
          </cell>
          <cell r="BK80" t="str">
            <v>Ad Hoc</v>
          </cell>
          <cell r="BL80" t="str">
            <v>Ad Hoc</v>
          </cell>
          <cell r="BM80" t="str">
            <v>Ad Hoc</v>
          </cell>
          <cell r="BN80" t="str">
            <v>Ad Hoc</v>
          </cell>
          <cell r="BO80" t="str">
            <v>Ad Hoc</v>
          </cell>
          <cell r="BP80" t="str">
            <v>Ad Hoc</v>
          </cell>
          <cell r="BQ80" t="str">
            <v>Ad Hoc</v>
          </cell>
          <cell r="BR80" t="str">
            <v>Ad Hoc</v>
          </cell>
          <cell r="BS80" t="str">
            <v>Ad Hoc</v>
          </cell>
          <cell r="BT80" t="str">
            <v>Ad Hoc</v>
          </cell>
          <cell r="BU80" t="str">
            <v>Ad Hoc</v>
          </cell>
          <cell r="BV80" t="str">
            <v>Ad Hoc</v>
          </cell>
          <cell r="BW80" t="str">
            <v>Ad Hoc</v>
          </cell>
          <cell r="BX80" t="str">
            <v>Ad Hoc</v>
          </cell>
          <cell r="BY80" t="str">
            <v>Ad Hoc</v>
          </cell>
          <cell r="BZ80" t="str">
            <v>Ad Hoc</v>
          </cell>
          <cell r="CA80" t="str">
            <v>Ad Hoc</v>
          </cell>
          <cell r="CB80" t="str">
            <v>Ad Hoc</v>
          </cell>
          <cell r="CC80" t="str">
            <v>Ad Hoc</v>
          </cell>
          <cell r="CD80" t="str">
            <v>Ad Hoc</v>
          </cell>
          <cell r="CE80" t="str">
            <v>Ad Hoc</v>
          </cell>
          <cell r="CF80" t="str">
            <v>Ad Hoc</v>
          </cell>
          <cell r="CG80" t="str">
            <v>Ad Hoc</v>
          </cell>
          <cell r="CH80" t="str">
            <v>Ad Hoc</v>
          </cell>
          <cell r="CI80" t="str">
            <v>Ad Hoc</v>
          </cell>
          <cell r="CJ80" t="str">
            <v>Ad Hoc</v>
          </cell>
          <cell r="CK80" t="str">
            <v>Ad Hoc</v>
          </cell>
          <cell r="CL80">
            <v>875</v>
          </cell>
          <cell r="CM80">
            <v>1313</v>
          </cell>
          <cell r="CN80">
            <v>1750</v>
          </cell>
          <cell r="CO80">
            <v>2626</v>
          </cell>
          <cell r="CP80">
            <v>3500</v>
          </cell>
          <cell r="CQ80">
            <v>5252</v>
          </cell>
          <cell r="CR80">
            <v>7000</v>
          </cell>
          <cell r="CS80">
            <v>10504</v>
          </cell>
          <cell r="CT80">
            <v>14000</v>
          </cell>
          <cell r="CU80">
            <v>21008</v>
          </cell>
          <cell r="CV80">
            <v>28000</v>
          </cell>
          <cell r="CW80">
            <v>42016</v>
          </cell>
          <cell r="CX80">
            <v>56000</v>
          </cell>
          <cell r="CY80">
            <v>84032</v>
          </cell>
          <cell r="CZ80">
            <v>112000</v>
          </cell>
          <cell r="DA80" t="str">
            <v>Ad Hoc</v>
          </cell>
          <cell r="DB80" t="str">
            <v>Ad Hoc</v>
          </cell>
          <cell r="DC80" t="str">
            <v>Ad Hoc</v>
          </cell>
          <cell r="DD80" t="str">
            <v>Ad Hoc</v>
          </cell>
          <cell r="DE80" t="str">
            <v>Ad Hoc</v>
          </cell>
          <cell r="DF80" t="str">
            <v>Ad Hoc</v>
          </cell>
          <cell r="DG80" t="str">
            <v>Ad Hoc</v>
          </cell>
          <cell r="DH80" t="str">
            <v>Ad Hoc</v>
          </cell>
          <cell r="DI80" t="str">
            <v>Ad Hoc</v>
          </cell>
          <cell r="DJ80" t="str">
            <v>Ad Hoc</v>
          </cell>
          <cell r="DK80" t="str">
            <v>Ad Hoc</v>
          </cell>
          <cell r="DL80" t="str">
            <v>Ad Hoc</v>
          </cell>
          <cell r="DM80" t="str">
            <v>Ad Hoc</v>
          </cell>
          <cell r="DN80" t="str">
            <v>Ad Hoc</v>
          </cell>
          <cell r="DO80" t="str">
            <v>Ad Hoc</v>
          </cell>
          <cell r="DP80" t="str">
            <v>Ad Hoc</v>
          </cell>
          <cell r="DQ80" t="str">
            <v>Ad Hoc</v>
          </cell>
          <cell r="DR80" t="str">
            <v>Ad Hoc</v>
          </cell>
          <cell r="DS80" t="str">
            <v>Ad Hoc</v>
          </cell>
          <cell r="DT80" t="str">
            <v>Ad Hoc</v>
          </cell>
          <cell r="DU80" t="str">
            <v>Ad Hoc</v>
          </cell>
          <cell r="DV80" t="str">
            <v>Ad Hoc</v>
          </cell>
          <cell r="DW80" t="str">
            <v>Ad Hoc</v>
          </cell>
          <cell r="DX80" t="str">
            <v>Ad Hoc</v>
          </cell>
          <cell r="DY80" t="str">
            <v>Ad Hoc</v>
          </cell>
          <cell r="DZ80" t="str">
            <v>Ad Hoc</v>
          </cell>
          <cell r="EA80" t="str">
            <v>Ad Hoc</v>
          </cell>
          <cell r="EB80" t="str">
            <v>Ad Hoc</v>
          </cell>
          <cell r="EC80" t="str">
            <v>Ad Hoc</v>
          </cell>
          <cell r="ED80" t="str">
            <v>Ad Hoc</v>
          </cell>
          <cell r="EE80" t="str">
            <v>Ad Hoc</v>
          </cell>
          <cell r="EF80" t="str">
            <v>Ad Hoc</v>
          </cell>
          <cell r="EG80" t="str">
            <v>Ad Hoc</v>
          </cell>
          <cell r="EH80" t="str">
            <v>Ad Hoc</v>
          </cell>
          <cell r="EI80" t="str">
            <v>Ad Hoc</v>
          </cell>
          <cell r="EJ80" t="str">
            <v>Ad Hoc</v>
          </cell>
          <cell r="EK80" t="str">
            <v>Ad Hoc</v>
          </cell>
          <cell r="EL80" t="str">
            <v>Ad Hoc</v>
          </cell>
          <cell r="EM80" t="str">
            <v>Ad Hoc</v>
          </cell>
          <cell r="EN80" t="str">
            <v>Ad Hoc</v>
          </cell>
          <cell r="EO80" t="str">
            <v>Ad Hoc</v>
          </cell>
        </row>
        <row r="81">
          <cell r="BJ81">
            <v>36</v>
          </cell>
          <cell r="BK81" t="str">
            <v>Ad Hoc</v>
          </cell>
          <cell r="BL81" t="str">
            <v>Ad Hoc</v>
          </cell>
          <cell r="BM81" t="str">
            <v>Ad Hoc</v>
          </cell>
          <cell r="BN81" t="str">
            <v>Ad Hoc</v>
          </cell>
          <cell r="BO81" t="str">
            <v>Ad Hoc</v>
          </cell>
          <cell r="BP81" t="str">
            <v>Ad Hoc</v>
          </cell>
          <cell r="BQ81" t="str">
            <v>Ad Hoc</v>
          </cell>
          <cell r="BR81" t="str">
            <v>Ad Hoc</v>
          </cell>
          <cell r="BS81" t="str">
            <v>Ad Hoc</v>
          </cell>
          <cell r="BT81" t="str">
            <v>Ad Hoc</v>
          </cell>
          <cell r="BU81" t="str">
            <v>Ad Hoc</v>
          </cell>
          <cell r="BV81" t="str">
            <v>Ad Hoc</v>
          </cell>
          <cell r="BW81" t="str">
            <v>Ad Hoc</v>
          </cell>
          <cell r="BX81" t="str">
            <v>Ad Hoc</v>
          </cell>
          <cell r="BY81" t="str">
            <v>Ad Hoc</v>
          </cell>
          <cell r="BZ81" t="str">
            <v>Ad Hoc</v>
          </cell>
          <cell r="CA81" t="str">
            <v>Ad Hoc</v>
          </cell>
          <cell r="CB81" t="str">
            <v>Ad Hoc</v>
          </cell>
          <cell r="CC81" t="str">
            <v>Ad Hoc</v>
          </cell>
          <cell r="CD81" t="str">
            <v>Ad Hoc</v>
          </cell>
          <cell r="CE81" t="str">
            <v>Ad Hoc</v>
          </cell>
          <cell r="CF81" t="str">
            <v>Ad Hoc</v>
          </cell>
          <cell r="CG81" t="str">
            <v>Ad Hoc</v>
          </cell>
          <cell r="CH81" t="str">
            <v>Ad Hoc</v>
          </cell>
          <cell r="CI81" t="str">
            <v>Ad Hoc</v>
          </cell>
          <cell r="CJ81" t="str">
            <v>Ad Hoc</v>
          </cell>
          <cell r="CK81" t="str">
            <v>Ad Hoc</v>
          </cell>
          <cell r="CL81" t="str">
            <v>Ad Hoc</v>
          </cell>
          <cell r="CM81">
            <v>900</v>
          </cell>
          <cell r="CN81">
            <v>1350</v>
          </cell>
          <cell r="CO81">
            <v>1800</v>
          </cell>
          <cell r="CP81">
            <v>2700</v>
          </cell>
          <cell r="CQ81">
            <v>3600</v>
          </cell>
          <cell r="CR81">
            <v>5400</v>
          </cell>
          <cell r="CS81">
            <v>7200</v>
          </cell>
          <cell r="CT81">
            <v>10800</v>
          </cell>
          <cell r="CU81">
            <v>14400</v>
          </cell>
          <cell r="CV81">
            <v>21600</v>
          </cell>
          <cell r="CW81">
            <v>28800</v>
          </cell>
          <cell r="CX81">
            <v>43200</v>
          </cell>
          <cell r="CY81">
            <v>57600</v>
          </cell>
          <cell r="CZ81">
            <v>86400</v>
          </cell>
          <cell r="DA81">
            <v>115200</v>
          </cell>
          <cell r="DB81" t="str">
            <v>Ad Hoc</v>
          </cell>
          <cell r="DC81" t="str">
            <v>Ad Hoc</v>
          </cell>
          <cell r="DD81" t="str">
            <v>Ad Hoc</v>
          </cell>
          <cell r="DE81" t="str">
            <v>Ad Hoc</v>
          </cell>
          <cell r="DF81" t="str">
            <v>Ad Hoc</v>
          </cell>
          <cell r="DG81" t="str">
            <v>Ad Hoc</v>
          </cell>
          <cell r="DH81" t="str">
            <v>Ad Hoc</v>
          </cell>
          <cell r="DI81" t="str">
            <v>Ad Hoc</v>
          </cell>
          <cell r="DJ81" t="str">
            <v>Ad Hoc</v>
          </cell>
          <cell r="DK81" t="str">
            <v>Ad Hoc</v>
          </cell>
          <cell r="DL81" t="str">
            <v>Ad Hoc</v>
          </cell>
          <cell r="DM81" t="str">
            <v>Ad Hoc</v>
          </cell>
          <cell r="DN81" t="str">
            <v>Ad Hoc</v>
          </cell>
          <cell r="DO81" t="str">
            <v>Ad Hoc</v>
          </cell>
          <cell r="DP81" t="str">
            <v>Ad Hoc</v>
          </cell>
          <cell r="DQ81" t="str">
            <v>Ad Hoc</v>
          </cell>
          <cell r="DR81" t="str">
            <v>Ad Hoc</v>
          </cell>
          <cell r="DS81" t="str">
            <v>Ad Hoc</v>
          </cell>
          <cell r="DT81" t="str">
            <v>Ad Hoc</v>
          </cell>
          <cell r="DU81" t="str">
            <v>Ad Hoc</v>
          </cell>
          <cell r="DV81" t="str">
            <v>Ad Hoc</v>
          </cell>
          <cell r="DW81" t="str">
            <v>Ad Hoc</v>
          </cell>
          <cell r="DX81" t="str">
            <v>Ad Hoc</v>
          </cell>
          <cell r="DY81" t="str">
            <v>Ad Hoc</v>
          </cell>
          <cell r="DZ81" t="str">
            <v>Ad Hoc</v>
          </cell>
          <cell r="EA81" t="str">
            <v>Ad Hoc</v>
          </cell>
          <cell r="EB81" t="str">
            <v>Ad Hoc</v>
          </cell>
          <cell r="EC81" t="str">
            <v>Ad Hoc</v>
          </cell>
          <cell r="ED81" t="str">
            <v>Ad Hoc</v>
          </cell>
          <cell r="EE81" t="str">
            <v>Ad Hoc</v>
          </cell>
          <cell r="EF81" t="str">
            <v>Ad Hoc</v>
          </cell>
          <cell r="EG81" t="str">
            <v>Ad Hoc</v>
          </cell>
          <cell r="EH81" t="str">
            <v>Ad Hoc</v>
          </cell>
          <cell r="EI81" t="str">
            <v>Ad Hoc</v>
          </cell>
          <cell r="EJ81" t="str">
            <v>Ad Hoc</v>
          </cell>
          <cell r="EK81" t="str">
            <v>Ad Hoc</v>
          </cell>
          <cell r="EL81" t="str">
            <v>Ad Hoc</v>
          </cell>
          <cell r="EM81" t="str">
            <v>Ad Hoc</v>
          </cell>
          <cell r="EN81" t="str">
            <v>Ad Hoc</v>
          </cell>
          <cell r="EO81" t="str">
            <v>Ad Hoc</v>
          </cell>
        </row>
        <row r="82">
          <cell r="BJ82">
            <v>37</v>
          </cell>
          <cell r="BK82" t="str">
            <v>Ad Hoc</v>
          </cell>
          <cell r="BL82" t="str">
            <v>Ad Hoc</v>
          </cell>
          <cell r="BM82" t="str">
            <v>Ad Hoc</v>
          </cell>
          <cell r="BN82" t="str">
            <v>Ad Hoc</v>
          </cell>
          <cell r="BO82" t="str">
            <v>Ad Hoc</v>
          </cell>
          <cell r="BP82" t="str">
            <v>Ad Hoc</v>
          </cell>
          <cell r="BQ82" t="str">
            <v>Ad Hoc</v>
          </cell>
          <cell r="BR82" t="str">
            <v>Ad Hoc</v>
          </cell>
          <cell r="BS82" t="str">
            <v>Ad Hoc</v>
          </cell>
          <cell r="BT82" t="str">
            <v>Ad Hoc</v>
          </cell>
          <cell r="BU82" t="str">
            <v>Ad Hoc</v>
          </cell>
          <cell r="BV82" t="str">
            <v>Ad Hoc</v>
          </cell>
          <cell r="BW82" t="str">
            <v>Ad Hoc</v>
          </cell>
          <cell r="BX82" t="str">
            <v>Ad Hoc</v>
          </cell>
          <cell r="BY82" t="str">
            <v>Ad Hoc</v>
          </cell>
          <cell r="BZ82" t="str">
            <v>Ad Hoc</v>
          </cell>
          <cell r="CA82" t="str">
            <v>Ad Hoc</v>
          </cell>
          <cell r="CB82" t="str">
            <v>Ad Hoc</v>
          </cell>
          <cell r="CC82" t="str">
            <v>Ad Hoc</v>
          </cell>
          <cell r="CD82" t="str">
            <v>Ad Hoc</v>
          </cell>
          <cell r="CE82" t="str">
            <v>Ad Hoc</v>
          </cell>
          <cell r="CF82" t="str">
            <v>Ad Hoc</v>
          </cell>
          <cell r="CG82" t="str">
            <v>Ad Hoc</v>
          </cell>
          <cell r="CH82" t="str">
            <v>Ad Hoc</v>
          </cell>
          <cell r="CI82" t="str">
            <v>Ad Hoc</v>
          </cell>
          <cell r="CJ82" t="str">
            <v>Ad Hoc</v>
          </cell>
          <cell r="CK82" t="str">
            <v>Ad Hoc</v>
          </cell>
          <cell r="CL82" t="str">
            <v>Ad Hoc</v>
          </cell>
          <cell r="CM82" t="str">
            <v>Ad Hoc</v>
          </cell>
          <cell r="CN82">
            <v>925</v>
          </cell>
          <cell r="CO82">
            <v>1388</v>
          </cell>
          <cell r="CP82">
            <v>1850</v>
          </cell>
          <cell r="CQ82">
            <v>2776</v>
          </cell>
          <cell r="CR82">
            <v>3700</v>
          </cell>
          <cell r="CS82">
            <v>5552</v>
          </cell>
          <cell r="CT82">
            <v>7400</v>
          </cell>
          <cell r="CU82">
            <v>11104</v>
          </cell>
          <cell r="CV82">
            <v>14800</v>
          </cell>
          <cell r="CW82">
            <v>22208</v>
          </cell>
          <cell r="CX82">
            <v>29600</v>
          </cell>
          <cell r="CY82">
            <v>44416</v>
          </cell>
          <cell r="CZ82">
            <v>59200</v>
          </cell>
          <cell r="DA82">
            <v>88832</v>
          </cell>
          <cell r="DB82">
            <v>118400</v>
          </cell>
          <cell r="DC82" t="str">
            <v>Ad Hoc</v>
          </cell>
          <cell r="DD82" t="str">
            <v>Ad Hoc</v>
          </cell>
          <cell r="DE82" t="str">
            <v>Ad Hoc</v>
          </cell>
          <cell r="DF82" t="str">
            <v>Ad Hoc</v>
          </cell>
          <cell r="DG82" t="str">
            <v>Ad Hoc</v>
          </cell>
          <cell r="DH82" t="str">
            <v>Ad Hoc</v>
          </cell>
          <cell r="DI82" t="str">
            <v>Ad Hoc</v>
          </cell>
          <cell r="DJ82" t="str">
            <v>Ad Hoc</v>
          </cell>
          <cell r="DK82" t="str">
            <v>Ad Hoc</v>
          </cell>
          <cell r="DL82" t="str">
            <v>Ad Hoc</v>
          </cell>
          <cell r="DM82" t="str">
            <v>Ad Hoc</v>
          </cell>
          <cell r="DN82" t="str">
            <v>Ad Hoc</v>
          </cell>
          <cell r="DO82" t="str">
            <v>Ad Hoc</v>
          </cell>
          <cell r="DP82" t="str">
            <v>Ad Hoc</v>
          </cell>
          <cell r="DQ82" t="str">
            <v>Ad Hoc</v>
          </cell>
          <cell r="DR82" t="str">
            <v>Ad Hoc</v>
          </cell>
          <cell r="DS82" t="str">
            <v>Ad Hoc</v>
          </cell>
          <cell r="DT82" t="str">
            <v>Ad Hoc</v>
          </cell>
          <cell r="DU82" t="str">
            <v>Ad Hoc</v>
          </cell>
          <cell r="DV82" t="str">
            <v>Ad Hoc</v>
          </cell>
          <cell r="DW82" t="str">
            <v>Ad Hoc</v>
          </cell>
          <cell r="DX82" t="str">
            <v>Ad Hoc</v>
          </cell>
          <cell r="DY82" t="str">
            <v>Ad Hoc</v>
          </cell>
          <cell r="DZ82" t="str">
            <v>Ad Hoc</v>
          </cell>
          <cell r="EA82" t="str">
            <v>Ad Hoc</v>
          </cell>
          <cell r="EB82" t="str">
            <v>Ad Hoc</v>
          </cell>
          <cell r="EC82" t="str">
            <v>Ad Hoc</v>
          </cell>
          <cell r="ED82" t="str">
            <v>Ad Hoc</v>
          </cell>
          <cell r="EE82" t="str">
            <v>Ad Hoc</v>
          </cell>
          <cell r="EF82" t="str">
            <v>Ad Hoc</v>
          </cell>
          <cell r="EG82" t="str">
            <v>Ad Hoc</v>
          </cell>
          <cell r="EH82" t="str">
            <v>Ad Hoc</v>
          </cell>
          <cell r="EI82" t="str">
            <v>Ad Hoc</v>
          </cell>
          <cell r="EJ82" t="str">
            <v>Ad Hoc</v>
          </cell>
          <cell r="EK82" t="str">
            <v>Ad Hoc</v>
          </cell>
          <cell r="EL82" t="str">
            <v>Ad Hoc</v>
          </cell>
          <cell r="EM82" t="str">
            <v>Ad Hoc</v>
          </cell>
          <cell r="EN82" t="str">
            <v>Ad Hoc</v>
          </cell>
          <cell r="EO82" t="str">
            <v>Ad Hoc</v>
          </cell>
        </row>
        <row r="83">
          <cell r="BJ83">
            <v>38</v>
          </cell>
          <cell r="BK83" t="str">
            <v>Ad Hoc</v>
          </cell>
          <cell r="BL83" t="str">
            <v>Ad Hoc</v>
          </cell>
          <cell r="BM83" t="str">
            <v>Ad Hoc</v>
          </cell>
          <cell r="BN83" t="str">
            <v>Ad Hoc</v>
          </cell>
          <cell r="BO83" t="str">
            <v>Ad Hoc</v>
          </cell>
          <cell r="BP83" t="str">
            <v>Ad Hoc</v>
          </cell>
          <cell r="BQ83" t="str">
            <v>Ad Hoc</v>
          </cell>
          <cell r="BR83" t="str">
            <v>Ad Hoc</v>
          </cell>
          <cell r="BS83" t="str">
            <v>Ad Hoc</v>
          </cell>
          <cell r="BT83" t="str">
            <v>Ad Hoc</v>
          </cell>
          <cell r="BU83" t="str">
            <v>Ad Hoc</v>
          </cell>
          <cell r="BV83" t="str">
            <v>Ad Hoc</v>
          </cell>
          <cell r="BW83" t="str">
            <v>Ad Hoc</v>
          </cell>
          <cell r="BX83" t="str">
            <v>Ad Hoc</v>
          </cell>
          <cell r="BY83" t="str">
            <v>Ad Hoc</v>
          </cell>
          <cell r="BZ83" t="str">
            <v>Ad Hoc</v>
          </cell>
          <cell r="CA83" t="str">
            <v>Ad Hoc</v>
          </cell>
          <cell r="CB83" t="str">
            <v>Ad Hoc</v>
          </cell>
          <cell r="CC83" t="str">
            <v>Ad Hoc</v>
          </cell>
          <cell r="CD83" t="str">
            <v>Ad Hoc</v>
          </cell>
          <cell r="CE83" t="str">
            <v>Ad Hoc</v>
          </cell>
          <cell r="CF83" t="str">
            <v>Ad Hoc</v>
          </cell>
          <cell r="CG83" t="str">
            <v>Ad Hoc</v>
          </cell>
          <cell r="CH83" t="str">
            <v>Ad Hoc</v>
          </cell>
          <cell r="CI83" t="str">
            <v>Ad Hoc</v>
          </cell>
          <cell r="CJ83" t="str">
            <v>Ad Hoc</v>
          </cell>
          <cell r="CK83" t="str">
            <v>Ad Hoc</v>
          </cell>
          <cell r="CL83" t="str">
            <v>Ad Hoc</v>
          </cell>
          <cell r="CM83" t="str">
            <v>Ad Hoc</v>
          </cell>
          <cell r="CN83" t="str">
            <v>Ad Hoc</v>
          </cell>
          <cell r="CO83">
            <v>950</v>
          </cell>
          <cell r="CP83">
            <v>1425</v>
          </cell>
          <cell r="CQ83">
            <v>1900</v>
          </cell>
          <cell r="CR83">
            <v>2850</v>
          </cell>
          <cell r="CS83">
            <v>3800</v>
          </cell>
          <cell r="CT83">
            <v>5700</v>
          </cell>
          <cell r="CU83">
            <v>7600</v>
          </cell>
          <cell r="CV83">
            <v>11400</v>
          </cell>
          <cell r="CW83">
            <v>15200</v>
          </cell>
          <cell r="CX83">
            <v>22800</v>
          </cell>
          <cell r="CY83">
            <v>30400</v>
          </cell>
          <cell r="CZ83">
            <v>45600</v>
          </cell>
          <cell r="DA83">
            <v>60800</v>
          </cell>
          <cell r="DB83">
            <v>91200</v>
          </cell>
          <cell r="DC83">
            <v>121600</v>
          </cell>
          <cell r="DD83" t="str">
            <v>Ad Hoc</v>
          </cell>
          <cell r="DE83" t="str">
            <v>Ad Hoc</v>
          </cell>
          <cell r="DF83" t="str">
            <v>Ad Hoc</v>
          </cell>
          <cell r="DG83" t="str">
            <v>Ad Hoc</v>
          </cell>
          <cell r="DH83" t="str">
            <v>Ad Hoc</v>
          </cell>
          <cell r="DI83" t="str">
            <v>Ad Hoc</v>
          </cell>
          <cell r="DJ83" t="str">
            <v>Ad Hoc</v>
          </cell>
          <cell r="DK83" t="str">
            <v>Ad Hoc</v>
          </cell>
          <cell r="DL83" t="str">
            <v>Ad Hoc</v>
          </cell>
          <cell r="DM83" t="str">
            <v>Ad Hoc</v>
          </cell>
          <cell r="DN83" t="str">
            <v>Ad Hoc</v>
          </cell>
          <cell r="DO83" t="str">
            <v>Ad Hoc</v>
          </cell>
          <cell r="DP83" t="str">
            <v>Ad Hoc</v>
          </cell>
          <cell r="DQ83" t="str">
            <v>Ad Hoc</v>
          </cell>
          <cell r="DR83" t="str">
            <v>Ad Hoc</v>
          </cell>
          <cell r="DS83" t="str">
            <v>Ad Hoc</v>
          </cell>
          <cell r="DT83" t="str">
            <v>Ad Hoc</v>
          </cell>
          <cell r="DU83" t="str">
            <v>Ad Hoc</v>
          </cell>
          <cell r="DV83" t="str">
            <v>Ad Hoc</v>
          </cell>
          <cell r="DW83" t="str">
            <v>Ad Hoc</v>
          </cell>
          <cell r="DX83" t="str">
            <v>Ad Hoc</v>
          </cell>
          <cell r="DY83" t="str">
            <v>Ad Hoc</v>
          </cell>
          <cell r="DZ83" t="str">
            <v>Ad Hoc</v>
          </cell>
          <cell r="EA83" t="str">
            <v>Ad Hoc</v>
          </cell>
          <cell r="EB83" t="str">
            <v>Ad Hoc</v>
          </cell>
          <cell r="EC83" t="str">
            <v>Ad Hoc</v>
          </cell>
          <cell r="ED83" t="str">
            <v>Ad Hoc</v>
          </cell>
          <cell r="EE83" t="str">
            <v>Ad Hoc</v>
          </cell>
          <cell r="EF83" t="str">
            <v>Ad Hoc</v>
          </cell>
          <cell r="EG83" t="str">
            <v>Ad Hoc</v>
          </cell>
          <cell r="EH83" t="str">
            <v>Ad Hoc</v>
          </cell>
          <cell r="EI83" t="str">
            <v>Ad Hoc</v>
          </cell>
          <cell r="EJ83" t="str">
            <v>Ad Hoc</v>
          </cell>
          <cell r="EK83" t="str">
            <v>Ad Hoc</v>
          </cell>
          <cell r="EL83" t="str">
            <v>Ad Hoc</v>
          </cell>
          <cell r="EM83" t="str">
            <v>Ad Hoc</v>
          </cell>
          <cell r="EN83" t="str">
            <v>Ad Hoc</v>
          </cell>
          <cell r="EO83" t="str">
            <v>Ad Hoc</v>
          </cell>
        </row>
        <row r="84">
          <cell r="BJ84">
            <v>39</v>
          </cell>
          <cell r="BK84" t="str">
            <v>Ad Hoc</v>
          </cell>
          <cell r="BL84" t="str">
            <v>Ad Hoc</v>
          </cell>
          <cell r="BM84" t="str">
            <v>Ad Hoc</v>
          </cell>
          <cell r="BN84" t="str">
            <v>Ad Hoc</v>
          </cell>
          <cell r="BO84" t="str">
            <v>Ad Hoc</v>
          </cell>
          <cell r="BP84" t="str">
            <v>Ad Hoc</v>
          </cell>
          <cell r="BQ84" t="str">
            <v>Ad Hoc</v>
          </cell>
          <cell r="BR84" t="str">
            <v>Ad Hoc</v>
          </cell>
          <cell r="BS84" t="str">
            <v>Ad Hoc</v>
          </cell>
          <cell r="BT84" t="str">
            <v>Ad Hoc</v>
          </cell>
          <cell r="BU84" t="str">
            <v>Ad Hoc</v>
          </cell>
          <cell r="BV84" t="str">
            <v>Ad Hoc</v>
          </cell>
          <cell r="BW84" t="str">
            <v>Ad Hoc</v>
          </cell>
          <cell r="BX84" t="str">
            <v>Ad Hoc</v>
          </cell>
          <cell r="BY84" t="str">
            <v>Ad Hoc</v>
          </cell>
          <cell r="BZ84" t="str">
            <v>Ad Hoc</v>
          </cell>
          <cell r="CA84" t="str">
            <v>Ad Hoc</v>
          </cell>
          <cell r="CB84" t="str">
            <v>Ad Hoc</v>
          </cell>
          <cell r="CC84" t="str">
            <v>Ad Hoc</v>
          </cell>
          <cell r="CD84" t="str">
            <v>Ad Hoc</v>
          </cell>
          <cell r="CE84" t="str">
            <v>Ad Hoc</v>
          </cell>
          <cell r="CF84" t="str">
            <v>Ad Hoc</v>
          </cell>
          <cell r="CG84" t="str">
            <v>Ad Hoc</v>
          </cell>
          <cell r="CH84" t="str">
            <v>Ad Hoc</v>
          </cell>
          <cell r="CI84" t="str">
            <v>Ad Hoc</v>
          </cell>
          <cell r="CJ84" t="str">
            <v>Ad Hoc</v>
          </cell>
          <cell r="CK84" t="str">
            <v>Ad Hoc</v>
          </cell>
          <cell r="CL84" t="str">
            <v>Ad Hoc</v>
          </cell>
          <cell r="CM84" t="str">
            <v>Ad Hoc</v>
          </cell>
          <cell r="CN84" t="str">
            <v>Ad Hoc</v>
          </cell>
          <cell r="CO84" t="str">
            <v>Ad Hoc</v>
          </cell>
          <cell r="CP84">
            <v>975</v>
          </cell>
          <cell r="CQ84">
            <v>1463</v>
          </cell>
          <cell r="CR84">
            <v>1950</v>
          </cell>
          <cell r="CS84">
            <v>2926</v>
          </cell>
          <cell r="CT84">
            <v>3900</v>
          </cell>
          <cell r="CU84">
            <v>5852</v>
          </cell>
          <cell r="CV84">
            <v>7800</v>
          </cell>
          <cell r="CW84">
            <v>11704</v>
          </cell>
          <cell r="CX84">
            <v>15600</v>
          </cell>
          <cell r="CY84">
            <v>23408</v>
          </cell>
          <cell r="CZ84">
            <v>31200</v>
          </cell>
          <cell r="DA84">
            <v>46816</v>
          </cell>
          <cell r="DB84">
            <v>62400</v>
          </cell>
          <cell r="DC84">
            <v>93632</v>
          </cell>
          <cell r="DD84">
            <v>124800</v>
          </cell>
          <cell r="DE84" t="str">
            <v>Ad Hoc</v>
          </cell>
          <cell r="DF84" t="str">
            <v>Ad Hoc</v>
          </cell>
          <cell r="DG84" t="str">
            <v>Ad Hoc</v>
          </cell>
          <cell r="DH84" t="str">
            <v>Ad Hoc</v>
          </cell>
          <cell r="DI84" t="str">
            <v>Ad Hoc</v>
          </cell>
          <cell r="DJ84" t="str">
            <v>Ad Hoc</v>
          </cell>
          <cell r="DK84" t="str">
            <v>Ad Hoc</v>
          </cell>
          <cell r="DL84" t="str">
            <v>Ad Hoc</v>
          </cell>
          <cell r="DM84" t="str">
            <v>Ad Hoc</v>
          </cell>
          <cell r="DN84" t="str">
            <v>Ad Hoc</v>
          </cell>
          <cell r="DO84" t="str">
            <v>Ad Hoc</v>
          </cell>
          <cell r="DP84" t="str">
            <v>Ad Hoc</v>
          </cell>
          <cell r="DQ84" t="str">
            <v>Ad Hoc</v>
          </cell>
          <cell r="DR84" t="str">
            <v>Ad Hoc</v>
          </cell>
          <cell r="DS84" t="str">
            <v>Ad Hoc</v>
          </cell>
          <cell r="DT84" t="str">
            <v>Ad Hoc</v>
          </cell>
          <cell r="DU84" t="str">
            <v>Ad Hoc</v>
          </cell>
          <cell r="DV84" t="str">
            <v>Ad Hoc</v>
          </cell>
          <cell r="DW84" t="str">
            <v>Ad Hoc</v>
          </cell>
          <cell r="DX84" t="str">
            <v>Ad Hoc</v>
          </cell>
          <cell r="DY84" t="str">
            <v>Ad Hoc</v>
          </cell>
          <cell r="DZ84" t="str">
            <v>Ad Hoc</v>
          </cell>
          <cell r="EA84" t="str">
            <v>Ad Hoc</v>
          </cell>
          <cell r="EB84" t="str">
            <v>Ad Hoc</v>
          </cell>
          <cell r="EC84" t="str">
            <v>Ad Hoc</v>
          </cell>
          <cell r="ED84" t="str">
            <v>Ad Hoc</v>
          </cell>
          <cell r="EE84" t="str">
            <v>Ad Hoc</v>
          </cell>
          <cell r="EF84" t="str">
            <v>Ad Hoc</v>
          </cell>
          <cell r="EG84" t="str">
            <v>Ad Hoc</v>
          </cell>
          <cell r="EH84" t="str">
            <v>Ad Hoc</v>
          </cell>
          <cell r="EI84" t="str">
            <v>Ad Hoc</v>
          </cell>
          <cell r="EJ84" t="str">
            <v>Ad Hoc</v>
          </cell>
          <cell r="EK84" t="str">
            <v>Ad Hoc</v>
          </cell>
          <cell r="EL84" t="str">
            <v>Ad Hoc</v>
          </cell>
          <cell r="EM84" t="str">
            <v>Ad Hoc</v>
          </cell>
          <cell r="EN84" t="str">
            <v>Ad Hoc</v>
          </cell>
          <cell r="EO84" t="str">
            <v>Ad Hoc</v>
          </cell>
        </row>
        <row r="85">
          <cell r="BJ85">
            <v>40</v>
          </cell>
          <cell r="BK85" t="str">
            <v>Ad Hoc</v>
          </cell>
          <cell r="BL85" t="str">
            <v>Ad Hoc</v>
          </cell>
          <cell r="BM85" t="str">
            <v>Ad Hoc</v>
          </cell>
          <cell r="BN85" t="str">
            <v>Ad Hoc</v>
          </cell>
          <cell r="BO85" t="str">
            <v>Ad Hoc</v>
          </cell>
          <cell r="BP85" t="str">
            <v>Ad Hoc</v>
          </cell>
          <cell r="BQ85" t="str">
            <v>Ad Hoc</v>
          </cell>
          <cell r="BR85" t="str">
            <v>Ad Hoc</v>
          </cell>
          <cell r="BS85" t="str">
            <v>Ad Hoc</v>
          </cell>
          <cell r="BT85" t="str">
            <v>Ad Hoc</v>
          </cell>
          <cell r="BU85" t="str">
            <v>Ad Hoc</v>
          </cell>
          <cell r="BV85" t="str">
            <v>Ad Hoc</v>
          </cell>
          <cell r="BW85" t="str">
            <v>Ad Hoc</v>
          </cell>
          <cell r="BX85" t="str">
            <v>Ad Hoc</v>
          </cell>
          <cell r="BY85" t="str">
            <v>Ad Hoc</v>
          </cell>
          <cell r="BZ85" t="str">
            <v>Ad Hoc</v>
          </cell>
          <cell r="CA85" t="str">
            <v>Ad Hoc</v>
          </cell>
          <cell r="CB85" t="str">
            <v>Ad Hoc</v>
          </cell>
          <cell r="CC85" t="str">
            <v>Ad Hoc</v>
          </cell>
          <cell r="CD85" t="str">
            <v>Ad Hoc</v>
          </cell>
          <cell r="CE85" t="str">
            <v>Ad Hoc</v>
          </cell>
          <cell r="CF85" t="str">
            <v>Ad Hoc</v>
          </cell>
          <cell r="CG85" t="str">
            <v>Ad Hoc</v>
          </cell>
          <cell r="CH85" t="str">
            <v>Ad Hoc</v>
          </cell>
          <cell r="CI85" t="str">
            <v>Ad Hoc</v>
          </cell>
          <cell r="CJ85" t="str">
            <v>Ad Hoc</v>
          </cell>
          <cell r="CK85" t="str">
            <v>Ad Hoc</v>
          </cell>
          <cell r="CL85" t="str">
            <v>Ad Hoc</v>
          </cell>
          <cell r="CM85" t="str">
            <v>Ad Hoc</v>
          </cell>
          <cell r="CN85" t="str">
            <v>Ad Hoc</v>
          </cell>
          <cell r="CO85" t="str">
            <v>Ad Hoc</v>
          </cell>
          <cell r="CP85" t="str">
            <v>Ad Hoc</v>
          </cell>
          <cell r="CQ85">
            <v>1000</v>
          </cell>
          <cell r="CR85">
            <v>1500</v>
          </cell>
          <cell r="CS85">
            <v>2000</v>
          </cell>
          <cell r="CT85">
            <v>3000</v>
          </cell>
          <cell r="CU85">
            <v>4000</v>
          </cell>
          <cell r="CV85">
            <v>6000</v>
          </cell>
          <cell r="CW85">
            <v>8000</v>
          </cell>
          <cell r="CX85">
            <v>12000</v>
          </cell>
          <cell r="CY85">
            <v>16000</v>
          </cell>
          <cell r="CZ85">
            <v>24000</v>
          </cell>
          <cell r="DA85">
            <v>32000</v>
          </cell>
          <cell r="DB85">
            <v>48000</v>
          </cell>
          <cell r="DC85">
            <v>64000</v>
          </cell>
          <cell r="DD85">
            <v>96000</v>
          </cell>
          <cell r="DE85">
            <v>128000</v>
          </cell>
          <cell r="DF85" t="str">
            <v>Ad Hoc</v>
          </cell>
          <cell r="DG85" t="str">
            <v>Ad Hoc</v>
          </cell>
          <cell r="DH85" t="str">
            <v>Ad Hoc</v>
          </cell>
          <cell r="DI85" t="str">
            <v>Ad Hoc</v>
          </cell>
          <cell r="DJ85" t="str">
            <v>Ad Hoc</v>
          </cell>
          <cell r="DK85" t="str">
            <v>Ad Hoc</v>
          </cell>
          <cell r="DL85" t="str">
            <v>Ad Hoc</v>
          </cell>
          <cell r="DM85" t="str">
            <v>Ad Hoc</v>
          </cell>
          <cell r="DN85" t="str">
            <v>Ad Hoc</v>
          </cell>
          <cell r="DO85" t="str">
            <v>Ad Hoc</v>
          </cell>
          <cell r="DP85" t="str">
            <v>Ad Hoc</v>
          </cell>
          <cell r="DQ85" t="str">
            <v>Ad Hoc</v>
          </cell>
          <cell r="DR85" t="str">
            <v>Ad Hoc</v>
          </cell>
          <cell r="DS85" t="str">
            <v>Ad Hoc</v>
          </cell>
          <cell r="DT85" t="str">
            <v>Ad Hoc</v>
          </cell>
          <cell r="DU85" t="str">
            <v>Ad Hoc</v>
          </cell>
          <cell r="DV85" t="str">
            <v>Ad Hoc</v>
          </cell>
          <cell r="DW85" t="str">
            <v>Ad Hoc</v>
          </cell>
          <cell r="DX85" t="str">
            <v>Ad Hoc</v>
          </cell>
          <cell r="DY85" t="str">
            <v>Ad Hoc</v>
          </cell>
          <cell r="DZ85" t="str">
            <v>Ad Hoc</v>
          </cell>
          <cell r="EA85" t="str">
            <v>Ad Hoc</v>
          </cell>
          <cell r="EB85" t="str">
            <v>Ad Hoc</v>
          </cell>
          <cell r="EC85" t="str">
            <v>Ad Hoc</v>
          </cell>
          <cell r="ED85" t="str">
            <v>Ad Hoc</v>
          </cell>
          <cell r="EE85" t="str">
            <v>Ad Hoc</v>
          </cell>
          <cell r="EF85" t="str">
            <v>Ad Hoc</v>
          </cell>
          <cell r="EG85" t="str">
            <v>Ad Hoc</v>
          </cell>
          <cell r="EH85" t="str">
            <v>Ad Hoc</v>
          </cell>
          <cell r="EI85" t="str">
            <v>Ad Hoc</v>
          </cell>
          <cell r="EJ85" t="str">
            <v>Ad Hoc</v>
          </cell>
          <cell r="EK85" t="str">
            <v>Ad Hoc</v>
          </cell>
          <cell r="EL85" t="str">
            <v>Ad Hoc</v>
          </cell>
          <cell r="EM85" t="str">
            <v>Ad Hoc</v>
          </cell>
          <cell r="EN85" t="str">
            <v>Ad Hoc</v>
          </cell>
          <cell r="EO85" t="str">
            <v>Ad Hoc</v>
          </cell>
        </row>
        <row r="86">
          <cell r="BJ86">
            <v>41</v>
          </cell>
          <cell r="BK86" t="str">
            <v>Ad Hoc</v>
          </cell>
          <cell r="BL86" t="str">
            <v>Ad Hoc</v>
          </cell>
          <cell r="BM86" t="str">
            <v>Ad Hoc</v>
          </cell>
          <cell r="BN86" t="str">
            <v>Ad Hoc</v>
          </cell>
          <cell r="BO86" t="str">
            <v>Ad Hoc</v>
          </cell>
          <cell r="BP86" t="str">
            <v>Ad Hoc</v>
          </cell>
          <cell r="BQ86" t="str">
            <v>Ad Hoc</v>
          </cell>
          <cell r="BR86" t="str">
            <v>Ad Hoc</v>
          </cell>
          <cell r="BS86" t="str">
            <v>Ad Hoc</v>
          </cell>
          <cell r="BT86" t="str">
            <v>Ad Hoc</v>
          </cell>
          <cell r="BU86" t="str">
            <v>Ad Hoc</v>
          </cell>
          <cell r="BV86" t="str">
            <v>Ad Hoc</v>
          </cell>
          <cell r="BW86" t="str">
            <v>Ad Hoc</v>
          </cell>
          <cell r="BX86" t="str">
            <v>Ad Hoc</v>
          </cell>
          <cell r="BY86" t="str">
            <v>Ad Hoc</v>
          </cell>
          <cell r="BZ86" t="str">
            <v>Ad Hoc</v>
          </cell>
          <cell r="CA86" t="str">
            <v>Ad Hoc</v>
          </cell>
          <cell r="CB86" t="str">
            <v>Ad Hoc</v>
          </cell>
          <cell r="CC86" t="str">
            <v>Ad Hoc</v>
          </cell>
          <cell r="CD86" t="str">
            <v>Ad Hoc</v>
          </cell>
          <cell r="CE86" t="str">
            <v>Ad Hoc</v>
          </cell>
          <cell r="CF86" t="str">
            <v>Ad Hoc</v>
          </cell>
          <cell r="CG86" t="str">
            <v>Ad Hoc</v>
          </cell>
          <cell r="CH86" t="str">
            <v>Ad Hoc</v>
          </cell>
          <cell r="CI86" t="str">
            <v>Ad Hoc</v>
          </cell>
          <cell r="CJ86" t="str">
            <v>Ad Hoc</v>
          </cell>
          <cell r="CK86" t="str">
            <v>Ad Hoc</v>
          </cell>
          <cell r="CL86" t="str">
            <v>Ad Hoc</v>
          </cell>
          <cell r="CM86" t="str">
            <v>Ad Hoc</v>
          </cell>
          <cell r="CN86" t="str">
            <v>Ad Hoc</v>
          </cell>
          <cell r="CO86" t="str">
            <v>Ad Hoc</v>
          </cell>
          <cell r="CP86" t="str">
            <v>Ad Hoc</v>
          </cell>
          <cell r="CQ86" t="str">
            <v>Ad Hoc</v>
          </cell>
          <cell r="CR86">
            <v>1025</v>
          </cell>
          <cell r="CS86">
            <v>1538</v>
          </cell>
          <cell r="CT86">
            <v>2050</v>
          </cell>
          <cell r="CU86">
            <v>3076</v>
          </cell>
          <cell r="CV86">
            <v>4100</v>
          </cell>
          <cell r="CW86">
            <v>6152</v>
          </cell>
          <cell r="CX86">
            <v>8200</v>
          </cell>
          <cell r="CY86">
            <v>12304</v>
          </cell>
          <cell r="CZ86">
            <v>16400</v>
          </cell>
          <cell r="DA86">
            <v>24608</v>
          </cell>
          <cell r="DB86">
            <v>32800</v>
          </cell>
          <cell r="DC86">
            <v>49216</v>
          </cell>
          <cell r="DD86">
            <v>65600</v>
          </cell>
          <cell r="DE86">
            <v>98432</v>
          </cell>
          <cell r="DF86">
            <v>131200</v>
          </cell>
          <cell r="DG86" t="str">
            <v>Ad Hoc</v>
          </cell>
          <cell r="DH86" t="str">
            <v>Ad Hoc</v>
          </cell>
          <cell r="DI86" t="str">
            <v>Ad Hoc</v>
          </cell>
          <cell r="DJ86" t="str">
            <v>Ad Hoc</v>
          </cell>
          <cell r="DK86" t="str">
            <v>Ad Hoc</v>
          </cell>
          <cell r="DL86" t="str">
            <v>Ad Hoc</v>
          </cell>
          <cell r="DM86" t="str">
            <v>Ad Hoc</v>
          </cell>
          <cell r="DN86" t="str">
            <v>Ad Hoc</v>
          </cell>
          <cell r="DO86" t="str">
            <v>Ad Hoc</v>
          </cell>
          <cell r="DP86" t="str">
            <v>Ad Hoc</v>
          </cell>
          <cell r="DQ86" t="str">
            <v>Ad Hoc</v>
          </cell>
          <cell r="DR86" t="str">
            <v>Ad Hoc</v>
          </cell>
          <cell r="DS86" t="str">
            <v>Ad Hoc</v>
          </cell>
          <cell r="DT86" t="str">
            <v>Ad Hoc</v>
          </cell>
          <cell r="DU86" t="str">
            <v>Ad Hoc</v>
          </cell>
          <cell r="DV86" t="str">
            <v>Ad Hoc</v>
          </cell>
          <cell r="DW86" t="str">
            <v>Ad Hoc</v>
          </cell>
          <cell r="DX86" t="str">
            <v>Ad Hoc</v>
          </cell>
          <cell r="DY86" t="str">
            <v>Ad Hoc</v>
          </cell>
          <cell r="DZ86" t="str">
            <v>Ad Hoc</v>
          </cell>
          <cell r="EA86" t="str">
            <v>Ad Hoc</v>
          </cell>
          <cell r="EB86" t="str">
            <v>Ad Hoc</v>
          </cell>
          <cell r="EC86" t="str">
            <v>Ad Hoc</v>
          </cell>
          <cell r="ED86" t="str">
            <v>Ad Hoc</v>
          </cell>
          <cell r="EE86" t="str">
            <v>Ad Hoc</v>
          </cell>
          <cell r="EF86" t="str">
            <v>Ad Hoc</v>
          </cell>
          <cell r="EG86" t="str">
            <v>Ad Hoc</v>
          </cell>
          <cell r="EH86" t="str">
            <v>Ad Hoc</v>
          </cell>
          <cell r="EI86" t="str">
            <v>Ad Hoc</v>
          </cell>
          <cell r="EJ86" t="str">
            <v>Ad Hoc</v>
          </cell>
          <cell r="EK86" t="str">
            <v>Ad Hoc</v>
          </cell>
          <cell r="EL86" t="str">
            <v>Ad Hoc</v>
          </cell>
          <cell r="EM86" t="str">
            <v>Ad Hoc</v>
          </cell>
          <cell r="EN86" t="str">
            <v>Ad Hoc</v>
          </cell>
          <cell r="EO86" t="str">
            <v>Ad Hoc</v>
          </cell>
        </row>
        <row r="87">
          <cell r="BJ87">
            <v>42</v>
          </cell>
          <cell r="BK87" t="str">
            <v>Ad Hoc</v>
          </cell>
          <cell r="BL87" t="str">
            <v>Ad Hoc</v>
          </cell>
          <cell r="BM87" t="str">
            <v>Ad Hoc</v>
          </cell>
          <cell r="BN87" t="str">
            <v>Ad Hoc</v>
          </cell>
          <cell r="BO87" t="str">
            <v>Ad Hoc</v>
          </cell>
          <cell r="BP87" t="str">
            <v>Ad Hoc</v>
          </cell>
          <cell r="BQ87" t="str">
            <v>Ad Hoc</v>
          </cell>
          <cell r="BR87" t="str">
            <v>Ad Hoc</v>
          </cell>
          <cell r="BS87" t="str">
            <v>Ad Hoc</v>
          </cell>
          <cell r="BT87" t="str">
            <v>Ad Hoc</v>
          </cell>
          <cell r="BU87" t="str">
            <v>Ad Hoc</v>
          </cell>
          <cell r="BV87" t="str">
            <v>Ad Hoc</v>
          </cell>
          <cell r="BW87" t="str">
            <v>Ad Hoc</v>
          </cell>
          <cell r="BX87" t="str">
            <v>Ad Hoc</v>
          </cell>
          <cell r="BY87" t="str">
            <v>Ad Hoc</v>
          </cell>
          <cell r="BZ87" t="str">
            <v>Ad Hoc</v>
          </cell>
          <cell r="CA87" t="str">
            <v>Ad Hoc</v>
          </cell>
          <cell r="CB87" t="str">
            <v>Ad Hoc</v>
          </cell>
          <cell r="CC87" t="str">
            <v>Ad Hoc</v>
          </cell>
          <cell r="CD87" t="str">
            <v>Ad Hoc</v>
          </cell>
          <cell r="CE87" t="str">
            <v>Ad Hoc</v>
          </cell>
          <cell r="CF87" t="str">
            <v>Ad Hoc</v>
          </cell>
          <cell r="CG87" t="str">
            <v>Ad Hoc</v>
          </cell>
          <cell r="CH87" t="str">
            <v>Ad Hoc</v>
          </cell>
          <cell r="CI87" t="str">
            <v>Ad Hoc</v>
          </cell>
          <cell r="CJ87" t="str">
            <v>Ad Hoc</v>
          </cell>
          <cell r="CK87" t="str">
            <v>Ad Hoc</v>
          </cell>
          <cell r="CL87" t="str">
            <v>Ad Hoc</v>
          </cell>
          <cell r="CM87" t="str">
            <v>Ad Hoc</v>
          </cell>
          <cell r="CN87" t="str">
            <v>Ad Hoc</v>
          </cell>
          <cell r="CO87" t="str">
            <v>Ad Hoc</v>
          </cell>
          <cell r="CP87" t="str">
            <v>Ad Hoc</v>
          </cell>
          <cell r="CQ87" t="str">
            <v>Ad Hoc</v>
          </cell>
          <cell r="CR87" t="str">
            <v>Ad Hoc</v>
          </cell>
          <cell r="CS87">
            <v>1050</v>
          </cell>
          <cell r="CT87">
            <v>1575</v>
          </cell>
          <cell r="CU87">
            <v>2100</v>
          </cell>
          <cell r="CV87">
            <v>3150</v>
          </cell>
          <cell r="CW87">
            <v>4200</v>
          </cell>
          <cell r="CX87">
            <v>6300</v>
          </cell>
          <cell r="CY87">
            <v>8400</v>
          </cell>
          <cell r="CZ87">
            <v>12600</v>
          </cell>
          <cell r="DA87">
            <v>16800</v>
          </cell>
          <cell r="DB87">
            <v>25200</v>
          </cell>
          <cell r="DC87">
            <v>33600</v>
          </cell>
          <cell r="DD87">
            <v>50400</v>
          </cell>
          <cell r="DE87">
            <v>67200</v>
          </cell>
          <cell r="DF87">
            <v>100800</v>
          </cell>
          <cell r="DG87">
            <v>134400</v>
          </cell>
          <cell r="DH87" t="str">
            <v>Ad Hoc</v>
          </cell>
          <cell r="DI87" t="str">
            <v>Ad Hoc</v>
          </cell>
          <cell r="DJ87" t="str">
            <v>Ad Hoc</v>
          </cell>
          <cell r="DK87" t="str">
            <v>Ad Hoc</v>
          </cell>
          <cell r="DL87" t="str">
            <v>Ad Hoc</v>
          </cell>
          <cell r="DM87" t="str">
            <v>Ad Hoc</v>
          </cell>
          <cell r="DN87" t="str">
            <v>Ad Hoc</v>
          </cell>
          <cell r="DO87" t="str">
            <v>Ad Hoc</v>
          </cell>
          <cell r="DP87" t="str">
            <v>Ad Hoc</v>
          </cell>
          <cell r="DQ87" t="str">
            <v>Ad Hoc</v>
          </cell>
          <cell r="DR87" t="str">
            <v>Ad Hoc</v>
          </cell>
          <cell r="DS87" t="str">
            <v>Ad Hoc</v>
          </cell>
          <cell r="DT87" t="str">
            <v>Ad Hoc</v>
          </cell>
          <cell r="DU87" t="str">
            <v>Ad Hoc</v>
          </cell>
          <cell r="DV87" t="str">
            <v>Ad Hoc</v>
          </cell>
          <cell r="DW87" t="str">
            <v>Ad Hoc</v>
          </cell>
          <cell r="DX87" t="str">
            <v>Ad Hoc</v>
          </cell>
          <cell r="DY87" t="str">
            <v>Ad Hoc</v>
          </cell>
          <cell r="DZ87" t="str">
            <v>Ad Hoc</v>
          </cell>
          <cell r="EA87" t="str">
            <v>Ad Hoc</v>
          </cell>
          <cell r="EB87" t="str">
            <v>Ad Hoc</v>
          </cell>
          <cell r="EC87" t="str">
            <v>Ad Hoc</v>
          </cell>
          <cell r="ED87" t="str">
            <v>Ad Hoc</v>
          </cell>
          <cell r="EE87" t="str">
            <v>Ad Hoc</v>
          </cell>
          <cell r="EF87" t="str">
            <v>Ad Hoc</v>
          </cell>
          <cell r="EG87" t="str">
            <v>Ad Hoc</v>
          </cell>
          <cell r="EH87" t="str">
            <v>Ad Hoc</v>
          </cell>
          <cell r="EI87" t="str">
            <v>Ad Hoc</v>
          </cell>
          <cell r="EJ87" t="str">
            <v>Ad Hoc</v>
          </cell>
          <cell r="EK87" t="str">
            <v>Ad Hoc</v>
          </cell>
          <cell r="EL87" t="str">
            <v>Ad Hoc</v>
          </cell>
          <cell r="EM87" t="str">
            <v>Ad Hoc</v>
          </cell>
          <cell r="EN87" t="str">
            <v>Ad Hoc</v>
          </cell>
          <cell r="EO87" t="str">
            <v>Ad Hoc</v>
          </cell>
        </row>
        <row r="88">
          <cell r="BJ88">
            <v>43</v>
          </cell>
          <cell r="BK88" t="str">
            <v>Ad Hoc</v>
          </cell>
          <cell r="BL88" t="str">
            <v>Ad Hoc</v>
          </cell>
          <cell r="BM88" t="str">
            <v>Ad Hoc</v>
          </cell>
          <cell r="BN88" t="str">
            <v>Ad Hoc</v>
          </cell>
          <cell r="BO88" t="str">
            <v>Ad Hoc</v>
          </cell>
          <cell r="BP88" t="str">
            <v>Ad Hoc</v>
          </cell>
          <cell r="BQ88" t="str">
            <v>Ad Hoc</v>
          </cell>
          <cell r="BR88" t="str">
            <v>Ad Hoc</v>
          </cell>
          <cell r="BS88" t="str">
            <v>Ad Hoc</v>
          </cell>
          <cell r="BT88" t="str">
            <v>Ad Hoc</v>
          </cell>
          <cell r="BU88" t="str">
            <v>Ad Hoc</v>
          </cell>
          <cell r="BV88" t="str">
            <v>Ad Hoc</v>
          </cell>
          <cell r="BW88" t="str">
            <v>Ad Hoc</v>
          </cell>
          <cell r="BX88" t="str">
            <v>Ad Hoc</v>
          </cell>
          <cell r="BY88" t="str">
            <v>Ad Hoc</v>
          </cell>
          <cell r="BZ88" t="str">
            <v>Ad Hoc</v>
          </cell>
          <cell r="CA88" t="str">
            <v>Ad Hoc</v>
          </cell>
          <cell r="CB88" t="str">
            <v>Ad Hoc</v>
          </cell>
          <cell r="CC88" t="str">
            <v>Ad Hoc</v>
          </cell>
          <cell r="CD88" t="str">
            <v>Ad Hoc</v>
          </cell>
          <cell r="CE88" t="str">
            <v>Ad Hoc</v>
          </cell>
          <cell r="CF88" t="str">
            <v>Ad Hoc</v>
          </cell>
          <cell r="CG88" t="str">
            <v>Ad Hoc</v>
          </cell>
          <cell r="CH88" t="str">
            <v>Ad Hoc</v>
          </cell>
          <cell r="CI88" t="str">
            <v>Ad Hoc</v>
          </cell>
          <cell r="CJ88" t="str">
            <v>Ad Hoc</v>
          </cell>
          <cell r="CK88" t="str">
            <v>Ad Hoc</v>
          </cell>
          <cell r="CL88" t="str">
            <v>Ad Hoc</v>
          </cell>
          <cell r="CM88" t="str">
            <v>Ad Hoc</v>
          </cell>
          <cell r="CN88" t="str">
            <v>Ad Hoc</v>
          </cell>
          <cell r="CO88" t="str">
            <v>Ad Hoc</v>
          </cell>
          <cell r="CP88" t="str">
            <v>Ad Hoc</v>
          </cell>
          <cell r="CQ88" t="str">
            <v>Ad Hoc</v>
          </cell>
          <cell r="CR88" t="str">
            <v>Ad Hoc</v>
          </cell>
          <cell r="CS88" t="str">
            <v>Ad Hoc</v>
          </cell>
          <cell r="CT88">
            <v>1075</v>
          </cell>
          <cell r="CU88">
            <v>1613</v>
          </cell>
          <cell r="CV88">
            <v>2150</v>
          </cell>
          <cell r="CW88">
            <v>3226</v>
          </cell>
          <cell r="CX88">
            <v>4300</v>
          </cell>
          <cell r="CY88">
            <v>6452</v>
          </cell>
          <cell r="CZ88">
            <v>8600</v>
          </cell>
          <cell r="DA88">
            <v>12904</v>
          </cell>
          <cell r="DB88">
            <v>17200</v>
          </cell>
          <cell r="DC88">
            <v>25808</v>
          </cell>
          <cell r="DD88">
            <v>34400</v>
          </cell>
          <cell r="DE88">
            <v>51616</v>
          </cell>
          <cell r="DF88">
            <v>68800</v>
          </cell>
          <cell r="DG88">
            <v>103232</v>
          </cell>
          <cell r="DH88">
            <v>137600</v>
          </cell>
          <cell r="DI88" t="str">
            <v>Ad Hoc</v>
          </cell>
          <cell r="DJ88" t="str">
            <v>Ad Hoc</v>
          </cell>
          <cell r="DK88" t="str">
            <v>Ad Hoc</v>
          </cell>
          <cell r="DL88" t="str">
            <v>Ad Hoc</v>
          </cell>
          <cell r="DM88" t="str">
            <v>Ad Hoc</v>
          </cell>
          <cell r="DN88" t="str">
            <v>Ad Hoc</v>
          </cell>
          <cell r="DO88" t="str">
            <v>Ad Hoc</v>
          </cell>
          <cell r="DP88" t="str">
            <v>Ad Hoc</v>
          </cell>
          <cell r="DQ88" t="str">
            <v>Ad Hoc</v>
          </cell>
          <cell r="DR88" t="str">
            <v>Ad Hoc</v>
          </cell>
          <cell r="DS88" t="str">
            <v>Ad Hoc</v>
          </cell>
          <cell r="DT88" t="str">
            <v>Ad Hoc</v>
          </cell>
          <cell r="DU88" t="str">
            <v>Ad Hoc</v>
          </cell>
          <cell r="DV88" t="str">
            <v>Ad Hoc</v>
          </cell>
          <cell r="DW88" t="str">
            <v>Ad Hoc</v>
          </cell>
          <cell r="DX88" t="str">
            <v>Ad Hoc</v>
          </cell>
          <cell r="DY88" t="str">
            <v>Ad Hoc</v>
          </cell>
          <cell r="DZ88" t="str">
            <v>Ad Hoc</v>
          </cell>
          <cell r="EA88" t="str">
            <v>Ad Hoc</v>
          </cell>
          <cell r="EB88" t="str">
            <v>Ad Hoc</v>
          </cell>
          <cell r="EC88" t="str">
            <v>Ad Hoc</v>
          </cell>
          <cell r="ED88" t="str">
            <v>Ad Hoc</v>
          </cell>
          <cell r="EE88" t="str">
            <v>Ad Hoc</v>
          </cell>
          <cell r="EF88" t="str">
            <v>Ad Hoc</v>
          </cell>
          <cell r="EG88" t="str">
            <v>Ad Hoc</v>
          </cell>
          <cell r="EH88" t="str">
            <v>Ad Hoc</v>
          </cell>
          <cell r="EI88" t="str">
            <v>Ad Hoc</v>
          </cell>
          <cell r="EJ88" t="str">
            <v>Ad Hoc</v>
          </cell>
          <cell r="EK88" t="str">
            <v>Ad Hoc</v>
          </cell>
          <cell r="EL88" t="str">
            <v>Ad Hoc</v>
          </cell>
          <cell r="EM88" t="str">
            <v>Ad Hoc</v>
          </cell>
          <cell r="EN88" t="str">
            <v>Ad Hoc</v>
          </cell>
          <cell r="EO88" t="str">
            <v>Ad Hoc</v>
          </cell>
        </row>
        <row r="89">
          <cell r="BJ89">
            <v>44</v>
          </cell>
          <cell r="BK89" t="str">
            <v>Ad Hoc</v>
          </cell>
          <cell r="BL89" t="str">
            <v>Ad Hoc</v>
          </cell>
          <cell r="BM89" t="str">
            <v>Ad Hoc</v>
          </cell>
          <cell r="BN89" t="str">
            <v>Ad Hoc</v>
          </cell>
          <cell r="BO89" t="str">
            <v>Ad Hoc</v>
          </cell>
          <cell r="BP89" t="str">
            <v>Ad Hoc</v>
          </cell>
          <cell r="BQ89" t="str">
            <v>Ad Hoc</v>
          </cell>
          <cell r="BR89" t="str">
            <v>Ad Hoc</v>
          </cell>
          <cell r="BS89" t="str">
            <v>Ad Hoc</v>
          </cell>
          <cell r="BT89" t="str">
            <v>Ad Hoc</v>
          </cell>
          <cell r="BU89" t="str">
            <v>Ad Hoc</v>
          </cell>
          <cell r="BV89" t="str">
            <v>Ad Hoc</v>
          </cell>
          <cell r="BW89" t="str">
            <v>Ad Hoc</v>
          </cell>
          <cell r="BX89" t="str">
            <v>Ad Hoc</v>
          </cell>
          <cell r="BY89" t="str">
            <v>Ad Hoc</v>
          </cell>
          <cell r="BZ89" t="str">
            <v>Ad Hoc</v>
          </cell>
          <cell r="CA89" t="str">
            <v>Ad Hoc</v>
          </cell>
          <cell r="CB89" t="str">
            <v>Ad Hoc</v>
          </cell>
          <cell r="CC89" t="str">
            <v>Ad Hoc</v>
          </cell>
          <cell r="CD89" t="str">
            <v>Ad Hoc</v>
          </cell>
          <cell r="CE89" t="str">
            <v>Ad Hoc</v>
          </cell>
          <cell r="CF89" t="str">
            <v>Ad Hoc</v>
          </cell>
          <cell r="CG89" t="str">
            <v>Ad Hoc</v>
          </cell>
          <cell r="CH89" t="str">
            <v>Ad Hoc</v>
          </cell>
          <cell r="CI89" t="str">
            <v>Ad Hoc</v>
          </cell>
          <cell r="CJ89" t="str">
            <v>Ad Hoc</v>
          </cell>
          <cell r="CK89" t="str">
            <v>Ad Hoc</v>
          </cell>
          <cell r="CL89" t="str">
            <v>Ad Hoc</v>
          </cell>
          <cell r="CM89" t="str">
            <v>Ad Hoc</v>
          </cell>
          <cell r="CN89" t="str">
            <v>Ad Hoc</v>
          </cell>
          <cell r="CO89" t="str">
            <v>Ad Hoc</v>
          </cell>
          <cell r="CP89" t="str">
            <v>Ad Hoc</v>
          </cell>
          <cell r="CQ89" t="str">
            <v>Ad Hoc</v>
          </cell>
          <cell r="CR89" t="str">
            <v>Ad Hoc</v>
          </cell>
          <cell r="CS89" t="str">
            <v>Ad Hoc</v>
          </cell>
          <cell r="CT89" t="str">
            <v>Ad Hoc</v>
          </cell>
          <cell r="CU89">
            <v>1100</v>
          </cell>
          <cell r="CV89">
            <v>1650</v>
          </cell>
          <cell r="CW89">
            <v>2200</v>
          </cell>
          <cell r="CX89">
            <v>3300</v>
          </cell>
          <cell r="CY89">
            <v>4400</v>
          </cell>
          <cell r="CZ89">
            <v>6600</v>
          </cell>
          <cell r="DA89">
            <v>8800</v>
          </cell>
          <cell r="DB89">
            <v>13200</v>
          </cell>
          <cell r="DC89">
            <v>17600</v>
          </cell>
          <cell r="DD89">
            <v>26400</v>
          </cell>
          <cell r="DE89">
            <v>35200</v>
          </cell>
          <cell r="DF89">
            <v>52800</v>
          </cell>
          <cell r="DG89">
            <v>70400</v>
          </cell>
          <cell r="DH89">
            <v>105600</v>
          </cell>
          <cell r="DI89">
            <v>140800</v>
          </cell>
          <cell r="DJ89" t="str">
            <v>Ad Hoc</v>
          </cell>
          <cell r="DK89" t="str">
            <v>Ad Hoc</v>
          </cell>
          <cell r="DL89" t="str">
            <v>Ad Hoc</v>
          </cell>
          <cell r="DM89" t="str">
            <v>Ad Hoc</v>
          </cell>
          <cell r="DN89" t="str">
            <v>Ad Hoc</v>
          </cell>
          <cell r="DO89" t="str">
            <v>Ad Hoc</v>
          </cell>
          <cell r="DP89" t="str">
            <v>Ad Hoc</v>
          </cell>
          <cell r="DQ89" t="str">
            <v>Ad Hoc</v>
          </cell>
          <cell r="DR89" t="str">
            <v>Ad Hoc</v>
          </cell>
          <cell r="DS89" t="str">
            <v>Ad Hoc</v>
          </cell>
          <cell r="DT89" t="str">
            <v>Ad Hoc</v>
          </cell>
          <cell r="DU89" t="str">
            <v>Ad Hoc</v>
          </cell>
          <cell r="DV89" t="str">
            <v>Ad Hoc</v>
          </cell>
          <cell r="DW89" t="str">
            <v>Ad Hoc</v>
          </cell>
          <cell r="DX89" t="str">
            <v>Ad Hoc</v>
          </cell>
          <cell r="DY89" t="str">
            <v>Ad Hoc</v>
          </cell>
          <cell r="DZ89" t="str">
            <v>Ad Hoc</v>
          </cell>
          <cell r="EA89" t="str">
            <v>Ad Hoc</v>
          </cell>
          <cell r="EB89" t="str">
            <v>Ad Hoc</v>
          </cell>
          <cell r="EC89" t="str">
            <v>Ad Hoc</v>
          </cell>
          <cell r="ED89" t="str">
            <v>Ad Hoc</v>
          </cell>
          <cell r="EE89" t="str">
            <v>Ad Hoc</v>
          </cell>
          <cell r="EF89" t="str">
            <v>Ad Hoc</v>
          </cell>
          <cell r="EG89" t="str">
            <v>Ad Hoc</v>
          </cell>
          <cell r="EH89" t="str">
            <v>Ad Hoc</v>
          </cell>
          <cell r="EI89" t="str">
            <v>Ad Hoc</v>
          </cell>
          <cell r="EJ89" t="str">
            <v>Ad Hoc</v>
          </cell>
          <cell r="EK89" t="str">
            <v>Ad Hoc</v>
          </cell>
          <cell r="EL89" t="str">
            <v>Ad Hoc</v>
          </cell>
          <cell r="EM89" t="str">
            <v>Ad Hoc</v>
          </cell>
          <cell r="EN89" t="str">
            <v>Ad Hoc</v>
          </cell>
          <cell r="EO89" t="str">
            <v>Ad Hoc</v>
          </cell>
        </row>
        <row r="90">
          <cell r="BJ90">
            <v>45</v>
          </cell>
          <cell r="BK90" t="str">
            <v>Ad Hoc</v>
          </cell>
          <cell r="BL90" t="str">
            <v>Ad Hoc</v>
          </cell>
          <cell r="BM90" t="str">
            <v>Ad Hoc</v>
          </cell>
          <cell r="BN90" t="str">
            <v>Ad Hoc</v>
          </cell>
          <cell r="BO90" t="str">
            <v>Ad Hoc</v>
          </cell>
          <cell r="BP90" t="str">
            <v>Ad Hoc</v>
          </cell>
          <cell r="BQ90" t="str">
            <v>Ad Hoc</v>
          </cell>
          <cell r="BR90" t="str">
            <v>Ad Hoc</v>
          </cell>
          <cell r="BS90" t="str">
            <v>Ad Hoc</v>
          </cell>
          <cell r="BT90" t="str">
            <v>Ad Hoc</v>
          </cell>
          <cell r="BU90" t="str">
            <v>Ad Hoc</v>
          </cell>
          <cell r="BV90" t="str">
            <v>Ad Hoc</v>
          </cell>
          <cell r="BW90" t="str">
            <v>Ad Hoc</v>
          </cell>
          <cell r="BX90" t="str">
            <v>Ad Hoc</v>
          </cell>
          <cell r="BY90" t="str">
            <v>Ad Hoc</v>
          </cell>
          <cell r="BZ90" t="str">
            <v>Ad Hoc</v>
          </cell>
          <cell r="CA90" t="str">
            <v>Ad Hoc</v>
          </cell>
          <cell r="CB90" t="str">
            <v>Ad Hoc</v>
          </cell>
          <cell r="CC90" t="str">
            <v>Ad Hoc</v>
          </cell>
          <cell r="CD90" t="str">
            <v>Ad Hoc</v>
          </cell>
          <cell r="CE90" t="str">
            <v>Ad Hoc</v>
          </cell>
          <cell r="CF90" t="str">
            <v>Ad Hoc</v>
          </cell>
          <cell r="CG90" t="str">
            <v>Ad Hoc</v>
          </cell>
          <cell r="CH90" t="str">
            <v>Ad Hoc</v>
          </cell>
          <cell r="CI90" t="str">
            <v>Ad Hoc</v>
          </cell>
          <cell r="CJ90" t="str">
            <v>Ad Hoc</v>
          </cell>
          <cell r="CK90" t="str">
            <v>Ad Hoc</v>
          </cell>
          <cell r="CL90" t="str">
            <v>Ad Hoc</v>
          </cell>
          <cell r="CM90" t="str">
            <v>Ad Hoc</v>
          </cell>
          <cell r="CN90" t="str">
            <v>Ad Hoc</v>
          </cell>
          <cell r="CO90" t="str">
            <v>Ad Hoc</v>
          </cell>
          <cell r="CP90" t="str">
            <v>Ad Hoc</v>
          </cell>
          <cell r="CQ90" t="str">
            <v>Ad Hoc</v>
          </cell>
          <cell r="CR90" t="str">
            <v>Ad Hoc</v>
          </cell>
          <cell r="CS90" t="str">
            <v>Ad Hoc</v>
          </cell>
          <cell r="CT90" t="str">
            <v>Ad Hoc</v>
          </cell>
          <cell r="CU90" t="str">
            <v>Ad Hoc</v>
          </cell>
          <cell r="CV90">
            <v>1125</v>
          </cell>
          <cell r="CW90">
            <v>1688</v>
          </cell>
          <cell r="CX90">
            <v>2250</v>
          </cell>
          <cell r="CY90">
            <v>3376</v>
          </cell>
          <cell r="CZ90">
            <v>4500</v>
          </cell>
          <cell r="DA90">
            <v>6752</v>
          </cell>
          <cell r="DB90">
            <v>9000</v>
          </cell>
          <cell r="DC90">
            <v>13504</v>
          </cell>
          <cell r="DD90">
            <v>18000</v>
          </cell>
          <cell r="DE90">
            <v>27008</v>
          </cell>
          <cell r="DF90">
            <v>36000</v>
          </cell>
          <cell r="DG90">
            <v>54016</v>
          </cell>
          <cell r="DH90">
            <v>72000</v>
          </cell>
          <cell r="DI90">
            <v>108032</v>
          </cell>
          <cell r="DJ90">
            <v>144000</v>
          </cell>
          <cell r="DK90" t="str">
            <v>Ad Hoc</v>
          </cell>
          <cell r="DL90" t="str">
            <v>Ad Hoc</v>
          </cell>
          <cell r="DM90" t="str">
            <v>Ad Hoc</v>
          </cell>
          <cell r="DN90" t="str">
            <v>Ad Hoc</v>
          </cell>
          <cell r="DO90" t="str">
            <v>Ad Hoc</v>
          </cell>
          <cell r="DP90" t="str">
            <v>Ad Hoc</v>
          </cell>
          <cell r="DQ90" t="str">
            <v>Ad Hoc</v>
          </cell>
          <cell r="DR90" t="str">
            <v>Ad Hoc</v>
          </cell>
          <cell r="DS90" t="str">
            <v>Ad Hoc</v>
          </cell>
          <cell r="DT90" t="str">
            <v>Ad Hoc</v>
          </cell>
          <cell r="DU90" t="str">
            <v>Ad Hoc</v>
          </cell>
          <cell r="DV90" t="str">
            <v>Ad Hoc</v>
          </cell>
          <cell r="DW90" t="str">
            <v>Ad Hoc</v>
          </cell>
          <cell r="DX90" t="str">
            <v>Ad Hoc</v>
          </cell>
          <cell r="DY90" t="str">
            <v>Ad Hoc</v>
          </cell>
          <cell r="DZ90" t="str">
            <v>Ad Hoc</v>
          </cell>
          <cell r="EA90" t="str">
            <v>Ad Hoc</v>
          </cell>
          <cell r="EB90" t="str">
            <v>Ad Hoc</v>
          </cell>
          <cell r="EC90" t="str">
            <v>Ad Hoc</v>
          </cell>
          <cell r="ED90" t="str">
            <v>Ad Hoc</v>
          </cell>
          <cell r="EE90" t="str">
            <v>Ad Hoc</v>
          </cell>
          <cell r="EF90" t="str">
            <v>Ad Hoc</v>
          </cell>
          <cell r="EG90" t="str">
            <v>Ad Hoc</v>
          </cell>
          <cell r="EH90" t="str">
            <v>Ad Hoc</v>
          </cell>
          <cell r="EI90" t="str">
            <v>Ad Hoc</v>
          </cell>
          <cell r="EJ90" t="str">
            <v>Ad Hoc</v>
          </cell>
          <cell r="EK90" t="str">
            <v>Ad Hoc</v>
          </cell>
          <cell r="EL90" t="str">
            <v>Ad Hoc</v>
          </cell>
          <cell r="EM90" t="str">
            <v>Ad Hoc</v>
          </cell>
          <cell r="EN90" t="str">
            <v>Ad Hoc</v>
          </cell>
          <cell r="EO90" t="str">
            <v>Ad Hoc</v>
          </cell>
        </row>
        <row r="91">
          <cell r="BJ91">
            <v>46</v>
          </cell>
          <cell r="BK91" t="str">
            <v>Ad Hoc</v>
          </cell>
          <cell r="BL91" t="str">
            <v>Ad Hoc</v>
          </cell>
          <cell r="BM91" t="str">
            <v>Ad Hoc</v>
          </cell>
          <cell r="BN91" t="str">
            <v>Ad Hoc</v>
          </cell>
          <cell r="BO91" t="str">
            <v>Ad Hoc</v>
          </cell>
          <cell r="BP91" t="str">
            <v>Ad Hoc</v>
          </cell>
          <cell r="BQ91" t="str">
            <v>Ad Hoc</v>
          </cell>
          <cell r="BR91" t="str">
            <v>Ad Hoc</v>
          </cell>
          <cell r="BS91" t="str">
            <v>Ad Hoc</v>
          </cell>
          <cell r="BT91" t="str">
            <v>Ad Hoc</v>
          </cell>
          <cell r="BU91" t="str">
            <v>Ad Hoc</v>
          </cell>
          <cell r="BV91" t="str">
            <v>Ad Hoc</v>
          </cell>
          <cell r="BW91" t="str">
            <v>Ad Hoc</v>
          </cell>
          <cell r="BX91" t="str">
            <v>Ad Hoc</v>
          </cell>
          <cell r="BY91" t="str">
            <v>Ad Hoc</v>
          </cell>
          <cell r="BZ91" t="str">
            <v>Ad Hoc</v>
          </cell>
          <cell r="CA91" t="str">
            <v>Ad Hoc</v>
          </cell>
          <cell r="CB91" t="str">
            <v>Ad Hoc</v>
          </cell>
          <cell r="CC91" t="str">
            <v>Ad Hoc</v>
          </cell>
          <cell r="CD91" t="str">
            <v>Ad Hoc</v>
          </cell>
          <cell r="CE91" t="str">
            <v>Ad Hoc</v>
          </cell>
          <cell r="CF91" t="str">
            <v>Ad Hoc</v>
          </cell>
          <cell r="CG91" t="str">
            <v>Ad Hoc</v>
          </cell>
          <cell r="CH91" t="str">
            <v>Ad Hoc</v>
          </cell>
          <cell r="CI91" t="str">
            <v>Ad Hoc</v>
          </cell>
          <cell r="CJ91" t="str">
            <v>Ad Hoc</v>
          </cell>
          <cell r="CK91" t="str">
            <v>Ad Hoc</v>
          </cell>
          <cell r="CL91" t="str">
            <v>Ad Hoc</v>
          </cell>
          <cell r="CM91" t="str">
            <v>Ad Hoc</v>
          </cell>
          <cell r="CN91" t="str">
            <v>Ad Hoc</v>
          </cell>
          <cell r="CO91" t="str">
            <v>Ad Hoc</v>
          </cell>
          <cell r="CP91" t="str">
            <v>Ad Hoc</v>
          </cell>
          <cell r="CQ91" t="str">
            <v>Ad Hoc</v>
          </cell>
          <cell r="CR91" t="str">
            <v>Ad Hoc</v>
          </cell>
          <cell r="CS91" t="str">
            <v>Ad Hoc</v>
          </cell>
          <cell r="CT91" t="str">
            <v>Ad Hoc</v>
          </cell>
          <cell r="CU91" t="str">
            <v>Ad Hoc</v>
          </cell>
          <cell r="CV91" t="str">
            <v>Ad Hoc</v>
          </cell>
          <cell r="CW91">
            <v>1150</v>
          </cell>
          <cell r="CX91">
            <v>1725</v>
          </cell>
          <cell r="CY91">
            <v>2300</v>
          </cell>
          <cell r="CZ91">
            <v>3450</v>
          </cell>
          <cell r="DA91">
            <v>4600</v>
          </cell>
          <cell r="DB91">
            <v>6900</v>
          </cell>
          <cell r="DC91">
            <v>9200</v>
          </cell>
          <cell r="DD91">
            <v>13800</v>
          </cell>
          <cell r="DE91">
            <v>18400</v>
          </cell>
          <cell r="DF91">
            <v>27600</v>
          </cell>
          <cell r="DG91">
            <v>36800</v>
          </cell>
          <cell r="DH91">
            <v>55200</v>
          </cell>
          <cell r="DI91">
            <v>73600</v>
          </cell>
          <cell r="DJ91">
            <v>110400</v>
          </cell>
          <cell r="DK91">
            <v>147200</v>
          </cell>
          <cell r="DL91" t="str">
            <v>Ad Hoc</v>
          </cell>
          <cell r="DM91" t="str">
            <v>Ad Hoc</v>
          </cell>
          <cell r="DN91" t="str">
            <v>Ad Hoc</v>
          </cell>
          <cell r="DO91" t="str">
            <v>Ad Hoc</v>
          </cell>
          <cell r="DP91" t="str">
            <v>Ad Hoc</v>
          </cell>
          <cell r="DQ91" t="str">
            <v>Ad Hoc</v>
          </cell>
          <cell r="DR91" t="str">
            <v>Ad Hoc</v>
          </cell>
          <cell r="DS91" t="str">
            <v>Ad Hoc</v>
          </cell>
          <cell r="DT91" t="str">
            <v>Ad Hoc</v>
          </cell>
          <cell r="DU91" t="str">
            <v>Ad Hoc</v>
          </cell>
          <cell r="DV91" t="str">
            <v>Ad Hoc</v>
          </cell>
          <cell r="DW91" t="str">
            <v>Ad Hoc</v>
          </cell>
          <cell r="DX91" t="str">
            <v>Ad Hoc</v>
          </cell>
          <cell r="DY91" t="str">
            <v>Ad Hoc</v>
          </cell>
          <cell r="DZ91" t="str">
            <v>Ad Hoc</v>
          </cell>
          <cell r="EA91" t="str">
            <v>Ad Hoc</v>
          </cell>
          <cell r="EB91" t="str">
            <v>Ad Hoc</v>
          </cell>
          <cell r="EC91" t="str">
            <v>Ad Hoc</v>
          </cell>
          <cell r="ED91" t="str">
            <v>Ad Hoc</v>
          </cell>
          <cell r="EE91" t="str">
            <v>Ad Hoc</v>
          </cell>
          <cell r="EF91" t="str">
            <v>Ad Hoc</v>
          </cell>
          <cell r="EG91" t="str">
            <v>Ad Hoc</v>
          </cell>
          <cell r="EH91" t="str">
            <v>Ad Hoc</v>
          </cell>
          <cell r="EI91" t="str">
            <v>Ad Hoc</v>
          </cell>
          <cell r="EJ91" t="str">
            <v>Ad Hoc</v>
          </cell>
          <cell r="EK91" t="str">
            <v>Ad Hoc</v>
          </cell>
          <cell r="EL91" t="str">
            <v>Ad Hoc</v>
          </cell>
          <cell r="EM91" t="str">
            <v>Ad Hoc</v>
          </cell>
          <cell r="EN91" t="str">
            <v>Ad Hoc</v>
          </cell>
          <cell r="EO91" t="str">
            <v>Ad Hoc</v>
          </cell>
        </row>
        <row r="92">
          <cell r="BJ92">
            <v>47</v>
          </cell>
          <cell r="BK92" t="str">
            <v>Ad Hoc</v>
          </cell>
          <cell r="BL92" t="str">
            <v>Ad Hoc</v>
          </cell>
          <cell r="BM92" t="str">
            <v>Ad Hoc</v>
          </cell>
          <cell r="BN92" t="str">
            <v>Ad Hoc</v>
          </cell>
          <cell r="BO92" t="str">
            <v>Ad Hoc</v>
          </cell>
          <cell r="BP92" t="str">
            <v>Ad Hoc</v>
          </cell>
          <cell r="BQ92" t="str">
            <v>Ad Hoc</v>
          </cell>
          <cell r="BR92" t="str">
            <v>Ad Hoc</v>
          </cell>
          <cell r="BS92" t="str">
            <v>Ad Hoc</v>
          </cell>
          <cell r="BT92" t="str">
            <v>Ad Hoc</v>
          </cell>
          <cell r="BU92" t="str">
            <v>Ad Hoc</v>
          </cell>
          <cell r="BV92" t="str">
            <v>Ad Hoc</v>
          </cell>
          <cell r="BW92" t="str">
            <v>Ad Hoc</v>
          </cell>
          <cell r="BX92" t="str">
            <v>Ad Hoc</v>
          </cell>
          <cell r="BY92" t="str">
            <v>Ad Hoc</v>
          </cell>
          <cell r="BZ92" t="str">
            <v>Ad Hoc</v>
          </cell>
          <cell r="CA92" t="str">
            <v>Ad Hoc</v>
          </cell>
          <cell r="CB92" t="str">
            <v>Ad Hoc</v>
          </cell>
          <cell r="CC92" t="str">
            <v>Ad Hoc</v>
          </cell>
          <cell r="CD92" t="str">
            <v>Ad Hoc</v>
          </cell>
          <cell r="CE92" t="str">
            <v>Ad Hoc</v>
          </cell>
          <cell r="CF92" t="str">
            <v>Ad Hoc</v>
          </cell>
          <cell r="CG92" t="str">
            <v>Ad Hoc</v>
          </cell>
          <cell r="CH92" t="str">
            <v>Ad Hoc</v>
          </cell>
          <cell r="CI92" t="str">
            <v>Ad Hoc</v>
          </cell>
          <cell r="CJ92" t="str">
            <v>Ad Hoc</v>
          </cell>
          <cell r="CK92" t="str">
            <v>Ad Hoc</v>
          </cell>
          <cell r="CL92" t="str">
            <v>Ad Hoc</v>
          </cell>
          <cell r="CM92" t="str">
            <v>Ad Hoc</v>
          </cell>
          <cell r="CN92" t="str">
            <v>Ad Hoc</v>
          </cell>
          <cell r="CO92" t="str">
            <v>Ad Hoc</v>
          </cell>
          <cell r="CP92" t="str">
            <v>Ad Hoc</v>
          </cell>
          <cell r="CQ92" t="str">
            <v>Ad Hoc</v>
          </cell>
          <cell r="CR92" t="str">
            <v>Ad Hoc</v>
          </cell>
          <cell r="CS92" t="str">
            <v>Ad Hoc</v>
          </cell>
          <cell r="CT92" t="str">
            <v>Ad Hoc</v>
          </cell>
          <cell r="CU92" t="str">
            <v>Ad Hoc</v>
          </cell>
          <cell r="CV92" t="str">
            <v>Ad Hoc</v>
          </cell>
          <cell r="CW92" t="str">
            <v>Ad Hoc</v>
          </cell>
          <cell r="CX92">
            <v>1175</v>
          </cell>
          <cell r="CY92">
            <v>1763</v>
          </cell>
          <cell r="CZ92">
            <v>2350</v>
          </cell>
          <cell r="DA92">
            <v>3526</v>
          </cell>
          <cell r="DB92">
            <v>4700</v>
          </cell>
          <cell r="DC92">
            <v>7052</v>
          </cell>
          <cell r="DD92">
            <v>9400</v>
          </cell>
          <cell r="DE92">
            <v>14104</v>
          </cell>
          <cell r="DF92">
            <v>18800</v>
          </cell>
          <cell r="DG92">
            <v>28208</v>
          </cell>
          <cell r="DH92">
            <v>37600</v>
          </cell>
          <cell r="DI92">
            <v>56416</v>
          </cell>
          <cell r="DJ92">
            <v>75200</v>
          </cell>
          <cell r="DK92">
            <v>112832</v>
          </cell>
          <cell r="DL92">
            <v>150400</v>
          </cell>
          <cell r="DM92" t="str">
            <v>Ad Hoc</v>
          </cell>
          <cell r="DN92" t="str">
            <v>Ad Hoc</v>
          </cell>
          <cell r="DO92" t="str">
            <v>Ad Hoc</v>
          </cell>
          <cell r="DP92" t="str">
            <v>Ad Hoc</v>
          </cell>
          <cell r="DQ92" t="str">
            <v>Ad Hoc</v>
          </cell>
          <cell r="DR92" t="str">
            <v>Ad Hoc</v>
          </cell>
          <cell r="DS92" t="str">
            <v>Ad Hoc</v>
          </cell>
          <cell r="DT92" t="str">
            <v>Ad Hoc</v>
          </cell>
          <cell r="DU92" t="str">
            <v>Ad Hoc</v>
          </cell>
          <cell r="DV92" t="str">
            <v>Ad Hoc</v>
          </cell>
          <cell r="DW92" t="str">
            <v>Ad Hoc</v>
          </cell>
          <cell r="DX92" t="str">
            <v>Ad Hoc</v>
          </cell>
          <cell r="DY92" t="str">
            <v>Ad Hoc</v>
          </cell>
          <cell r="DZ92" t="str">
            <v>Ad Hoc</v>
          </cell>
          <cell r="EA92" t="str">
            <v>Ad Hoc</v>
          </cell>
          <cell r="EB92" t="str">
            <v>Ad Hoc</v>
          </cell>
          <cell r="EC92" t="str">
            <v>Ad Hoc</v>
          </cell>
          <cell r="ED92" t="str">
            <v>Ad Hoc</v>
          </cell>
          <cell r="EE92" t="str">
            <v>Ad Hoc</v>
          </cell>
          <cell r="EF92" t="str">
            <v>Ad Hoc</v>
          </cell>
          <cell r="EG92" t="str">
            <v>Ad Hoc</v>
          </cell>
          <cell r="EH92" t="str">
            <v>Ad Hoc</v>
          </cell>
          <cell r="EI92" t="str">
            <v>Ad Hoc</v>
          </cell>
          <cell r="EJ92" t="str">
            <v>Ad Hoc</v>
          </cell>
          <cell r="EK92" t="str">
            <v>Ad Hoc</v>
          </cell>
          <cell r="EL92" t="str">
            <v>Ad Hoc</v>
          </cell>
          <cell r="EM92" t="str">
            <v>Ad Hoc</v>
          </cell>
          <cell r="EN92" t="str">
            <v>Ad Hoc</v>
          </cell>
          <cell r="EO92" t="str">
            <v>Ad Hoc</v>
          </cell>
        </row>
        <row r="93">
          <cell r="BJ93">
            <v>48</v>
          </cell>
          <cell r="BK93" t="str">
            <v>Ad Hoc</v>
          </cell>
          <cell r="BL93" t="str">
            <v>Ad Hoc</v>
          </cell>
          <cell r="BM93" t="str">
            <v>Ad Hoc</v>
          </cell>
          <cell r="BN93" t="str">
            <v>Ad Hoc</v>
          </cell>
          <cell r="BO93" t="str">
            <v>Ad Hoc</v>
          </cell>
          <cell r="BP93" t="str">
            <v>Ad Hoc</v>
          </cell>
          <cell r="BQ93" t="str">
            <v>Ad Hoc</v>
          </cell>
          <cell r="BR93" t="str">
            <v>Ad Hoc</v>
          </cell>
          <cell r="BS93" t="str">
            <v>Ad Hoc</v>
          </cell>
          <cell r="BT93" t="str">
            <v>Ad Hoc</v>
          </cell>
          <cell r="BU93" t="str">
            <v>Ad Hoc</v>
          </cell>
          <cell r="BV93" t="str">
            <v>Ad Hoc</v>
          </cell>
          <cell r="BW93" t="str">
            <v>Ad Hoc</v>
          </cell>
          <cell r="BX93" t="str">
            <v>Ad Hoc</v>
          </cell>
          <cell r="BY93" t="str">
            <v>Ad Hoc</v>
          </cell>
          <cell r="BZ93" t="str">
            <v>Ad Hoc</v>
          </cell>
          <cell r="CA93" t="str">
            <v>Ad Hoc</v>
          </cell>
          <cell r="CB93" t="str">
            <v>Ad Hoc</v>
          </cell>
          <cell r="CC93" t="str">
            <v>Ad Hoc</v>
          </cell>
          <cell r="CD93" t="str">
            <v>Ad Hoc</v>
          </cell>
          <cell r="CE93" t="str">
            <v>Ad Hoc</v>
          </cell>
          <cell r="CF93" t="str">
            <v>Ad Hoc</v>
          </cell>
          <cell r="CG93" t="str">
            <v>Ad Hoc</v>
          </cell>
          <cell r="CH93" t="str">
            <v>Ad Hoc</v>
          </cell>
          <cell r="CI93" t="str">
            <v>Ad Hoc</v>
          </cell>
          <cell r="CJ93" t="str">
            <v>Ad Hoc</v>
          </cell>
          <cell r="CK93" t="str">
            <v>Ad Hoc</v>
          </cell>
          <cell r="CL93" t="str">
            <v>Ad Hoc</v>
          </cell>
          <cell r="CM93" t="str">
            <v>Ad Hoc</v>
          </cell>
          <cell r="CN93" t="str">
            <v>Ad Hoc</v>
          </cell>
          <cell r="CO93" t="str">
            <v>Ad Hoc</v>
          </cell>
          <cell r="CP93" t="str">
            <v>Ad Hoc</v>
          </cell>
          <cell r="CQ93" t="str">
            <v>Ad Hoc</v>
          </cell>
          <cell r="CR93" t="str">
            <v>Ad Hoc</v>
          </cell>
          <cell r="CS93" t="str">
            <v>Ad Hoc</v>
          </cell>
          <cell r="CT93" t="str">
            <v>Ad Hoc</v>
          </cell>
          <cell r="CU93" t="str">
            <v>Ad Hoc</v>
          </cell>
          <cell r="CV93" t="str">
            <v>Ad Hoc</v>
          </cell>
          <cell r="CW93" t="str">
            <v>Ad Hoc</v>
          </cell>
          <cell r="CX93" t="str">
            <v>Ad Hoc</v>
          </cell>
          <cell r="CY93">
            <v>1200</v>
          </cell>
          <cell r="CZ93">
            <v>1800</v>
          </cell>
          <cell r="DA93">
            <v>2400</v>
          </cell>
          <cell r="DB93">
            <v>3600</v>
          </cell>
          <cell r="DC93">
            <v>4800</v>
          </cell>
          <cell r="DD93">
            <v>7200</v>
          </cell>
          <cell r="DE93">
            <v>9600</v>
          </cell>
          <cell r="DF93">
            <v>14400</v>
          </cell>
          <cell r="DG93">
            <v>19200</v>
          </cell>
          <cell r="DH93">
            <v>28800</v>
          </cell>
          <cell r="DI93">
            <v>38400</v>
          </cell>
          <cell r="DJ93">
            <v>57600</v>
          </cell>
          <cell r="DK93">
            <v>76800</v>
          </cell>
          <cell r="DL93">
            <v>115200</v>
          </cell>
          <cell r="DM93">
            <v>153600</v>
          </cell>
          <cell r="DN93" t="str">
            <v>Ad Hoc</v>
          </cell>
          <cell r="DO93" t="str">
            <v>Ad Hoc</v>
          </cell>
          <cell r="DP93" t="str">
            <v>Ad Hoc</v>
          </cell>
          <cell r="DQ93" t="str">
            <v>Ad Hoc</v>
          </cell>
          <cell r="DR93" t="str">
            <v>Ad Hoc</v>
          </cell>
          <cell r="DS93" t="str">
            <v>Ad Hoc</v>
          </cell>
          <cell r="DT93" t="str">
            <v>Ad Hoc</v>
          </cell>
          <cell r="DU93" t="str">
            <v>Ad Hoc</v>
          </cell>
          <cell r="DV93" t="str">
            <v>Ad Hoc</v>
          </cell>
          <cell r="DW93" t="str">
            <v>Ad Hoc</v>
          </cell>
          <cell r="DX93" t="str">
            <v>Ad Hoc</v>
          </cell>
          <cell r="DY93" t="str">
            <v>Ad Hoc</v>
          </cell>
          <cell r="DZ93" t="str">
            <v>Ad Hoc</v>
          </cell>
          <cell r="EA93" t="str">
            <v>Ad Hoc</v>
          </cell>
          <cell r="EB93" t="str">
            <v>Ad Hoc</v>
          </cell>
          <cell r="EC93" t="str">
            <v>Ad Hoc</v>
          </cell>
          <cell r="ED93" t="str">
            <v>Ad Hoc</v>
          </cell>
          <cell r="EE93" t="str">
            <v>Ad Hoc</v>
          </cell>
          <cell r="EF93" t="str">
            <v>Ad Hoc</v>
          </cell>
          <cell r="EG93" t="str">
            <v>Ad Hoc</v>
          </cell>
          <cell r="EH93" t="str">
            <v>Ad Hoc</v>
          </cell>
          <cell r="EI93" t="str">
            <v>Ad Hoc</v>
          </cell>
          <cell r="EJ93" t="str">
            <v>Ad Hoc</v>
          </cell>
          <cell r="EK93" t="str">
            <v>Ad Hoc</v>
          </cell>
          <cell r="EL93" t="str">
            <v>Ad Hoc</v>
          </cell>
          <cell r="EM93" t="str">
            <v>Ad Hoc</v>
          </cell>
          <cell r="EN93" t="str">
            <v>Ad Hoc</v>
          </cell>
          <cell r="EO93" t="str">
            <v>Ad Hoc</v>
          </cell>
        </row>
        <row r="94">
          <cell r="BJ94">
            <v>49</v>
          </cell>
          <cell r="BK94" t="str">
            <v>Ad Hoc</v>
          </cell>
          <cell r="BL94" t="str">
            <v>Ad Hoc</v>
          </cell>
          <cell r="BM94" t="str">
            <v>Ad Hoc</v>
          </cell>
          <cell r="BN94" t="str">
            <v>Ad Hoc</v>
          </cell>
          <cell r="BO94" t="str">
            <v>Ad Hoc</v>
          </cell>
          <cell r="BP94" t="str">
            <v>Ad Hoc</v>
          </cell>
          <cell r="BQ94" t="str">
            <v>Ad Hoc</v>
          </cell>
          <cell r="BR94" t="str">
            <v>Ad Hoc</v>
          </cell>
          <cell r="BS94" t="str">
            <v>Ad Hoc</v>
          </cell>
          <cell r="BT94" t="str">
            <v>Ad Hoc</v>
          </cell>
          <cell r="BU94" t="str">
            <v>Ad Hoc</v>
          </cell>
          <cell r="BV94" t="str">
            <v>Ad Hoc</v>
          </cell>
          <cell r="BW94" t="str">
            <v>Ad Hoc</v>
          </cell>
          <cell r="BX94" t="str">
            <v>Ad Hoc</v>
          </cell>
          <cell r="BY94" t="str">
            <v>Ad Hoc</v>
          </cell>
          <cell r="BZ94" t="str">
            <v>Ad Hoc</v>
          </cell>
          <cell r="CA94" t="str">
            <v>Ad Hoc</v>
          </cell>
          <cell r="CB94" t="str">
            <v>Ad Hoc</v>
          </cell>
          <cell r="CC94" t="str">
            <v>Ad Hoc</v>
          </cell>
          <cell r="CD94" t="str">
            <v>Ad Hoc</v>
          </cell>
          <cell r="CE94" t="str">
            <v>Ad Hoc</v>
          </cell>
          <cell r="CF94" t="str">
            <v>Ad Hoc</v>
          </cell>
          <cell r="CG94" t="str">
            <v>Ad Hoc</v>
          </cell>
          <cell r="CH94" t="str">
            <v>Ad Hoc</v>
          </cell>
          <cell r="CI94" t="str">
            <v>Ad Hoc</v>
          </cell>
          <cell r="CJ94" t="str">
            <v>Ad Hoc</v>
          </cell>
          <cell r="CK94" t="str">
            <v>Ad Hoc</v>
          </cell>
          <cell r="CL94" t="str">
            <v>Ad Hoc</v>
          </cell>
          <cell r="CM94" t="str">
            <v>Ad Hoc</v>
          </cell>
          <cell r="CN94" t="str">
            <v>Ad Hoc</v>
          </cell>
          <cell r="CO94" t="str">
            <v>Ad Hoc</v>
          </cell>
          <cell r="CP94" t="str">
            <v>Ad Hoc</v>
          </cell>
          <cell r="CQ94" t="str">
            <v>Ad Hoc</v>
          </cell>
          <cell r="CR94" t="str">
            <v>Ad Hoc</v>
          </cell>
          <cell r="CS94" t="str">
            <v>Ad Hoc</v>
          </cell>
          <cell r="CT94" t="str">
            <v>Ad Hoc</v>
          </cell>
          <cell r="CU94" t="str">
            <v>Ad Hoc</v>
          </cell>
          <cell r="CV94" t="str">
            <v>Ad Hoc</v>
          </cell>
          <cell r="CW94" t="str">
            <v>Ad Hoc</v>
          </cell>
          <cell r="CX94" t="str">
            <v>Ad Hoc</v>
          </cell>
          <cell r="CY94" t="str">
            <v>Ad Hoc</v>
          </cell>
          <cell r="CZ94">
            <v>1225</v>
          </cell>
          <cell r="DA94">
            <v>1838</v>
          </cell>
          <cell r="DB94">
            <v>2450</v>
          </cell>
          <cell r="DC94">
            <v>3676</v>
          </cell>
          <cell r="DD94">
            <v>4900</v>
          </cell>
          <cell r="DE94">
            <v>7352</v>
          </cell>
          <cell r="DF94">
            <v>9800</v>
          </cell>
          <cell r="DG94">
            <v>14704</v>
          </cell>
          <cell r="DH94">
            <v>19600</v>
          </cell>
          <cell r="DI94">
            <v>29408</v>
          </cell>
          <cell r="DJ94">
            <v>39200</v>
          </cell>
          <cell r="DK94">
            <v>58816</v>
          </cell>
          <cell r="DL94">
            <v>78400</v>
          </cell>
          <cell r="DM94">
            <v>117632</v>
          </cell>
          <cell r="DN94">
            <v>156800</v>
          </cell>
          <cell r="DO94" t="str">
            <v>Ad Hoc</v>
          </cell>
          <cell r="DP94" t="str">
            <v>Ad Hoc</v>
          </cell>
          <cell r="DQ94" t="str">
            <v>Ad Hoc</v>
          </cell>
          <cell r="DR94" t="str">
            <v>Ad Hoc</v>
          </cell>
          <cell r="DS94" t="str">
            <v>Ad Hoc</v>
          </cell>
          <cell r="DT94" t="str">
            <v>Ad Hoc</v>
          </cell>
          <cell r="DU94" t="str">
            <v>Ad Hoc</v>
          </cell>
          <cell r="DV94" t="str">
            <v>Ad Hoc</v>
          </cell>
          <cell r="DW94" t="str">
            <v>Ad Hoc</v>
          </cell>
          <cell r="DX94" t="str">
            <v>Ad Hoc</v>
          </cell>
          <cell r="DY94" t="str">
            <v>Ad Hoc</v>
          </cell>
          <cell r="DZ94" t="str">
            <v>Ad Hoc</v>
          </cell>
          <cell r="EA94" t="str">
            <v>Ad Hoc</v>
          </cell>
          <cell r="EB94" t="str">
            <v>Ad Hoc</v>
          </cell>
          <cell r="EC94" t="str">
            <v>Ad Hoc</v>
          </cell>
          <cell r="ED94" t="str">
            <v>Ad Hoc</v>
          </cell>
          <cell r="EE94" t="str">
            <v>Ad Hoc</v>
          </cell>
          <cell r="EF94" t="str">
            <v>Ad Hoc</v>
          </cell>
          <cell r="EG94" t="str">
            <v>Ad Hoc</v>
          </cell>
          <cell r="EH94" t="str">
            <v>Ad Hoc</v>
          </cell>
          <cell r="EI94" t="str">
            <v>Ad Hoc</v>
          </cell>
          <cell r="EJ94" t="str">
            <v>Ad Hoc</v>
          </cell>
          <cell r="EK94" t="str">
            <v>Ad Hoc</v>
          </cell>
          <cell r="EL94" t="str">
            <v>Ad Hoc</v>
          </cell>
          <cell r="EM94" t="str">
            <v>Ad Hoc</v>
          </cell>
          <cell r="EN94" t="str">
            <v>Ad Hoc</v>
          </cell>
          <cell r="EO94" t="str">
            <v>Ad Hoc</v>
          </cell>
        </row>
        <row r="95">
          <cell r="BJ95">
            <v>50</v>
          </cell>
          <cell r="BK95" t="str">
            <v>Ad Hoc</v>
          </cell>
          <cell r="BL95" t="str">
            <v>Ad Hoc</v>
          </cell>
          <cell r="BM95" t="str">
            <v>Ad Hoc</v>
          </cell>
          <cell r="BN95" t="str">
            <v>Ad Hoc</v>
          </cell>
          <cell r="BO95" t="str">
            <v>Ad Hoc</v>
          </cell>
          <cell r="BP95" t="str">
            <v>Ad Hoc</v>
          </cell>
          <cell r="BQ95" t="str">
            <v>Ad Hoc</v>
          </cell>
          <cell r="BR95" t="str">
            <v>Ad Hoc</v>
          </cell>
          <cell r="BS95" t="str">
            <v>Ad Hoc</v>
          </cell>
          <cell r="BT95" t="str">
            <v>Ad Hoc</v>
          </cell>
          <cell r="BU95" t="str">
            <v>Ad Hoc</v>
          </cell>
          <cell r="BV95" t="str">
            <v>Ad Hoc</v>
          </cell>
          <cell r="BW95" t="str">
            <v>Ad Hoc</v>
          </cell>
          <cell r="BX95" t="str">
            <v>Ad Hoc</v>
          </cell>
          <cell r="BY95" t="str">
            <v>Ad Hoc</v>
          </cell>
          <cell r="BZ95" t="str">
            <v>Ad Hoc</v>
          </cell>
          <cell r="CA95" t="str">
            <v>Ad Hoc</v>
          </cell>
          <cell r="CB95" t="str">
            <v>Ad Hoc</v>
          </cell>
          <cell r="CC95" t="str">
            <v>Ad Hoc</v>
          </cell>
          <cell r="CD95" t="str">
            <v>Ad Hoc</v>
          </cell>
          <cell r="CE95" t="str">
            <v>Ad Hoc</v>
          </cell>
          <cell r="CF95" t="str">
            <v>Ad Hoc</v>
          </cell>
          <cell r="CG95" t="str">
            <v>Ad Hoc</v>
          </cell>
          <cell r="CH95" t="str">
            <v>Ad Hoc</v>
          </cell>
          <cell r="CI95" t="str">
            <v>Ad Hoc</v>
          </cell>
          <cell r="CJ95" t="str">
            <v>Ad Hoc</v>
          </cell>
          <cell r="CK95" t="str">
            <v>Ad Hoc</v>
          </cell>
          <cell r="CL95" t="str">
            <v>Ad Hoc</v>
          </cell>
          <cell r="CM95" t="str">
            <v>Ad Hoc</v>
          </cell>
          <cell r="CN95" t="str">
            <v>Ad Hoc</v>
          </cell>
          <cell r="CO95" t="str">
            <v>Ad Hoc</v>
          </cell>
          <cell r="CP95" t="str">
            <v>Ad Hoc</v>
          </cell>
          <cell r="CQ95" t="str">
            <v>Ad Hoc</v>
          </cell>
          <cell r="CR95" t="str">
            <v>Ad Hoc</v>
          </cell>
          <cell r="CS95" t="str">
            <v>Ad Hoc</v>
          </cell>
          <cell r="CT95" t="str">
            <v>Ad Hoc</v>
          </cell>
          <cell r="CU95" t="str">
            <v>Ad Hoc</v>
          </cell>
          <cell r="CV95" t="str">
            <v>Ad Hoc</v>
          </cell>
          <cell r="CW95" t="str">
            <v>Ad Hoc</v>
          </cell>
          <cell r="CX95" t="str">
            <v>Ad Hoc</v>
          </cell>
          <cell r="CY95" t="str">
            <v>Ad Hoc</v>
          </cell>
          <cell r="CZ95" t="str">
            <v>Ad Hoc</v>
          </cell>
          <cell r="DA95">
            <v>1250</v>
          </cell>
          <cell r="DB95">
            <v>1875</v>
          </cell>
          <cell r="DC95">
            <v>2500</v>
          </cell>
          <cell r="DD95">
            <v>3750</v>
          </cell>
          <cell r="DE95">
            <v>5000</v>
          </cell>
          <cell r="DF95">
            <v>7500</v>
          </cell>
          <cell r="DG95">
            <v>10000</v>
          </cell>
          <cell r="DH95">
            <v>15000</v>
          </cell>
          <cell r="DI95">
            <v>20000</v>
          </cell>
          <cell r="DJ95">
            <v>30000</v>
          </cell>
          <cell r="DK95">
            <v>40000</v>
          </cell>
          <cell r="DL95">
            <v>60000</v>
          </cell>
          <cell r="DM95">
            <v>80000</v>
          </cell>
          <cell r="DN95">
            <v>120000</v>
          </cell>
          <cell r="DO95">
            <v>160000</v>
          </cell>
          <cell r="DP95" t="str">
            <v>Ad Hoc</v>
          </cell>
          <cell r="DQ95" t="str">
            <v>Ad Hoc</v>
          </cell>
          <cell r="DR95" t="str">
            <v>Ad Hoc</v>
          </cell>
          <cell r="DS95" t="str">
            <v>Ad Hoc</v>
          </cell>
          <cell r="DT95" t="str">
            <v>Ad Hoc</v>
          </cell>
          <cell r="DU95" t="str">
            <v>Ad Hoc</v>
          </cell>
          <cell r="DV95" t="str">
            <v>Ad Hoc</v>
          </cell>
          <cell r="DW95" t="str">
            <v>Ad Hoc</v>
          </cell>
          <cell r="DX95" t="str">
            <v>Ad Hoc</v>
          </cell>
          <cell r="DY95" t="str">
            <v>Ad Hoc</v>
          </cell>
          <cell r="DZ95" t="str">
            <v>Ad Hoc</v>
          </cell>
          <cell r="EA95" t="str">
            <v>Ad Hoc</v>
          </cell>
          <cell r="EB95" t="str">
            <v>Ad Hoc</v>
          </cell>
          <cell r="EC95" t="str">
            <v>Ad Hoc</v>
          </cell>
          <cell r="ED95" t="str">
            <v>Ad Hoc</v>
          </cell>
          <cell r="EE95" t="str">
            <v>Ad Hoc</v>
          </cell>
          <cell r="EF95" t="str">
            <v>Ad Hoc</v>
          </cell>
          <cell r="EG95" t="str">
            <v>Ad Hoc</v>
          </cell>
          <cell r="EH95" t="str">
            <v>Ad Hoc</v>
          </cell>
          <cell r="EI95" t="str">
            <v>Ad Hoc</v>
          </cell>
          <cell r="EJ95" t="str">
            <v>Ad Hoc</v>
          </cell>
          <cell r="EK95" t="str">
            <v>Ad Hoc</v>
          </cell>
          <cell r="EL95" t="str">
            <v>Ad Hoc</v>
          </cell>
          <cell r="EM95" t="str">
            <v>Ad Hoc</v>
          </cell>
          <cell r="EN95" t="str">
            <v>Ad Hoc</v>
          </cell>
          <cell r="EO95" t="str">
            <v>Ad Hoc</v>
          </cell>
        </row>
        <row r="96">
          <cell r="BJ96">
            <v>51</v>
          </cell>
          <cell r="BK96" t="str">
            <v>Ad Hoc</v>
          </cell>
          <cell r="BL96" t="str">
            <v>Ad Hoc</v>
          </cell>
          <cell r="BM96" t="str">
            <v>Ad Hoc</v>
          </cell>
          <cell r="BN96" t="str">
            <v>Ad Hoc</v>
          </cell>
          <cell r="BO96" t="str">
            <v>Ad Hoc</v>
          </cell>
          <cell r="BP96" t="str">
            <v>Ad Hoc</v>
          </cell>
          <cell r="BQ96" t="str">
            <v>Ad Hoc</v>
          </cell>
          <cell r="BR96" t="str">
            <v>Ad Hoc</v>
          </cell>
          <cell r="BS96" t="str">
            <v>Ad Hoc</v>
          </cell>
          <cell r="BT96" t="str">
            <v>Ad Hoc</v>
          </cell>
          <cell r="BU96" t="str">
            <v>Ad Hoc</v>
          </cell>
          <cell r="BV96" t="str">
            <v>Ad Hoc</v>
          </cell>
          <cell r="BW96" t="str">
            <v>Ad Hoc</v>
          </cell>
          <cell r="BX96" t="str">
            <v>Ad Hoc</v>
          </cell>
          <cell r="BY96" t="str">
            <v>Ad Hoc</v>
          </cell>
          <cell r="BZ96" t="str">
            <v>Ad Hoc</v>
          </cell>
          <cell r="CA96" t="str">
            <v>Ad Hoc</v>
          </cell>
          <cell r="CB96" t="str">
            <v>Ad Hoc</v>
          </cell>
          <cell r="CC96" t="str">
            <v>Ad Hoc</v>
          </cell>
          <cell r="CD96" t="str">
            <v>Ad Hoc</v>
          </cell>
          <cell r="CE96" t="str">
            <v>Ad Hoc</v>
          </cell>
          <cell r="CF96" t="str">
            <v>Ad Hoc</v>
          </cell>
          <cell r="CG96" t="str">
            <v>Ad Hoc</v>
          </cell>
          <cell r="CH96" t="str">
            <v>Ad Hoc</v>
          </cell>
          <cell r="CI96" t="str">
            <v>Ad Hoc</v>
          </cell>
          <cell r="CJ96" t="str">
            <v>Ad Hoc</v>
          </cell>
          <cell r="CK96" t="str">
            <v>Ad Hoc</v>
          </cell>
          <cell r="CL96" t="str">
            <v>Ad Hoc</v>
          </cell>
          <cell r="CM96" t="str">
            <v>Ad Hoc</v>
          </cell>
          <cell r="CN96" t="str">
            <v>Ad Hoc</v>
          </cell>
          <cell r="CO96" t="str">
            <v>Ad Hoc</v>
          </cell>
          <cell r="CP96" t="str">
            <v>Ad Hoc</v>
          </cell>
          <cell r="CQ96" t="str">
            <v>Ad Hoc</v>
          </cell>
          <cell r="CR96" t="str">
            <v>Ad Hoc</v>
          </cell>
          <cell r="CS96" t="str">
            <v>Ad Hoc</v>
          </cell>
          <cell r="CT96" t="str">
            <v>Ad Hoc</v>
          </cell>
          <cell r="CU96" t="str">
            <v>Ad Hoc</v>
          </cell>
          <cell r="CV96" t="str">
            <v>Ad Hoc</v>
          </cell>
          <cell r="CW96" t="str">
            <v>Ad Hoc</v>
          </cell>
          <cell r="CX96" t="str">
            <v>Ad Hoc</v>
          </cell>
          <cell r="CY96" t="str">
            <v>Ad Hoc</v>
          </cell>
          <cell r="CZ96" t="str">
            <v>Ad Hoc</v>
          </cell>
          <cell r="DA96" t="str">
            <v>Ad Hoc</v>
          </cell>
          <cell r="DB96">
            <v>1275</v>
          </cell>
          <cell r="DC96">
            <v>1913</v>
          </cell>
          <cell r="DD96">
            <v>2550</v>
          </cell>
          <cell r="DE96">
            <v>3826</v>
          </cell>
          <cell r="DF96">
            <v>5100</v>
          </cell>
          <cell r="DG96">
            <v>7652</v>
          </cell>
          <cell r="DH96">
            <v>10200</v>
          </cell>
          <cell r="DI96">
            <v>15304</v>
          </cell>
          <cell r="DJ96">
            <v>20400</v>
          </cell>
          <cell r="DK96">
            <v>30608</v>
          </cell>
          <cell r="DL96">
            <v>40800</v>
          </cell>
          <cell r="DM96">
            <v>61216</v>
          </cell>
          <cell r="DN96">
            <v>81600</v>
          </cell>
          <cell r="DO96">
            <v>122432</v>
          </cell>
          <cell r="DP96">
            <v>163200</v>
          </cell>
          <cell r="DQ96" t="str">
            <v>Ad Hoc</v>
          </cell>
          <cell r="DR96" t="str">
            <v>Ad Hoc</v>
          </cell>
          <cell r="DS96" t="str">
            <v>Ad Hoc</v>
          </cell>
          <cell r="DT96" t="str">
            <v>Ad Hoc</v>
          </cell>
          <cell r="DU96" t="str">
            <v>Ad Hoc</v>
          </cell>
          <cell r="DV96" t="str">
            <v>Ad Hoc</v>
          </cell>
          <cell r="DW96" t="str">
            <v>Ad Hoc</v>
          </cell>
          <cell r="DX96" t="str">
            <v>Ad Hoc</v>
          </cell>
          <cell r="DY96" t="str">
            <v>Ad Hoc</v>
          </cell>
          <cell r="DZ96" t="str">
            <v>Ad Hoc</v>
          </cell>
          <cell r="EA96" t="str">
            <v>Ad Hoc</v>
          </cell>
          <cell r="EB96" t="str">
            <v>Ad Hoc</v>
          </cell>
          <cell r="EC96" t="str">
            <v>Ad Hoc</v>
          </cell>
          <cell r="ED96" t="str">
            <v>Ad Hoc</v>
          </cell>
          <cell r="EE96" t="str">
            <v>Ad Hoc</v>
          </cell>
          <cell r="EF96" t="str">
            <v>Ad Hoc</v>
          </cell>
          <cell r="EG96" t="str">
            <v>Ad Hoc</v>
          </cell>
          <cell r="EH96" t="str">
            <v>Ad Hoc</v>
          </cell>
          <cell r="EI96" t="str">
            <v>Ad Hoc</v>
          </cell>
          <cell r="EJ96" t="str">
            <v>Ad Hoc</v>
          </cell>
          <cell r="EK96" t="str">
            <v>Ad Hoc</v>
          </cell>
          <cell r="EL96" t="str">
            <v>Ad Hoc</v>
          </cell>
          <cell r="EM96" t="str">
            <v>Ad Hoc</v>
          </cell>
          <cell r="EN96" t="str">
            <v>Ad Hoc</v>
          </cell>
          <cell r="EO96" t="str">
            <v>Ad Hoc</v>
          </cell>
        </row>
        <row r="97">
          <cell r="BJ97">
            <v>52</v>
          </cell>
          <cell r="BK97" t="str">
            <v>Ad Hoc</v>
          </cell>
          <cell r="BL97" t="str">
            <v>Ad Hoc</v>
          </cell>
          <cell r="BM97" t="str">
            <v>Ad Hoc</v>
          </cell>
          <cell r="BN97" t="str">
            <v>Ad Hoc</v>
          </cell>
          <cell r="BO97" t="str">
            <v>Ad Hoc</v>
          </cell>
          <cell r="BP97" t="str">
            <v>Ad Hoc</v>
          </cell>
          <cell r="BQ97" t="str">
            <v>Ad Hoc</v>
          </cell>
          <cell r="BR97" t="str">
            <v>Ad Hoc</v>
          </cell>
          <cell r="BS97" t="str">
            <v>Ad Hoc</v>
          </cell>
          <cell r="BT97" t="str">
            <v>Ad Hoc</v>
          </cell>
          <cell r="BU97" t="str">
            <v>Ad Hoc</v>
          </cell>
          <cell r="BV97" t="str">
            <v>Ad Hoc</v>
          </cell>
          <cell r="BW97" t="str">
            <v>Ad Hoc</v>
          </cell>
          <cell r="BX97" t="str">
            <v>Ad Hoc</v>
          </cell>
          <cell r="BY97" t="str">
            <v>Ad Hoc</v>
          </cell>
          <cell r="BZ97" t="str">
            <v>Ad Hoc</v>
          </cell>
          <cell r="CA97" t="str">
            <v>Ad Hoc</v>
          </cell>
          <cell r="CB97" t="str">
            <v>Ad Hoc</v>
          </cell>
          <cell r="CC97" t="str">
            <v>Ad Hoc</v>
          </cell>
          <cell r="CD97" t="str">
            <v>Ad Hoc</v>
          </cell>
          <cell r="CE97" t="str">
            <v>Ad Hoc</v>
          </cell>
          <cell r="CF97" t="str">
            <v>Ad Hoc</v>
          </cell>
          <cell r="CG97" t="str">
            <v>Ad Hoc</v>
          </cell>
          <cell r="CH97" t="str">
            <v>Ad Hoc</v>
          </cell>
          <cell r="CI97" t="str">
            <v>Ad Hoc</v>
          </cell>
          <cell r="CJ97" t="str">
            <v>Ad Hoc</v>
          </cell>
          <cell r="CK97" t="str">
            <v>Ad Hoc</v>
          </cell>
          <cell r="CL97" t="str">
            <v>Ad Hoc</v>
          </cell>
          <cell r="CM97" t="str">
            <v>Ad Hoc</v>
          </cell>
          <cell r="CN97" t="str">
            <v>Ad Hoc</v>
          </cell>
          <cell r="CO97" t="str">
            <v>Ad Hoc</v>
          </cell>
          <cell r="CP97" t="str">
            <v>Ad Hoc</v>
          </cell>
          <cell r="CQ97" t="str">
            <v>Ad Hoc</v>
          </cell>
          <cell r="CR97" t="str">
            <v>Ad Hoc</v>
          </cell>
          <cell r="CS97" t="str">
            <v>Ad Hoc</v>
          </cell>
          <cell r="CT97" t="str">
            <v>Ad Hoc</v>
          </cell>
          <cell r="CU97" t="str">
            <v>Ad Hoc</v>
          </cell>
          <cell r="CV97" t="str">
            <v>Ad Hoc</v>
          </cell>
          <cell r="CW97" t="str">
            <v>Ad Hoc</v>
          </cell>
          <cell r="CX97" t="str">
            <v>Ad Hoc</v>
          </cell>
          <cell r="CY97" t="str">
            <v>Ad Hoc</v>
          </cell>
          <cell r="CZ97" t="str">
            <v>Ad Hoc</v>
          </cell>
          <cell r="DA97" t="str">
            <v>Ad Hoc</v>
          </cell>
          <cell r="DB97" t="str">
            <v>Ad Hoc</v>
          </cell>
          <cell r="DC97">
            <v>1300</v>
          </cell>
          <cell r="DD97">
            <v>1950</v>
          </cell>
          <cell r="DE97">
            <v>2600</v>
          </cell>
          <cell r="DF97">
            <v>3900</v>
          </cell>
          <cell r="DG97">
            <v>5200</v>
          </cell>
          <cell r="DH97">
            <v>7800</v>
          </cell>
          <cell r="DI97">
            <v>10400</v>
          </cell>
          <cell r="DJ97">
            <v>15600</v>
          </cell>
          <cell r="DK97">
            <v>20800</v>
          </cell>
          <cell r="DL97">
            <v>31200</v>
          </cell>
          <cell r="DM97">
            <v>41600</v>
          </cell>
          <cell r="DN97">
            <v>62400</v>
          </cell>
          <cell r="DO97">
            <v>83200</v>
          </cell>
          <cell r="DP97">
            <v>124800</v>
          </cell>
          <cell r="DQ97">
            <v>166400</v>
          </cell>
          <cell r="DR97" t="str">
            <v>Ad Hoc</v>
          </cell>
          <cell r="DS97" t="str">
            <v>Ad Hoc</v>
          </cell>
          <cell r="DT97" t="str">
            <v>Ad Hoc</v>
          </cell>
          <cell r="DU97" t="str">
            <v>Ad Hoc</v>
          </cell>
          <cell r="DV97" t="str">
            <v>Ad Hoc</v>
          </cell>
          <cell r="DW97" t="str">
            <v>Ad Hoc</v>
          </cell>
          <cell r="DX97" t="str">
            <v>Ad Hoc</v>
          </cell>
          <cell r="DY97" t="str">
            <v>Ad Hoc</v>
          </cell>
          <cell r="DZ97" t="str">
            <v>Ad Hoc</v>
          </cell>
          <cell r="EA97" t="str">
            <v>Ad Hoc</v>
          </cell>
          <cell r="EB97" t="str">
            <v>Ad Hoc</v>
          </cell>
          <cell r="EC97" t="str">
            <v>Ad Hoc</v>
          </cell>
          <cell r="ED97" t="str">
            <v>Ad Hoc</v>
          </cell>
          <cell r="EE97" t="str">
            <v>Ad Hoc</v>
          </cell>
          <cell r="EF97" t="str">
            <v>Ad Hoc</v>
          </cell>
          <cell r="EG97" t="str">
            <v>Ad Hoc</v>
          </cell>
          <cell r="EH97" t="str">
            <v>Ad Hoc</v>
          </cell>
          <cell r="EI97" t="str">
            <v>Ad Hoc</v>
          </cell>
          <cell r="EJ97" t="str">
            <v>Ad Hoc</v>
          </cell>
          <cell r="EK97" t="str">
            <v>Ad Hoc</v>
          </cell>
          <cell r="EL97" t="str">
            <v>Ad Hoc</v>
          </cell>
          <cell r="EM97" t="str">
            <v>Ad Hoc</v>
          </cell>
          <cell r="EN97" t="str">
            <v>Ad Hoc</v>
          </cell>
          <cell r="EO97" t="str">
            <v>Ad Hoc</v>
          </cell>
        </row>
        <row r="98">
          <cell r="BJ98">
            <v>53</v>
          </cell>
          <cell r="BK98" t="str">
            <v>Ad Hoc</v>
          </cell>
          <cell r="BL98" t="str">
            <v>Ad Hoc</v>
          </cell>
          <cell r="BM98" t="str">
            <v>Ad Hoc</v>
          </cell>
          <cell r="BN98" t="str">
            <v>Ad Hoc</v>
          </cell>
          <cell r="BO98" t="str">
            <v>Ad Hoc</v>
          </cell>
          <cell r="BP98" t="str">
            <v>Ad Hoc</v>
          </cell>
          <cell r="BQ98" t="str">
            <v>Ad Hoc</v>
          </cell>
          <cell r="BR98" t="str">
            <v>Ad Hoc</v>
          </cell>
          <cell r="BS98" t="str">
            <v>Ad Hoc</v>
          </cell>
          <cell r="BT98" t="str">
            <v>Ad Hoc</v>
          </cell>
          <cell r="BU98" t="str">
            <v>Ad Hoc</v>
          </cell>
          <cell r="BV98" t="str">
            <v>Ad Hoc</v>
          </cell>
          <cell r="BW98" t="str">
            <v>Ad Hoc</v>
          </cell>
          <cell r="BX98" t="str">
            <v>Ad Hoc</v>
          </cell>
          <cell r="BY98" t="str">
            <v>Ad Hoc</v>
          </cell>
          <cell r="BZ98" t="str">
            <v>Ad Hoc</v>
          </cell>
          <cell r="CA98" t="str">
            <v>Ad Hoc</v>
          </cell>
          <cell r="CB98" t="str">
            <v>Ad Hoc</v>
          </cell>
          <cell r="CC98" t="str">
            <v>Ad Hoc</v>
          </cell>
          <cell r="CD98" t="str">
            <v>Ad Hoc</v>
          </cell>
          <cell r="CE98" t="str">
            <v>Ad Hoc</v>
          </cell>
          <cell r="CF98" t="str">
            <v>Ad Hoc</v>
          </cell>
          <cell r="CG98" t="str">
            <v>Ad Hoc</v>
          </cell>
          <cell r="CH98" t="str">
            <v>Ad Hoc</v>
          </cell>
          <cell r="CI98" t="str">
            <v>Ad Hoc</v>
          </cell>
          <cell r="CJ98" t="str">
            <v>Ad Hoc</v>
          </cell>
          <cell r="CK98" t="str">
            <v>Ad Hoc</v>
          </cell>
          <cell r="CL98" t="str">
            <v>Ad Hoc</v>
          </cell>
          <cell r="CM98" t="str">
            <v>Ad Hoc</v>
          </cell>
          <cell r="CN98" t="str">
            <v>Ad Hoc</v>
          </cell>
          <cell r="CO98" t="str">
            <v>Ad Hoc</v>
          </cell>
          <cell r="CP98" t="str">
            <v>Ad Hoc</v>
          </cell>
          <cell r="CQ98" t="str">
            <v>Ad Hoc</v>
          </cell>
          <cell r="CR98" t="str">
            <v>Ad Hoc</v>
          </cell>
          <cell r="CS98" t="str">
            <v>Ad Hoc</v>
          </cell>
          <cell r="CT98" t="str">
            <v>Ad Hoc</v>
          </cell>
          <cell r="CU98" t="str">
            <v>Ad Hoc</v>
          </cell>
          <cell r="CV98" t="str">
            <v>Ad Hoc</v>
          </cell>
          <cell r="CW98" t="str">
            <v>Ad Hoc</v>
          </cell>
          <cell r="CX98" t="str">
            <v>Ad Hoc</v>
          </cell>
          <cell r="CY98" t="str">
            <v>Ad Hoc</v>
          </cell>
          <cell r="CZ98" t="str">
            <v>Ad Hoc</v>
          </cell>
          <cell r="DA98" t="str">
            <v>Ad Hoc</v>
          </cell>
          <cell r="DB98" t="str">
            <v>Ad Hoc</v>
          </cell>
          <cell r="DC98" t="str">
            <v>Ad Hoc</v>
          </cell>
          <cell r="DD98">
            <v>1325</v>
          </cell>
          <cell r="DE98">
            <v>1988</v>
          </cell>
          <cell r="DF98">
            <v>2650</v>
          </cell>
          <cell r="DG98">
            <v>3976</v>
          </cell>
          <cell r="DH98">
            <v>5300</v>
          </cell>
          <cell r="DI98">
            <v>7952</v>
          </cell>
          <cell r="DJ98">
            <v>10600</v>
          </cell>
          <cell r="DK98">
            <v>15904</v>
          </cell>
          <cell r="DL98">
            <v>21200</v>
          </cell>
          <cell r="DM98">
            <v>31808</v>
          </cell>
          <cell r="DN98">
            <v>42400</v>
          </cell>
          <cell r="DO98">
            <v>63616</v>
          </cell>
          <cell r="DP98">
            <v>84800</v>
          </cell>
          <cell r="DQ98">
            <v>127232</v>
          </cell>
          <cell r="DR98">
            <v>169600</v>
          </cell>
          <cell r="DS98" t="str">
            <v>Ad Hoc</v>
          </cell>
          <cell r="DT98" t="str">
            <v>Ad Hoc</v>
          </cell>
          <cell r="DU98" t="str">
            <v>Ad Hoc</v>
          </cell>
          <cell r="DV98" t="str">
            <v>Ad Hoc</v>
          </cell>
          <cell r="DW98" t="str">
            <v>Ad Hoc</v>
          </cell>
          <cell r="DX98" t="str">
            <v>Ad Hoc</v>
          </cell>
          <cell r="DY98" t="str">
            <v>Ad Hoc</v>
          </cell>
          <cell r="DZ98" t="str">
            <v>Ad Hoc</v>
          </cell>
          <cell r="EA98" t="str">
            <v>Ad Hoc</v>
          </cell>
          <cell r="EB98" t="str">
            <v>Ad Hoc</v>
          </cell>
          <cell r="EC98" t="str">
            <v>Ad Hoc</v>
          </cell>
          <cell r="ED98" t="str">
            <v>Ad Hoc</v>
          </cell>
          <cell r="EE98" t="str">
            <v>Ad Hoc</v>
          </cell>
          <cell r="EF98" t="str">
            <v>Ad Hoc</v>
          </cell>
          <cell r="EG98" t="str">
            <v>Ad Hoc</v>
          </cell>
          <cell r="EH98" t="str">
            <v>Ad Hoc</v>
          </cell>
          <cell r="EI98" t="str">
            <v>Ad Hoc</v>
          </cell>
          <cell r="EJ98" t="str">
            <v>Ad Hoc</v>
          </cell>
          <cell r="EK98" t="str">
            <v>Ad Hoc</v>
          </cell>
          <cell r="EL98" t="str">
            <v>Ad Hoc</v>
          </cell>
          <cell r="EM98" t="str">
            <v>Ad Hoc</v>
          </cell>
          <cell r="EN98" t="str">
            <v>Ad Hoc</v>
          </cell>
          <cell r="EO98" t="str">
            <v>Ad Hoc</v>
          </cell>
        </row>
        <row r="99">
          <cell r="BJ99">
            <v>54</v>
          </cell>
          <cell r="BK99" t="str">
            <v>Ad Hoc</v>
          </cell>
          <cell r="BL99" t="str">
            <v>Ad Hoc</v>
          </cell>
          <cell r="BM99" t="str">
            <v>Ad Hoc</v>
          </cell>
          <cell r="BN99" t="str">
            <v>Ad Hoc</v>
          </cell>
          <cell r="BO99" t="str">
            <v>Ad Hoc</v>
          </cell>
          <cell r="BP99" t="str">
            <v>Ad Hoc</v>
          </cell>
          <cell r="BQ99" t="str">
            <v>Ad Hoc</v>
          </cell>
          <cell r="BR99" t="str">
            <v>Ad Hoc</v>
          </cell>
          <cell r="BS99" t="str">
            <v>Ad Hoc</v>
          </cell>
          <cell r="BT99" t="str">
            <v>Ad Hoc</v>
          </cell>
          <cell r="BU99" t="str">
            <v>Ad Hoc</v>
          </cell>
          <cell r="BV99" t="str">
            <v>Ad Hoc</v>
          </cell>
          <cell r="BW99" t="str">
            <v>Ad Hoc</v>
          </cell>
          <cell r="BX99" t="str">
            <v>Ad Hoc</v>
          </cell>
          <cell r="BY99" t="str">
            <v>Ad Hoc</v>
          </cell>
          <cell r="BZ99" t="str">
            <v>Ad Hoc</v>
          </cell>
          <cell r="CA99" t="str">
            <v>Ad Hoc</v>
          </cell>
          <cell r="CB99" t="str">
            <v>Ad Hoc</v>
          </cell>
          <cell r="CC99" t="str">
            <v>Ad Hoc</v>
          </cell>
          <cell r="CD99" t="str">
            <v>Ad Hoc</v>
          </cell>
          <cell r="CE99" t="str">
            <v>Ad Hoc</v>
          </cell>
          <cell r="CF99" t="str">
            <v>Ad Hoc</v>
          </cell>
          <cell r="CG99" t="str">
            <v>Ad Hoc</v>
          </cell>
          <cell r="CH99" t="str">
            <v>Ad Hoc</v>
          </cell>
          <cell r="CI99" t="str">
            <v>Ad Hoc</v>
          </cell>
          <cell r="CJ99" t="str">
            <v>Ad Hoc</v>
          </cell>
          <cell r="CK99" t="str">
            <v>Ad Hoc</v>
          </cell>
          <cell r="CL99" t="str">
            <v>Ad Hoc</v>
          </cell>
          <cell r="CM99" t="str">
            <v>Ad Hoc</v>
          </cell>
          <cell r="CN99" t="str">
            <v>Ad Hoc</v>
          </cell>
          <cell r="CO99" t="str">
            <v>Ad Hoc</v>
          </cell>
          <cell r="CP99" t="str">
            <v>Ad Hoc</v>
          </cell>
          <cell r="CQ99" t="str">
            <v>Ad Hoc</v>
          </cell>
          <cell r="CR99" t="str">
            <v>Ad Hoc</v>
          </cell>
          <cell r="CS99" t="str">
            <v>Ad Hoc</v>
          </cell>
          <cell r="CT99" t="str">
            <v>Ad Hoc</v>
          </cell>
          <cell r="CU99" t="str">
            <v>Ad Hoc</v>
          </cell>
          <cell r="CV99" t="str">
            <v>Ad Hoc</v>
          </cell>
          <cell r="CW99" t="str">
            <v>Ad Hoc</v>
          </cell>
          <cell r="CX99" t="str">
            <v>Ad Hoc</v>
          </cell>
          <cell r="CY99" t="str">
            <v>Ad Hoc</v>
          </cell>
          <cell r="CZ99" t="str">
            <v>Ad Hoc</v>
          </cell>
          <cell r="DA99" t="str">
            <v>Ad Hoc</v>
          </cell>
          <cell r="DB99" t="str">
            <v>Ad Hoc</v>
          </cell>
          <cell r="DC99" t="str">
            <v>Ad Hoc</v>
          </cell>
          <cell r="DD99" t="str">
            <v>Ad Hoc</v>
          </cell>
          <cell r="DE99">
            <v>1350</v>
          </cell>
          <cell r="DF99">
            <v>2025</v>
          </cell>
          <cell r="DG99">
            <v>2700</v>
          </cell>
          <cell r="DH99">
            <v>4050</v>
          </cell>
          <cell r="DI99">
            <v>5400</v>
          </cell>
          <cell r="DJ99">
            <v>8100</v>
          </cell>
          <cell r="DK99">
            <v>10800</v>
          </cell>
          <cell r="DL99">
            <v>16200</v>
          </cell>
          <cell r="DM99">
            <v>21600</v>
          </cell>
          <cell r="DN99">
            <v>32400</v>
          </cell>
          <cell r="DO99">
            <v>43200</v>
          </cell>
          <cell r="DP99">
            <v>64800</v>
          </cell>
          <cell r="DQ99">
            <v>86400</v>
          </cell>
          <cell r="DR99">
            <v>129600</v>
          </cell>
          <cell r="DS99">
            <v>172800</v>
          </cell>
          <cell r="DT99" t="str">
            <v>Ad Hoc</v>
          </cell>
          <cell r="DU99" t="str">
            <v>Ad Hoc</v>
          </cell>
          <cell r="DV99" t="str">
            <v>Ad Hoc</v>
          </cell>
          <cell r="DW99" t="str">
            <v>Ad Hoc</v>
          </cell>
          <cell r="DX99" t="str">
            <v>Ad Hoc</v>
          </cell>
          <cell r="DY99" t="str">
            <v>Ad Hoc</v>
          </cell>
          <cell r="DZ99" t="str">
            <v>Ad Hoc</v>
          </cell>
          <cell r="EA99" t="str">
            <v>Ad Hoc</v>
          </cell>
          <cell r="EB99" t="str">
            <v>Ad Hoc</v>
          </cell>
          <cell r="EC99" t="str">
            <v>Ad Hoc</v>
          </cell>
          <cell r="ED99" t="str">
            <v>Ad Hoc</v>
          </cell>
          <cell r="EE99" t="str">
            <v>Ad Hoc</v>
          </cell>
          <cell r="EF99" t="str">
            <v>Ad Hoc</v>
          </cell>
          <cell r="EG99" t="str">
            <v>Ad Hoc</v>
          </cell>
          <cell r="EH99" t="str">
            <v>Ad Hoc</v>
          </cell>
          <cell r="EI99" t="str">
            <v>Ad Hoc</v>
          </cell>
          <cell r="EJ99" t="str">
            <v>Ad Hoc</v>
          </cell>
          <cell r="EK99" t="str">
            <v>Ad Hoc</v>
          </cell>
          <cell r="EL99" t="str">
            <v>Ad Hoc</v>
          </cell>
          <cell r="EM99" t="str">
            <v>Ad Hoc</v>
          </cell>
          <cell r="EN99" t="str">
            <v>Ad Hoc</v>
          </cell>
          <cell r="EO99" t="str">
            <v>Ad Hoc</v>
          </cell>
        </row>
        <row r="100">
          <cell r="BJ100">
            <v>55</v>
          </cell>
          <cell r="BK100" t="str">
            <v>Ad Hoc</v>
          </cell>
          <cell r="BL100" t="str">
            <v>Ad Hoc</v>
          </cell>
          <cell r="BM100" t="str">
            <v>Ad Hoc</v>
          </cell>
          <cell r="BN100" t="str">
            <v>Ad Hoc</v>
          </cell>
          <cell r="BO100" t="str">
            <v>Ad Hoc</v>
          </cell>
          <cell r="BP100" t="str">
            <v>Ad Hoc</v>
          </cell>
          <cell r="BQ100" t="str">
            <v>Ad Hoc</v>
          </cell>
          <cell r="BR100" t="str">
            <v>Ad Hoc</v>
          </cell>
          <cell r="BS100" t="str">
            <v>Ad Hoc</v>
          </cell>
          <cell r="BT100" t="str">
            <v>Ad Hoc</v>
          </cell>
          <cell r="BU100" t="str">
            <v>Ad Hoc</v>
          </cell>
          <cell r="BV100" t="str">
            <v>Ad Hoc</v>
          </cell>
          <cell r="BW100" t="str">
            <v>Ad Hoc</v>
          </cell>
          <cell r="BX100" t="str">
            <v>Ad Hoc</v>
          </cell>
          <cell r="BY100" t="str">
            <v>Ad Hoc</v>
          </cell>
          <cell r="BZ100" t="str">
            <v>Ad Hoc</v>
          </cell>
          <cell r="CA100" t="str">
            <v>Ad Hoc</v>
          </cell>
          <cell r="CB100" t="str">
            <v>Ad Hoc</v>
          </cell>
          <cell r="CC100" t="str">
            <v>Ad Hoc</v>
          </cell>
          <cell r="CD100" t="str">
            <v>Ad Hoc</v>
          </cell>
          <cell r="CE100" t="str">
            <v>Ad Hoc</v>
          </cell>
          <cell r="CF100" t="str">
            <v>Ad Hoc</v>
          </cell>
          <cell r="CG100" t="str">
            <v>Ad Hoc</v>
          </cell>
          <cell r="CH100" t="str">
            <v>Ad Hoc</v>
          </cell>
          <cell r="CI100" t="str">
            <v>Ad Hoc</v>
          </cell>
          <cell r="CJ100" t="str">
            <v>Ad Hoc</v>
          </cell>
          <cell r="CK100" t="str">
            <v>Ad Hoc</v>
          </cell>
          <cell r="CL100" t="str">
            <v>Ad Hoc</v>
          </cell>
          <cell r="CM100" t="str">
            <v>Ad Hoc</v>
          </cell>
          <cell r="CN100" t="str">
            <v>Ad Hoc</v>
          </cell>
          <cell r="CO100" t="str">
            <v>Ad Hoc</v>
          </cell>
          <cell r="CP100" t="str">
            <v>Ad Hoc</v>
          </cell>
          <cell r="CQ100" t="str">
            <v>Ad Hoc</v>
          </cell>
          <cell r="CR100" t="str">
            <v>Ad Hoc</v>
          </cell>
          <cell r="CS100" t="str">
            <v>Ad Hoc</v>
          </cell>
          <cell r="CT100" t="str">
            <v>Ad Hoc</v>
          </cell>
          <cell r="CU100" t="str">
            <v>Ad Hoc</v>
          </cell>
          <cell r="CV100" t="str">
            <v>Ad Hoc</v>
          </cell>
          <cell r="CW100" t="str">
            <v>Ad Hoc</v>
          </cell>
          <cell r="CX100" t="str">
            <v>Ad Hoc</v>
          </cell>
          <cell r="CY100" t="str">
            <v>Ad Hoc</v>
          </cell>
          <cell r="CZ100" t="str">
            <v>Ad Hoc</v>
          </cell>
          <cell r="DA100" t="str">
            <v>Ad Hoc</v>
          </cell>
          <cell r="DB100" t="str">
            <v>Ad Hoc</v>
          </cell>
          <cell r="DC100" t="str">
            <v>Ad Hoc</v>
          </cell>
          <cell r="DD100" t="str">
            <v>Ad Hoc</v>
          </cell>
          <cell r="DE100" t="str">
            <v>Ad Hoc</v>
          </cell>
          <cell r="DF100">
            <v>1375</v>
          </cell>
          <cell r="DG100">
            <v>2063</v>
          </cell>
          <cell r="DH100">
            <v>2750</v>
          </cell>
          <cell r="DI100">
            <v>4126</v>
          </cell>
          <cell r="DJ100">
            <v>5500</v>
          </cell>
          <cell r="DK100">
            <v>8252</v>
          </cell>
          <cell r="DL100">
            <v>11000</v>
          </cell>
          <cell r="DM100">
            <v>16504</v>
          </cell>
          <cell r="DN100">
            <v>22000</v>
          </cell>
          <cell r="DO100">
            <v>33008</v>
          </cell>
          <cell r="DP100">
            <v>44000</v>
          </cell>
          <cell r="DQ100">
            <v>66016</v>
          </cell>
          <cell r="DR100">
            <v>88000</v>
          </cell>
          <cell r="DS100">
            <v>132032</v>
          </cell>
          <cell r="DT100">
            <v>176000</v>
          </cell>
          <cell r="DU100" t="str">
            <v>Ad Hoc</v>
          </cell>
          <cell r="DV100" t="str">
            <v>Ad Hoc</v>
          </cell>
          <cell r="DW100" t="str">
            <v>Ad Hoc</v>
          </cell>
          <cell r="DX100" t="str">
            <v>Ad Hoc</v>
          </cell>
          <cell r="DY100" t="str">
            <v>Ad Hoc</v>
          </cell>
          <cell r="DZ100" t="str">
            <v>Ad Hoc</v>
          </cell>
          <cell r="EA100" t="str">
            <v>Ad Hoc</v>
          </cell>
          <cell r="EB100" t="str">
            <v>Ad Hoc</v>
          </cell>
          <cell r="EC100" t="str">
            <v>Ad Hoc</v>
          </cell>
          <cell r="ED100" t="str">
            <v>Ad Hoc</v>
          </cell>
          <cell r="EE100" t="str">
            <v>Ad Hoc</v>
          </cell>
          <cell r="EF100" t="str">
            <v>Ad Hoc</v>
          </cell>
          <cell r="EG100" t="str">
            <v>Ad Hoc</v>
          </cell>
          <cell r="EH100" t="str">
            <v>Ad Hoc</v>
          </cell>
          <cell r="EI100" t="str">
            <v>Ad Hoc</v>
          </cell>
          <cell r="EJ100" t="str">
            <v>Ad Hoc</v>
          </cell>
          <cell r="EK100" t="str">
            <v>Ad Hoc</v>
          </cell>
          <cell r="EL100" t="str">
            <v>Ad Hoc</v>
          </cell>
          <cell r="EM100" t="str">
            <v>Ad Hoc</v>
          </cell>
          <cell r="EN100" t="str">
            <v>Ad Hoc</v>
          </cell>
          <cell r="EO100" t="str">
            <v>Ad Hoc</v>
          </cell>
        </row>
        <row r="101">
          <cell r="BJ101">
            <v>56</v>
          </cell>
          <cell r="BK101" t="str">
            <v>Ad Hoc</v>
          </cell>
          <cell r="BL101" t="str">
            <v>Ad Hoc</v>
          </cell>
          <cell r="BM101" t="str">
            <v>Ad Hoc</v>
          </cell>
          <cell r="BN101" t="str">
            <v>Ad Hoc</v>
          </cell>
          <cell r="BO101" t="str">
            <v>Ad Hoc</v>
          </cell>
          <cell r="BP101" t="str">
            <v>Ad Hoc</v>
          </cell>
          <cell r="BQ101" t="str">
            <v>Ad Hoc</v>
          </cell>
          <cell r="BR101" t="str">
            <v>Ad Hoc</v>
          </cell>
          <cell r="BS101" t="str">
            <v>Ad Hoc</v>
          </cell>
          <cell r="BT101" t="str">
            <v>Ad Hoc</v>
          </cell>
          <cell r="BU101" t="str">
            <v>Ad Hoc</v>
          </cell>
          <cell r="BV101" t="str">
            <v>Ad Hoc</v>
          </cell>
          <cell r="BW101" t="str">
            <v>Ad Hoc</v>
          </cell>
          <cell r="BX101" t="str">
            <v>Ad Hoc</v>
          </cell>
          <cell r="BY101" t="str">
            <v>Ad Hoc</v>
          </cell>
          <cell r="BZ101" t="str">
            <v>Ad Hoc</v>
          </cell>
          <cell r="CA101" t="str">
            <v>Ad Hoc</v>
          </cell>
          <cell r="CB101" t="str">
            <v>Ad Hoc</v>
          </cell>
          <cell r="CC101" t="str">
            <v>Ad Hoc</v>
          </cell>
          <cell r="CD101" t="str">
            <v>Ad Hoc</v>
          </cell>
          <cell r="CE101" t="str">
            <v>Ad Hoc</v>
          </cell>
          <cell r="CF101" t="str">
            <v>Ad Hoc</v>
          </cell>
          <cell r="CG101" t="str">
            <v>Ad Hoc</v>
          </cell>
          <cell r="CH101" t="str">
            <v>Ad Hoc</v>
          </cell>
          <cell r="CI101" t="str">
            <v>Ad Hoc</v>
          </cell>
          <cell r="CJ101" t="str">
            <v>Ad Hoc</v>
          </cell>
          <cell r="CK101" t="str">
            <v>Ad Hoc</v>
          </cell>
          <cell r="CL101" t="str">
            <v>Ad Hoc</v>
          </cell>
          <cell r="CM101" t="str">
            <v>Ad Hoc</v>
          </cell>
          <cell r="CN101" t="str">
            <v>Ad Hoc</v>
          </cell>
          <cell r="CO101" t="str">
            <v>Ad Hoc</v>
          </cell>
          <cell r="CP101" t="str">
            <v>Ad Hoc</v>
          </cell>
          <cell r="CQ101" t="str">
            <v>Ad Hoc</v>
          </cell>
          <cell r="CR101" t="str">
            <v>Ad Hoc</v>
          </cell>
          <cell r="CS101" t="str">
            <v>Ad Hoc</v>
          </cell>
          <cell r="CT101" t="str">
            <v>Ad Hoc</v>
          </cell>
          <cell r="CU101" t="str">
            <v>Ad Hoc</v>
          </cell>
          <cell r="CV101" t="str">
            <v>Ad Hoc</v>
          </cell>
          <cell r="CW101" t="str">
            <v>Ad Hoc</v>
          </cell>
          <cell r="CX101" t="str">
            <v>Ad Hoc</v>
          </cell>
          <cell r="CY101" t="str">
            <v>Ad Hoc</v>
          </cell>
          <cell r="CZ101" t="str">
            <v>Ad Hoc</v>
          </cell>
          <cell r="DA101" t="str">
            <v>Ad Hoc</v>
          </cell>
          <cell r="DB101" t="str">
            <v>Ad Hoc</v>
          </cell>
          <cell r="DC101" t="str">
            <v>Ad Hoc</v>
          </cell>
          <cell r="DD101" t="str">
            <v>Ad Hoc</v>
          </cell>
          <cell r="DE101" t="str">
            <v>Ad Hoc</v>
          </cell>
          <cell r="DF101" t="str">
            <v>Ad Hoc</v>
          </cell>
          <cell r="DG101">
            <v>1400</v>
          </cell>
          <cell r="DH101">
            <v>2100</v>
          </cell>
          <cell r="DI101">
            <v>2800</v>
          </cell>
          <cell r="DJ101">
            <v>4200</v>
          </cell>
          <cell r="DK101">
            <v>5600</v>
          </cell>
          <cell r="DL101">
            <v>8400</v>
          </cell>
          <cell r="DM101">
            <v>11200</v>
          </cell>
          <cell r="DN101">
            <v>16800</v>
          </cell>
          <cell r="DO101">
            <v>22400</v>
          </cell>
          <cell r="DP101">
            <v>33600</v>
          </cell>
          <cell r="DQ101">
            <v>44800</v>
          </cell>
          <cell r="DR101">
            <v>67200</v>
          </cell>
          <cell r="DS101">
            <v>89600</v>
          </cell>
          <cell r="DT101">
            <v>134400</v>
          </cell>
          <cell r="DU101">
            <v>179200</v>
          </cell>
          <cell r="DV101" t="str">
            <v>Ad Hoc</v>
          </cell>
          <cell r="DW101" t="str">
            <v>Ad Hoc</v>
          </cell>
          <cell r="DX101" t="str">
            <v>Ad Hoc</v>
          </cell>
          <cell r="DY101" t="str">
            <v>Ad Hoc</v>
          </cell>
          <cell r="DZ101" t="str">
            <v>Ad Hoc</v>
          </cell>
          <cell r="EA101" t="str">
            <v>Ad Hoc</v>
          </cell>
          <cell r="EB101" t="str">
            <v>Ad Hoc</v>
          </cell>
          <cell r="EC101" t="str">
            <v>Ad Hoc</v>
          </cell>
          <cell r="ED101" t="str">
            <v>Ad Hoc</v>
          </cell>
          <cell r="EE101" t="str">
            <v>Ad Hoc</v>
          </cell>
          <cell r="EF101" t="str">
            <v>Ad Hoc</v>
          </cell>
          <cell r="EG101" t="str">
            <v>Ad Hoc</v>
          </cell>
          <cell r="EH101" t="str">
            <v>Ad Hoc</v>
          </cell>
          <cell r="EI101" t="str">
            <v>Ad Hoc</v>
          </cell>
          <cell r="EJ101" t="str">
            <v>Ad Hoc</v>
          </cell>
          <cell r="EK101" t="str">
            <v>Ad Hoc</v>
          </cell>
          <cell r="EL101" t="str">
            <v>Ad Hoc</v>
          </cell>
          <cell r="EM101" t="str">
            <v>Ad Hoc</v>
          </cell>
          <cell r="EN101" t="str">
            <v>Ad Hoc</v>
          </cell>
          <cell r="EO101" t="str">
            <v>Ad Hoc</v>
          </cell>
        </row>
        <row r="102">
          <cell r="BJ102">
            <v>57</v>
          </cell>
          <cell r="BK102" t="str">
            <v>Ad Hoc</v>
          </cell>
          <cell r="BL102" t="str">
            <v>Ad Hoc</v>
          </cell>
          <cell r="BM102" t="str">
            <v>Ad Hoc</v>
          </cell>
          <cell r="BN102" t="str">
            <v>Ad Hoc</v>
          </cell>
          <cell r="BO102" t="str">
            <v>Ad Hoc</v>
          </cell>
          <cell r="BP102" t="str">
            <v>Ad Hoc</v>
          </cell>
          <cell r="BQ102" t="str">
            <v>Ad Hoc</v>
          </cell>
          <cell r="BR102" t="str">
            <v>Ad Hoc</v>
          </cell>
          <cell r="BS102" t="str">
            <v>Ad Hoc</v>
          </cell>
          <cell r="BT102" t="str">
            <v>Ad Hoc</v>
          </cell>
          <cell r="BU102" t="str">
            <v>Ad Hoc</v>
          </cell>
          <cell r="BV102" t="str">
            <v>Ad Hoc</v>
          </cell>
          <cell r="BW102" t="str">
            <v>Ad Hoc</v>
          </cell>
          <cell r="BX102" t="str">
            <v>Ad Hoc</v>
          </cell>
          <cell r="BY102" t="str">
            <v>Ad Hoc</v>
          </cell>
          <cell r="BZ102" t="str">
            <v>Ad Hoc</v>
          </cell>
          <cell r="CA102" t="str">
            <v>Ad Hoc</v>
          </cell>
          <cell r="CB102" t="str">
            <v>Ad Hoc</v>
          </cell>
          <cell r="CC102" t="str">
            <v>Ad Hoc</v>
          </cell>
          <cell r="CD102" t="str">
            <v>Ad Hoc</v>
          </cell>
          <cell r="CE102" t="str">
            <v>Ad Hoc</v>
          </cell>
          <cell r="CF102" t="str">
            <v>Ad Hoc</v>
          </cell>
          <cell r="CG102" t="str">
            <v>Ad Hoc</v>
          </cell>
          <cell r="CH102" t="str">
            <v>Ad Hoc</v>
          </cell>
          <cell r="CI102" t="str">
            <v>Ad Hoc</v>
          </cell>
          <cell r="CJ102" t="str">
            <v>Ad Hoc</v>
          </cell>
          <cell r="CK102" t="str">
            <v>Ad Hoc</v>
          </cell>
          <cell r="CL102" t="str">
            <v>Ad Hoc</v>
          </cell>
          <cell r="CM102" t="str">
            <v>Ad Hoc</v>
          </cell>
          <cell r="CN102" t="str">
            <v>Ad Hoc</v>
          </cell>
          <cell r="CO102" t="str">
            <v>Ad Hoc</v>
          </cell>
          <cell r="CP102" t="str">
            <v>Ad Hoc</v>
          </cell>
          <cell r="CQ102" t="str">
            <v>Ad Hoc</v>
          </cell>
          <cell r="CR102" t="str">
            <v>Ad Hoc</v>
          </cell>
          <cell r="CS102" t="str">
            <v>Ad Hoc</v>
          </cell>
          <cell r="CT102" t="str">
            <v>Ad Hoc</v>
          </cell>
          <cell r="CU102" t="str">
            <v>Ad Hoc</v>
          </cell>
          <cell r="CV102" t="str">
            <v>Ad Hoc</v>
          </cell>
          <cell r="CW102" t="str">
            <v>Ad Hoc</v>
          </cell>
          <cell r="CX102" t="str">
            <v>Ad Hoc</v>
          </cell>
          <cell r="CY102" t="str">
            <v>Ad Hoc</v>
          </cell>
          <cell r="CZ102" t="str">
            <v>Ad Hoc</v>
          </cell>
          <cell r="DA102" t="str">
            <v>Ad Hoc</v>
          </cell>
          <cell r="DB102" t="str">
            <v>Ad Hoc</v>
          </cell>
          <cell r="DC102" t="str">
            <v>Ad Hoc</v>
          </cell>
          <cell r="DD102" t="str">
            <v>Ad Hoc</v>
          </cell>
          <cell r="DE102" t="str">
            <v>Ad Hoc</v>
          </cell>
          <cell r="DF102" t="str">
            <v>Ad Hoc</v>
          </cell>
          <cell r="DG102" t="str">
            <v>Ad Hoc</v>
          </cell>
          <cell r="DH102">
            <v>1425</v>
          </cell>
          <cell r="DI102">
            <v>2138</v>
          </cell>
          <cell r="DJ102">
            <v>2850</v>
          </cell>
          <cell r="DK102">
            <v>4276</v>
          </cell>
          <cell r="DL102">
            <v>5700</v>
          </cell>
          <cell r="DM102">
            <v>8552</v>
          </cell>
          <cell r="DN102">
            <v>11400</v>
          </cell>
          <cell r="DO102">
            <v>17104</v>
          </cell>
          <cell r="DP102">
            <v>22800</v>
          </cell>
          <cell r="DQ102">
            <v>34208</v>
          </cell>
          <cell r="DR102">
            <v>45600</v>
          </cell>
          <cell r="DS102">
            <v>68416</v>
          </cell>
          <cell r="DT102">
            <v>91200</v>
          </cell>
          <cell r="DU102">
            <v>136832</v>
          </cell>
          <cell r="DV102">
            <v>182400</v>
          </cell>
          <cell r="DW102" t="str">
            <v>Ad Hoc</v>
          </cell>
          <cell r="DX102" t="str">
            <v>Ad Hoc</v>
          </cell>
          <cell r="DY102" t="str">
            <v>Ad Hoc</v>
          </cell>
          <cell r="DZ102" t="str">
            <v>Ad Hoc</v>
          </cell>
          <cell r="EA102" t="str">
            <v>Ad Hoc</v>
          </cell>
          <cell r="EB102" t="str">
            <v>Ad Hoc</v>
          </cell>
          <cell r="EC102" t="str">
            <v>Ad Hoc</v>
          </cell>
          <cell r="ED102" t="str">
            <v>Ad Hoc</v>
          </cell>
          <cell r="EE102" t="str">
            <v>Ad Hoc</v>
          </cell>
          <cell r="EF102" t="str">
            <v>Ad Hoc</v>
          </cell>
          <cell r="EG102" t="str">
            <v>Ad Hoc</v>
          </cell>
          <cell r="EH102" t="str">
            <v>Ad Hoc</v>
          </cell>
          <cell r="EI102" t="str">
            <v>Ad Hoc</v>
          </cell>
          <cell r="EJ102" t="str">
            <v>Ad Hoc</v>
          </cell>
          <cell r="EK102" t="str">
            <v>Ad Hoc</v>
          </cell>
          <cell r="EL102" t="str">
            <v>Ad Hoc</v>
          </cell>
          <cell r="EM102" t="str">
            <v>Ad Hoc</v>
          </cell>
          <cell r="EN102" t="str">
            <v>Ad Hoc</v>
          </cell>
          <cell r="EO102" t="str">
            <v>Ad Hoc</v>
          </cell>
        </row>
        <row r="103">
          <cell r="BJ103">
            <v>58</v>
          </cell>
          <cell r="BK103" t="str">
            <v>Ad Hoc</v>
          </cell>
          <cell r="BL103" t="str">
            <v>Ad Hoc</v>
          </cell>
          <cell r="BM103" t="str">
            <v>Ad Hoc</v>
          </cell>
          <cell r="BN103" t="str">
            <v>Ad Hoc</v>
          </cell>
          <cell r="BO103" t="str">
            <v>Ad Hoc</v>
          </cell>
          <cell r="BP103" t="str">
            <v>Ad Hoc</v>
          </cell>
          <cell r="BQ103" t="str">
            <v>Ad Hoc</v>
          </cell>
          <cell r="BR103" t="str">
            <v>Ad Hoc</v>
          </cell>
          <cell r="BS103" t="str">
            <v>Ad Hoc</v>
          </cell>
          <cell r="BT103" t="str">
            <v>Ad Hoc</v>
          </cell>
          <cell r="BU103" t="str">
            <v>Ad Hoc</v>
          </cell>
          <cell r="BV103" t="str">
            <v>Ad Hoc</v>
          </cell>
          <cell r="BW103" t="str">
            <v>Ad Hoc</v>
          </cell>
          <cell r="BX103" t="str">
            <v>Ad Hoc</v>
          </cell>
          <cell r="BY103" t="str">
            <v>Ad Hoc</v>
          </cell>
          <cell r="BZ103" t="str">
            <v>Ad Hoc</v>
          </cell>
          <cell r="CA103" t="str">
            <v>Ad Hoc</v>
          </cell>
          <cell r="CB103" t="str">
            <v>Ad Hoc</v>
          </cell>
          <cell r="CC103" t="str">
            <v>Ad Hoc</v>
          </cell>
          <cell r="CD103" t="str">
            <v>Ad Hoc</v>
          </cell>
          <cell r="CE103" t="str">
            <v>Ad Hoc</v>
          </cell>
          <cell r="CF103" t="str">
            <v>Ad Hoc</v>
          </cell>
          <cell r="CG103" t="str">
            <v>Ad Hoc</v>
          </cell>
          <cell r="CH103" t="str">
            <v>Ad Hoc</v>
          </cell>
          <cell r="CI103" t="str">
            <v>Ad Hoc</v>
          </cell>
          <cell r="CJ103" t="str">
            <v>Ad Hoc</v>
          </cell>
          <cell r="CK103" t="str">
            <v>Ad Hoc</v>
          </cell>
          <cell r="CL103" t="str">
            <v>Ad Hoc</v>
          </cell>
          <cell r="CM103" t="str">
            <v>Ad Hoc</v>
          </cell>
          <cell r="CN103" t="str">
            <v>Ad Hoc</v>
          </cell>
          <cell r="CO103" t="str">
            <v>Ad Hoc</v>
          </cell>
          <cell r="CP103" t="str">
            <v>Ad Hoc</v>
          </cell>
          <cell r="CQ103" t="str">
            <v>Ad Hoc</v>
          </cell>
          <cell r="CR103" t="str">
            <v>Ad Hoc</v>
          </cell>
          <cell r="CS103" t="str">
            <v>Ad Hoc</v>
          </cell>
          <cell r="CT103" t="str">
            <v>Ad Hoc</v>
          </cell>
          <cell r="CU103" t="str">
            <v>Ad Hoc</v>
          </cell>
          <cell r="CV103" t="str">
            <v>Ad Hoc</v>
          </cell>
          <cell r="CW103" t="str">
            <v>Ad Hoc</v>
          </cell>
          <cell r="CX103" t="str">
            <v>Ad Hoc</v>
          </cell>
          <cell r="CY103" t="str">
            <v>Ad Hoc</v>
          </cell>
          <cell r="CZ103" t="str">
            <v>Ad Hoc</v>
          </cell>
          <cell r="DA103" t="str">
            <v>Ad Hoc</v>
          </cell>
          <cell r="DB103" t="str">
            <v>Ad Hoc</v>
          </cell>
          <cell r="DC103" t="str">
            <v>Ad Hoc</v>
          </cell>
          <cell r="DD103" t="str">
            <v>Ad Hoc</v>
          </cell>
          <cell r="DE103" t="str">
            <v>Ad Hoc</v>
          </cell>
          <cell r="DF103" t="str">
            <v>Ad Hoc</v>
          </cell>
          <cell r="DG103" t="str">
            <v>Ad Hoc</v>
          </cell>
          <cell r="DH103" t="str">
            <v>Ad Hoc</v>
          </cell>
          <cell r="DI103">
            <v>1450</v>
          </cell>
          <cell r="DJ103">
            <v>2175</v>
          </cell>
          <cell r="DK103">
            <v>2900</v>
          </cell>
          <cell r="DL103">
            <v>4350</v>
          </cell>
          <cell r="DM103">
            <v>5800</v>
          </cell>
          <cell r="DN103">
            <v>8700</v>
          </cell>
          <cell r="DO103">
            <v>11600</v>
          </cell>
          <cell r="DP103">
            <v>17400</v>
          </cell>
          <cell r="DQ103">
            <v>23200</v>
          </cell>
          <cell r="DR103">
            <v>34800</v>
          </cell>
          <cell r="DS103">
            <v>46400</v>
          </cell>
          <cell r="DT103">
            <v>69600</v>
          </cell>
          <cell r="DU103">
            <v>92800</v>
          </cell>
          <cell r="DV103">
            <v>139200</v>
          </cell>
          <cell r="DW103">
            <v>185600</v>
          </cell>
          <cell r="DX103" t="str">
            <v>Ad Hoc</v>
          </cell>
          <cell r="DY103" t="str">
            <v>Ad Hoc</v>
          </cell>
          <cell r="DZ103" t="str">
            <v>Ad Hoc</v>
          </cell>
          <cell r="EA103" t="str">
            <v>Ad Hoc</v>
          </cell>
          <cell r="EB103" t="str">
            <v>Ad Hoc</v>
          </cell>
          <cell r="EC103" t="str">
            <v>Ad Hoc</v>
          </cell>
          <cell r="ED103" t="str">
            <v>Ad Hoc</v>
          </cell>
          <cell r="EE103" t="str">
            <v>Ad Hoc</v>
          </cell>
          <cell r="EF103" t="str">
            <v>Ad Hoc</v>
          </cell>
          <cell r="EG103" t="str">
            <v>Ad Hoc</v>
          </cell>
          <cell r="EH103" t="str">
            <v>Ad Hoc</v>
          </cell>
          <cell r="EI103" t="str">
            <v>Ad Hoc</v>
          </cell>
          <cell r="EJ103" t="str">
            <v>Ad Hoc</v>
          </cell>
          <cell r="EK103" t="str">
            <v>Ad Hoc</v>
          </cell>
          <cell r="EL103" t="str">
            <v>Ad Hoc</v>
          </cell>
          <cell r="EM103" t="str">
            <v>Ad Hoc</v>
          </cell>
          <cell r="EN103" t="str">
            <v>Ad Hoc</v>
          </cell>
          <cell r="EO103" t="str">
            <v>Ad Hoc</v>
          </cell>
        </row>
        <row r="104">
          <cell r="BJ104">
            <v>59</v>
          </cell>
          <cell r="BK104" t="str">
            <v>Ad Hoc</v>
          </cell>
          <cell r="BL104" t="str">
            <v>Ad Hoc</v>
          </cell>
          <cell r="BM104" t="str">
            <v>Ad Hoc</v>
          </cell>
          <cell r="BN104" t="str">
            <v>Ad Hoc</v>
          </cell>
          <cell r="BO104" t="str">
            <v>Ad Hoc</v>
          </cell>
          <cell r="BP104" t="str">
            <v>Ad Hoc</v>
          </cell>
          <cell r="BQ104" t="str">
            <v>Ad Hoc</v>
          </cell>
          <cell r="BR104" t="str">
            <v>Ad Hoc</v>
          </cell>
          <cell r="BS104" t="str">
            <v>Ad Hoc</v>
          </cell>
          <cell r="BT104" t="str">
            <v>Ad Hoc</v>
          </cell>
          <cell r="BU104" t="str">
            <v>Ad Hoc</v>
          </cell>
          <cell r="BV104" t="str">
            <v>Ad Hoc</v>
          </cell>
          <cell r="BW104" t="str">
            <v>Ad Hoc</v>
          </cell>
          <cell r="BX104" t="str">
            <v>Ad Hoc</v>
          </cell>
          <cell r="BY104" t="str">
            <v>Ad Hoc</v>
          </cell>
          <cell r="BZ104" t="str">
            <v>Ad Hoc</v>
          </cell>
          <cell r="CA104" t="str">
            <v>Ad Hoc</v>
          </cell>
          <cell r="CB104" t="str">
            <v>Ad Hoc</v>
          </cell>
          <cell r="CC104" t="str">
            <v>Ad Hoc</v>
          </cell>
          <cell r="CD104" t="str">
            <v>Ad Hoc</v>
          </cell>
          <cell r="CE104" t="str">
            <v>Ad Hoc</v>
          </cell>
          <cell r="CF104" t="str">
            <v>Ad Hoc</v>
          </cell>
          <cell r="CG104" t="str">
            <v>Ad Hoc</v>
          </cell>
          <cell r="CH104" t="str">
            <v>Ad Hoc</v>
          </cell>
          <cell r="CI104" t="str">
            <v>Ad Hoc</v>
          </cell>
          <cell r="CJ104" t="str">
            <v>Ad Hoc</v>
          </cell>
          <cell r="CK104" t="str">
            <v>Ad Hoc</v>
          </cell>
          <cell r="CL104" t="str">
            <v>Ad Hoc</v>
          </cell>
          <cell r="CM104" t="str">
            <v>Ad Hoc</v>
          </cell>
          <cell r="CN104" t="str">
            <v>Ad Hoc</v>
          </cell>
          <cell r="CO104" t="str">
            <v>Ad Hoc</v>
          </cell>
          <cell r="CP104" t="str">
            <v>Ad Hoc</v>
          </cell>
          <cell r="CQ104" t="str">
            <v>Ad Hoc</v>
          </cell>
          <cell r="CR104" t="str">
            <v>Ad Hoc</v>
          </cell>
          <cell r="CS104" t="str">
            <v>Ad Hoc</v>
          </cell>
          <cell r="CT104" t="str">
            <v>Ad Hoc</v>
          </cell>
          <cell r="CU104" t="str">
            <v>Ad Hoc</v>
          </cell>
          <cell r="CV104" t="str">
            <v>Ad Hoc</v>
          </cell>
          <cell r="CW104" t="str">
            <v>Ad Hoc</v>
          </cell>
          <cell r="CX104" t="str">
            <v>Ad Hoc</v>
          </cell>
          <cell r="CY104" t="str">
            <v>Ad Hoc</v>
          </cell>
          <cell r="CZ104" t="str">
            <v>Ad Hoc</v>
          </cell>
          <cell r="DA104" t="str">
            <v>Ad Hoc</v>
          </cell>
          <cell r="DB104" t="str">
            <v>Ad Hoc</v>
          </cell>
          <cell r="DC104" t="str">
            <v>Ad Hoc</v>
          </cell>
          <cell r="DD104" t="str">
            <v>Ad Hoc</v>
          </cell>
          <cell r="DE104" t="str">
            <v>Ad Hoc</v>
          </cell>
          <cell r="DF104" t="str">
            <v>Ad Hoc</v>
          </cell>
          <cell r="DG104" t="str">
            <v>Ad Hoc</v>
          </cell>
          <cell r="DH104" t="str">
            <v>Ad Hoc</v>
          </cell>
          <cell r="DI104" t="str">
            <v>Ad Hoc</v>
          </cell>
          <cell r="DJ104">
            <v>1475</v>
          </cell>
          <cell r="DK104">
            <v>2213</v>
          </cell>
          <cell r="DL104">
            <v>2950</v>
          </cell>
          <cell r="DM104">
            <v>4426</v>
          </cell>
          <cell r="DN104">
            <v>5900</v>
          </cell>
          <cell r="DO104">
            <v>8852</v>
          </cell>
          <cell r="DP104">
            <v>11800</v>
          </cell>
          <cell r="DQ104">
            <v>17704</v>
          </cell>
          <cell r="DR104">
            <v>23600</v>
          </cell>
          <cell r="DS104">
            <v>35408</v>
          </cell>
          <cell r="DT104">
            <v>47200</v>
          </cell>
          <cell r="DU104">
            <v>70816</v>
          </cell>
          <cell r="DV104">
            <v>94400</v>
          </cell>
          <cell r="DW104">
            <v>141632</v>
          </cell>
          <cell r="DX104">
            <v>188800</v>
          </cell>
          <cell r="DY104" t="str">
            <v>Ad Hoc</v>
          </cell>
          <cell r="DZ104" t="str">
            <v>Ad Hoc</v>
          </cell>
          <cell r="EA104" t="str">
            <v>Ad Hoc</v>
          </cell>
          <cell r="EB104" t="str">
            <v>Ad Hoc</v>
          </cell>
          <cell r="EC104" t="str">
            <v>Ad Hoc</v>
          </cell>
          <cell r="ED104" t="str">
            <v>Ad Hoc</v>
          </cell>
          <cell r="EE104" t="str">
            <v>Ad Hoc</v>
          </cell>
          <cell r="EF104" t="str">
            <v>Ad Hoc</v>
          </cell>
          <cell r="EG104" t="str">
            <v>Ad Hoc</v>
          </cell>
          <cell r="EH104" t="str">
            <v>Ad Hoc</v>
          </cell>
          <cell r="EI104" t="str">
            <v>Ad Hoc</v>
          </cell>
          <cell r="EJ104" t="str">
            <v>Ad Hoc</v>
          </cell>
          <cell r="EK104" t="str">
            <v>Ad Hoc</v>
          </cell>
          <cell r="EL104" t="str">
            <v>Ad Hoc</v>
          </cell>
          <cell r="EM104" t="str">
            <v>Ad Hoc</v>
          </cell>
          <cell r="EN104" t="str">
            <v>Ad Hoc</v>
          </cell>
          <cell r="EO104" t="str">
            <v>Ad Hoc</v>
          </cell>
        </row>
        <row r="105">
          <cell r="BJ105">
            <v>60</v>
          </cell>
          <cell r="BK105" t="str">
            <v>Ad Hoc</v>
          </cell>
          <cell r="BL105" t="str">
            <v>Ad Hoc</v>
          </cell>
          <cell r="BM105" t="str">
            <v>Ad Hoc</v>
          </cell>
          <cell r="BN105" t="str">
            <v>Ad Hoc</v>
          </cell>
          <cell r="BO105" t="str">
            <v>Ad Hoc</v>
          </cell>
          <cell r="BP105" t="str">
            <v>Ad Hoc</v>
          </cell>
          <cell r="BQ105" t="str">
            <v>Ad Hoc</v>
          </cell>
          <cell r="BR105" t="str">
            <v>Ad Hoc</v>
          </cell>
          <cell r="BS105" t="str">
            <v>Ad Hoc</v>
          </cell>
          <cell r="BT105" t="str">
            <v>Ad Hoc</v>
          </cell>
          <cell r="BU105" t="str">
            <v>Ad Hoc</v>
          </cell>
          <cell r="BV105" t="str">
            <v>Ad Hoc</v>
          </cell>
          <cell r="BW105" t="str">
            <v>Ad Hoc</v>
          </cell>
          <cell r="BX105" t="str">
            <v>Ad Hoc</v>
          </cell>
          <cell r="BY105" t="str">
            <v>Ad Hoc</v>
          </cell>
          <cell r="BZ105" t="str">
            <v>Ad Hoc</v>
          </cell>
          <cell r="CA105" t="str">
            <v>Ad Hoc</v>
          </cell>
          <cell r="CB105" t="str">
            <v>Ad Hoc</v>
          </cell>
          <cell r="CC105" t="str">
            <v>Ad Hoc</v>
          </cell>
          <cell r="CD105" t="str">
            <v>Ad Hoc</v>
          </cell>
          <cell r="CE105" t="str">
            <v>Ad Hoc</v>
          </cell>
          <cell r="CF105" t="str">
            <v>Ad Hoc</v>
          </cell>
          <cell r="CG105" t="str">
            <v>Ad Hoc</v>
          </cell>
          <cell r="CH105" t="str">
            <v>Ad Hoc</v>
          </cell>
          <cell r="CI105" t="str">
            <v>Ad Hoc</v>
          </cell>
          <cell r="CJ105" t="str">
            <v>Ad Hoc</v>
          </cell>
          <cell r="CK105" t="str">
            <v>Ad Hoc</v>
          </cell>
          <cell r="CL105" t="str">
            <v>Ad Hoc</v>
          </cell>
          <cell r="CM105" t="str">
            <v>Ad Hoc</v>
          </cell>
          <cell r="CN105" t="str">
            <v>Ad Hoc</v>
          </cell>
          <cell r="CO105" t="str">
            <v>Ad Hoc</v>
          </cell>
          <cell r="CP105" t="str">
            <v>Ad Hoc</v>
          </cell>
          <cell r="CQ105" t="str">
            <v>Ad Hoc</v>
          </cell>
          <cell r="CR105" t="str">
            <v>Ad Hoc</v>
          </cell>
          <cell r="CS105" t="str">
            <v>Ad Hoc</v>
          </cell>
          <cell r="CT105" t="str">
            <v>Ad Hoc</v>
          </cell>
          <cell r="CU105" t="str">
            <v>Ad Hoc</v>
          </cell>
          <cell r="CV105" t="str">
            <v>Ad Hoc</v>
          </cell>
          <cell r="CW105" t="str">
            <v>Ad Hoc</v>
          </cell>
          <cell r="CX105" t="str">
            <v>Ad Hoc</v>
          </cell>
          <cell r="CY105" t="str">
            <v>Ad Hoc</v>
          </cell>
          <cell r="CZ105" t="str">
            <v>Ad Hoc</v>
          </cell>
          <cell r="DA105" t="str">
            <v>Ad Hoc</v>
          </cell>
          <cell r="DB105" t="str">
            <v>Ad Hoc</v>
          </cell>
          <cell r="DC105" t="str">
            <v>Ad Hoc</v>
          </cell>
          <cell r="DD105" t="str">
            <v>Ad Hoc</v>
          </cell>
          <cell r="DE105" t="str">
            <v>Ad Hoc</v>
          </cell>
          <cell r="DF105" t="str">
            <v>Ad Hoc</v>
          </cell>
          <cell r="DG105" t="str">
            <v>Ad Hoc</v>
          </cell>
          <cell r="DH105" t="str">
            <v>Ad Hoc</v>
          </cell>
          <cell r="DI105" t="str">
            <v>Ad Hoc</v>
          </cell>
          <cell r="DJ105" t="str">
            <v>Ad Hoc</v>
          </cell>
          <cell r="DK105">
            <v>1500</v>
          </cell>
          <cell r="DL105">
            <v>2250</v>
          </cell>
          <cell r="DM105">
            <v>3000</v>
          </cell>
          <cell r="DN105">
            <v>4500</v>
          </cell>
          <cell r="DO105">
            <v>6000</v>
          </cell>
          <cell r="DP105">
            <v>9000</v>
          </cell>
          <cell r="DQ105">
            <v>12000</v>
          </cell>
          <cell r="DR105">
            <v>18000</v>
          </cell>
          <cell r="DS105">
            <v>24000</v>
          </cell>
          <cell r="DT105">
            <v>36000</v>
          </cell>
          <cell r="DU105">
            <v>48000</v>
          </cell>
          <cell r="DV105">
            <v>72000</v>
          </cell>
          <cell r="DW105">
            <v>96000</v>
          </cell>
          <cell r="DX105">
            <v>144000</v>
          </cell>
          <cell r="DY105">
            <v>192000</v>
          </cell>
          <cell r="DZ105" t="str">
            <v>Ad Hoc</v>
          </cell>
          <cell r="EA105" t="str">
            <v>Ad Hoc</v>
          </cell>
          <cell r="EB105" t="str">
            <v>Ad Hoc</v>
          </cell>
          <cell r="EC105" t="str">
            <v>Ad Hoc</v>
          </cell>
          <cell r="ED105" t="str">
            <v>Ad Hoc</v>
          </cell>
          <cell r="EE105" t="str">
            <v>Ad Hoc</v>
          </cell>
          <cell r="EF105" t="str">
            <v>Ad Hoc</v>
          </cell>
          <cell r="EG105" t="str">
            <v>Ad Hoc</v>
          </cell>
          <cell r="EH105" t="str">
            <v>Ad Hoc</v>
          </cell>
          <cell r="EI105" t="str">
            <v>Ad Hoc</v>
          </cell>
          <cell r="EJ105" t="str">
            <v>Ad Hoc</v>
          </cell>
          <cell r="EK105" t="str">
            <v>Ad Hoc</v>
          </cell>
          <cell r="EL105" t="str">
            <v>Ad Hoc</v>
          </cell>
          <cell r="EM105" t="str">
            <v>Ad Hoc</v>
          </cell>
          <cell r="EN105" t="str">
            <v>Ad Hoc</v>
          </cell>
          <cell r="EO105" t="str">
            <v>Ad Hoc</v>
          </cell>
        </row>
        <row r="106">
          <cell r="BJ106">
            <v>61</v>
          </cell>
          <cell r="BK106" t="str">
            <v>Ad Hoc</v>
          </cell>
          <cell r="BL106" t="str">
            <v>Ad Hoc</v>
          </cell>
          <cell r="BM106" t="str">
            <v>Ad Hoc</v>
          </cell>
          <cell r="BN106" t="str">
            <v>Ad Hoc</v>
          </cell>
          <cell r="BO106" t="str">
            <v>Ad Hoc</v>
          </cell>
          <cell r="BP106" t="str">
            <v>Ad Hoc</v>
          </cell>
          <cell r="BQ106" t="str">
            <v>Ad Hoc</v>
          </cell>
          <cell r="BR106" t="str">
            <v>Ad Hoc</v>
          </cell>
          <cell r="BS106" t="str">
            <v>Ad Hoc</v>
          </cell>
          <cell r="BT106" t="str">
            <v>Ad Hoc</v>
          </cell>
          <cell r="BU106" t="str">
            <v>Ad Hoc</v>
          </cell>
          <cell r="BV106" t="str">
            <v>Ad Hoc</v>
          </cell>
          <cell r="BW106" t="str">
            <v>Ad Hoc</v>
          </cell>
          <cell r="BX106" t="str">
            <v>Ad Hoc</v>
          </cell>
          <cell r="BY106" t="str">
            <v>Ad Hoc</v>
          </cell>
          <cell r="BZ106" t="str">
            <v>Ad Hoc</v>
          </cell>
          <cell r="CA106" t="str">
            <v>Ad Hoc</v>
          </cell>
          <cell r="CB106" t="str">
            <v>Ad Hoc</v>
          </cell>
          <cell r="CC106" t="str">
            <v>Ad Hoc</v>
          </cell>
          <cell r="CD106" t="str">
            <v>Ad Hoc</v>
          </cell>
          <cell r="CE106" t="str">
            <v>Ad Hoc</v>
          </cell>
          <cell r="CF106" t="str">
            <v>Ad Hoc</v>
          </cell>
          <cell r="CG106" t="str">
            <v>Ad Hoc</v>
          </cell>
          <cell r="CH106" t="str">
            <v>Ad Hoc</v>
          </cell>
          <cell r="CI106" t="str">
            <v>Ad Hoc</v>
          </cell>
          <cell r="CJ106" t="str">
            <v>Ad Hoc</v>
          </cell>
          <cell r="CK106" t="str">
            <v>Ad Hoc</v>
          </cell>
          <cell r="CL106" t="str">
            <v>Ad Hoc</v>
          </cell>
          <cell r="CM106" t="str">
            <v>Ad Hoc</v>
          </cell>
          <cell r="CN106" t="str">
            <v>Ad Hoc</v>
          </cell>
          <cell r="CO106" t="str">
            <v>Ad Hoc</v>
          </cell>
          <cell r="CP106" t="str">
            <v>Ad Hoc</v>
          </cell>
          <cell r="CQ106" t="str">
            <v>Ad Hoc</v>
          </cell>
          <cell r="CR106" t="str">
            <v>Ad Hoc</v>
          </cell>
          <cell r="CS106" t="str">
            <v>Ad Hoc</v>
          </cell>
          <cell r="CT106" t="str">
            <v>Ad Hoc</v>
          </cell>
          <cell r="CU106" t="str">
            <v>Ad Hoc</v>
          </cell>
          <cell r="CV106" t="str">
            <v>Ad Hoc</v>
          </cell>
          <cell r="CW106" t="str">
            <v>Ad Hoc</v>
          </cell>
          <cell r="CX106" t="str">
            <v>Ad Hoc</v>
          </cell>
          <cell r="CY106" t="str">
            <v>Ad Hoc</v>
          </cell>
          <cell r="CZ106" t="str">
            <v>Ad Hoc</v>
          </cell>
          <cell r="DA106" t="str">
            <v>Ad Hoc</v>
          </cell>
          <cell r="DB106" t="str">
            <v>Ad Hoc</v>
          </cell>
          <cell r="DC106" t="str">
            <v>Ad Hoc</v>
          </cell>
          <cell r="DD106" t="str">
            <v>Ad Hoc</v>
          </cell>
          <cell r="DE106" t="str">
            <v>Ad Hoc</v>
          </cell>
          <cell r="DF106" t="str">
            <v>Ad Hoc</v>
          </cell>
          <cell r="DG106" t="str">
            <v>Ad Hoc</v>
          </cell>
          <cell r="DH106" t="str">
            <v>Ad Hoc</v>
          </cell>
          <cell r="DI106" t="str">
            <v>Ad Hoc</v>
          </cell>
          <cell r="DJ106" t="str">
            <v>Ad Hoc</v>
          </cell>
          <cell r="DK106" t="str">
            <v>Ad Hoc</v>
          </cell>
          <cell r="DL106">
            <v>1525</v>
          </cell>
          <cell r="DM106">
            <v>2288</v>
          </cell>
          <cell r="DN106">
            <v>3050</v>
          </cell>
          <cell r="DO106">
            <v>4576</v>
          </cell>
          <cell r="DP106">
            <v>6100</v>
          </cell>
          <cell r="DQ106">
            <v>9152</v>
          </cell>
          <cell r="DR106">
            <v>12200</v>
          </cell>
          <cell r="DS106">
            <v>18304</v>
          </cell>
          <cell r="DT106">
            <v>24400</v>
          </cell>
          <cell r="DU106">
            <v>36608</v>
          </cell>
          <cell r="DV106">
            <v>48800</v>
          </cell>
          <cell r="DW106">
            <v>73216</v>
          </cell>
          <cell r="DX106">
            <v>97600</v>
          </cell>
          <cell r="DY106">
            <v>146432</v>
          </cell>
          <cell r="DZ106">
            <v>195200</v>
          </cell>
          <cell r="EA106" t="str">
            <v>Ad Hoc</v>
          </cell>
          <cell r="EB106" t="str">
            <v>Ad Hoc</v>
          </cell>
          <cell r="EC106" t="str">
            <v>Ad Hoc</v>
          </cell>
          <cell r="ED106" t="str">
            <v>Ad Hoc</v>
          </cell>
          <cell r="EE106" t="str">
            <v>Ad Hoc</v>
          </cell>
          <cell r="EF106" t="str">
            <v>Ad Hoc</v>
          </cell>
          <cell r="EG106" t="str">
            <v>Ad Hoc</v>
          </cell>
          <cell r="EH106" t="str">
            <v>Ad Hoc</v>
          </cell>
          <cell r="EI106" t="str">
            <v>Ad Hoc</v>
          </cell>
          <cell r="EJ106" t="str">
            <v>Ad Hoc</v>
          </cell>
          <cell r="EK106" t="str">
            <v>Ad Hoc</v>
          </cell>
          <cell r="EL106" t="str">
            <v>Ad Hoc</v>
          </cell>
          <cell r="EM106" t="str">
            <v>Ad Hoc</v>
          </cell>
          <cell r="EN106" t="str">
            <v>Ad Hoc</v>
          </cell>
          <cell r="EO106" t="str">
            <v>Ad Hoc</v>
          </cell>
        </row>
        <row r="107">
          <cell r="BJ107">
            <v>62</v>
          </cell>
          <cell r="BK107" t="str">
            <v>Ad Hoc</v>
          </cell>
          <cell r="BL107" t="str">
            <v>Ad Hoc</v>
          </cell>
          <cell r="BM107" t="str">
            <v>Ad Hoc</v>
          </cell>
          <cell r="BN107" t="str">
            <v>Ad Hoc</v>
          </cell>
          <cell r="BO107" t="str">
            <v>Ad Hoc</v>
          </cell>
          <cell r="BP107" t="str">
            <v>Ad Hoc</v>
          </cell>
          <cell r="BQ107" t="str">
            <v>Ad Hoc</v>
          </cell>
          <cell r="BR107" t="str">
            <v>Ad Hoc</v>
          </cell>
          <cell r="BS107" t="str">
            <v>Ad Hoc</v>
          </cell>
          <cell r="BT107" t="str">
            <v>Ad Hoc</v>
          </cell>
          <cell r="BU107" t="str">
            <v>Ad Hoc</v>
          </cell>
          <cell r="BV107" t="str">
            <v>Ad Hoc</v>
          </cell>
          <cell r="BW107" t="str">
            <v>Ad Hoc</v>
          </cell>
          <cell r="BX107" t="str">
            <v>Ad Hoc</v>
          </cell>
          <cell r="BY107" t="str">
            <v>Ad Hoc</v>
          </cell>
          <cell r="BZ107" t="str">
            <v>Ad Hoc</v>
          </cell>
          <cell r="CA107" t="str">
            <v>Ad Hoc</v>
          </cell>
          <cell r="CB107" t="str">
            <v>Ad Hoc</v>
          </cell>
          <cell r="CC107" t="str">
            <v>Ad Hoc</v>
          </cell>
          <cell r="CD107" t="str">
            <v>Ad Hoc</v>
          </cell>
          <cell r="CE107" t="str">
            <v>Ad Hoc</v>
          </cell>
          <cell r="CF107" t="str">
            <v>Ad Hoc</v>
          </cell>
          <cell r="CG107" t="str">
            <v>Ad Hoc</v>
          </cell>
          <cell r="CH107" t="str">
            <v>Ad Hoc</v>
          </cell>
          <cell r="CI107" t="str">
            <v>Ad Hoc</v>
          </cell>
          <cell r="CJ107" t="str">
            <v>Ad Hoc</v>
          </cell>
          <cell r="CK107" t="str">
            <v>Ad Hoc</v>
          </cell>
          <cell r="CL107" t="str">
            <v>Ad Hoc</v>
          </cell>
          <cell r="CM107" t="str">
            <v>Ad Hoc</v>
          </cell>
          <cell r="CN107" t="str">
            <v>Ad Hoc</v>
          </cell>
          <cell r="CO107" t="str">
            <v>Ad Hoc</v>
          </cell>
          <cell r="CP107" t="str">
            <v>Ad Hoc</v>
          </cell>
          <cell r="CQ107" t="str">
            <v>Ad Hoc</v>
          </cell>
          <cell r="CR107" t="str">
            <v>Ad Hoc</v>
          </cell>
          <cell r="CS107" t="str">
            <v>Ad Hoc</v>
          </cell>
          <cell r="CT107" t="str">
            <v>Ad Hoc</v>
          </cell>
          <cell r="CU107" t="str">
            <v>Ad Hoc</v>
          </cell>
          <cell r="CV107" t="str">
            <v>Ad Hoc</v>
          </cell>
          <cell r="CW107" t="str">
            <v>Ad Hoc</v>
          </cell>
          <cell r="CX107" t="str">
            <v>Ad Hoc</v>
          </cell>
          <cell r="CY107" t="str">
            <v>Ad Hoc</v>
          </cell>
          <cell r="CZ107" t="str">
            <v>Ad Hoc</v>
          </cell>
          <cell r="DA107" t="str">
            <v>Ad Hoc</v>
          </cell>
          <cell r="DB107" t="str">
            <v>Ad Hoc</v>
          </cell>
          <cell r="DC107" t="str">
            <v>Ad Hoc</v>
          </cell>
          <cell r="DD107" t="str">
            <v>Ad Hoc</v>
          </cell>
          <cell r="DE107" t="str">
            <v>Ad Hoc</v>
          </cell>
          <cell r="DF107" t="str">
            <v>Ad Hoc</v>
          </cell>
          <cell r="DG107" t="str">
            <v>Ad Hoc</v>
          </cell>
          <cell r="DH107" t="str">
            <v>Ad Hoc</v>
          </cell>
          <cell r="DI107" t="str">
            <v>Ad Hoc</v>
          </cell>
          <cell r="DJ107" t="str">
            <v>Ad Hoc</v>
          </cell>
          <cell r="DK107" t="str">
            <v>Ad Hoc</v>
          </cell>
          <cell r="DL107" t="str">
            <v>Ad Hoc</v>
          </cell>
          <cell r="DM107">
            <v>1550</v>
          </cell>
          <cell r="DN107">
            <v>2325</v>
          </cell>
          <cell r="DO107">
            <v>3100</v>
          </cell>
          <cell r="DP107">
            <v>4650</v>
          </cell>
          <cell r="DQ107">
            <v>6200</v>
          </cell>
          <cell r="DR107">
            <v>9300</v>
          </cell>
          <cell r="DS107">
            <v>12400</v>
          </cell>
          <cell r="DT107">
            <v>18600</v>
          </cell>
          <cell r="DU107">
            <v>24800</v>
          </cell>
          <cell r="DV107">
            <v>37200</v>
          </cell>
          <cell r="DW107">
            <v>49600</v>
          </cell>
          <cell r="DX107">
            <v>74400</v>
          </cell>
          <cell r="DY107">
            <v>99200</v>
          </cell>
          <cell r="DZ107">
            <v>148800</v>
          </cell>
          <cell r="EA107">
            <v>198400</v>
          </cell>
          <cell r="EB107" t="str">
            <v>Ad Hoc</v>
          </cell>
          <cell r="EC107" t="str">
            <v>Ad Hoc</v>
          </cell>
          <cell r="ED107" t="str">
            <v>Ad Hoc</v>
          </cell>
          <cell r="EE107" t="str">
            <v>Ad Hoc</v>
          </cell>
          <cell r="EF107" t="str">
            <v>Ad Hoc</v>
          </cell>
          <cell r="EG107" t="str">
            <v>Ad Hoc</v>
          </cell>
          <cell r="EH107" t="str">
            <v>Ad Hoc</v>
          </cell>
          <cell r="EI107" t="str">
            <v>Ad Hoc</v>
          </cell>
          <cell r="EJ107" t="str">
            <v>Ad Hoc</v>
          </cell>
          <cell r="EK107" t="str">
            <v>Ad Hoc</v>
          </cell>
          <cell r="EL107" t="str">
            <v>Ad Hoc</v>
          </cell>
          <cell r="EM107" t="str">
            <v>Ad Hoc</v>
          </cell>
          <cell r="EN107" t="str">
            <v>Ad Hoc</v>
          </cell>
          <cell r="EO107" t="str">
            <v>Ad Hoc</v>
          </cell>
        </row>
        <row r="108">
          <cell r="BJ108">
            <v>63</v>
          </cell>
          <cell r="BK108" t="str">
            <v>Ad Hoc</v>
          </cell>
          <cell r="BL108" t="str">
            <v>Ad Hoc</v>
          </cell>
          <cell r="BM108" t="str">
            <v>Ad Hoc</v>
          </cell>
          <cell r="BN108" t="str">
            <v>Ad Hoc</v>
          </cell>
          <cell r="BO108" t="str">
            <v>Ad Hoc</v>
          </cell>
          <cell r="BP108" t="str">
            <v>Ad Hoc</v>
          </cell>
          <cell r="BQ108" t="str">
            <v>Ad Hoc</v>
          </cell>
          <cell r="BR108" t="str">
            <v>Ad Hoc</v>
          </cell>
          <cell r="BS108" t="str">
            <v>Ad Hoc</v>
          </cell>
          <cell r="BT108" t="str">
            <v>Ad Hoc</v>
          </cell>
          <cell r="BU108" t="str">
            <v>Ad Hoc</v>
          </cell>
          <cell r="BV108" t="str">
            <v>Ad Hoc</v>
          </cell>
          <cell r="BW108" t="str">
            <v>Ad Hoc</v>
          </cell>
          <cell r="BX108" t="str">
            <v>Ad Hoc</v>
          </cell>
          <cell r="BY108" t="str">
            <v>Ad Hoc</v>
          </cell>
          <cell r="BZ108" t="str">
            <v>Ad Hoc</v>
          </cell>
          <cell r="CA108" t="str">
            <v>Ad Hoc</v>
          </cell>
          <cell r="CB108" t="str">
            <v>Ad Hoc</v>
          </cell>
          <cell r="CC108" t="str">
            <v>Ad Hoc</v>
          </cell>
          <cell r="CD108" t="str">
            <v>Ad Hoc</v>
          </cell>
          <cell r="CE108" t="str">
            <v>Ad Hoc</v>
          </cell>
          <cell r="CF108" t="str">
            <v>Ad Hoc</v>
          </cell>
          <cell r="CG108" t="str">
            <v>Ad Hoc</v>
          </cell>
          <cell r="CH108" t="str">
            <v>Ad Hoc</v>
          </cell>
          <cell r="CI108" t="str">
            <v>Ad Hoc</v>
          </cell>
          <cell r="CJ108" t="str">
            <v>Ad Hoc</v>
          </cell>
          <cell r="CK108" t="str">
            <v>Ad Hoc</v>
          </cell>
          <cell r="CL108" t="str">
            <v>Ad Hoc</v>
          </cell>
          <cell r="CM108" t="str">
            <v>Ad Hoc</v>
          </cell>
          <cell r="CN108" t="str">
            <v>Ad Hoc</v>
          </cell>
          <cell r="CO108" t="str">
            <v>Ad Hoc</v>
          </cell>
          <cell r="CP108" t="str">
            <v>Ad Hoc</v>
          </cell>
          <cell r="CQ108" t="str">
            <v>Ad Hoc</v>
          </cell>
          <cell r="CR108" t="str">
            <v>Ad Hoc</v>
          </cell>
          <cell r="CS108" t="str">
            <v>Ad Hoc</v>
          </cell>
          <cell r="CT108" t="str">
            <v>Ad Hoc</v>
          </cell>
          <cell r="CU108" t="str">
            <v>Ad Hoc</v>
          </cell>
          <cell r="CV108" t="str">
            <v>Ad Hoc</v>
          </cell>
          <cell r="CW108" t="str">
            <v>Ad Hoc</v>
          </cell>
          <cell r="CX108" t="str">
            <v>Ad Hoc</v>
          </cell>
          <cell r="CY108" t="str">
            <v>Ad Hoc</v>
          </cell>
          <cell r="CZ108" t="str">
            <v>Ad Hoc</v>
          </cell>
          <cell r="DA108" t="str">
            <v>Ad Hoc</v>
          </cell>
          <cell r="DB108" t="str">
            <v>Ad Hoc</v>
          </cell>
          <cell r="DC108" t="str">
            <v>Ad Hoc</v>
          </cell>
          <cell r="DD108" t="str">
            <v>Ad Hoc</v>
          </cell>
          <cell r="DE108" t="str">
            <v>Ad Hoc</v>
          </cell>
          <cell r="DF108" t="str">
            <v>Ad Hoc</v>
          </cell>
          <cell r="DG108" t="str">
            <v>Ad Hoc</v>
          </cell>
          <cell r="DH108" t="str">
            <v>Ad Hoc</v>
          </cell>
          <cell r="DI108" t="str">
            <v>Ad Hoc</v>
          </cell>
          <cell r="DJ108" t="str">
            <v>Ad Hoc</v>
          </cell>
          <cell r="DK108" t="str">
            <v>Ad Hoc</v>
          </cell>
          <cell r="DL108" t="str">
            <v>Ad Hoc</v>
          </cell>
          <cell r="DM108" t="str">
            <v>Ad Hoc</v>
          </cell>
          <cell r="DN108">
            <v>1575</v>
          </cell>
          <cell r="DO108">
            <v>2363</v>
          </cell>
          <cell r="DP108">
            <v>3150</v>
          </cell>
          <cell r="DQ108">
            <v>4726</v>
          </cell>
          <cell r="DR108">
            <v>6300</v>
          </cell>
          <cell r="DS108">
            <v>9452</v>
          </cell>
          <cell r="DT108">
            <v>12600</v>
          </cell>
          <cell r="DU108">
            <v>18904</v>
          </cell>
          <cell r="DV108">
            <v>25200</v>
          </cell>
          <cell r="DW108">
            <v>37808</v>
          </cell>
          <cell r="DX108">
            <v>50400</v>
          </cell>
          <cell r="DY108">
            <v>75616</v>
          </cell>
          <cell r="DZ108">
            <v>100800</v>
          </cell>
          <cell r="EA108">
            <v>151232</v>
          </cell>
          <cell r="EB108">
            <v>201600</v>
          </cell>
          <cell r="EC108" t="str">
            <v>Ad Hoc</v>
          </cell>
          <cell r="ED108" t="str">
            <v>Ad Hoc</v>
          </cell>
          <cell r="EE108" t="str">
            <v>Ad Hoc</v>
          </cell>
          <cell r="EF108" t="str">
            <v>Ad Hoc</v>
          </cell>
          <cell r="EG108" t="str">
            <v>Ad Hoc</v>
          </cell>
          <cell r="EH108" t="str">
            <v>Ad Hoc</v>
          </cell>
          <cell r="EI108" t="str">
            <v>Ad Hoc</v>
          </cell>
          <cell r="EJ108" t="str">
            <v>Ad Hoc</v>
          </cell>
          <cell r="EK108" t="str">
            <v>Ad Hoc</v>
          </cell>
          <cell r="EL108" t="str">
            <v>Ad Hoc</v>
          </cell>
          <cell r="EM108" t="str">
            <v>Ad Hoc</v>
          </cell>
          <cell r="EN108" t="str">
            <v>Ad Hoc</v>
          </cell>
          <cell r="EO108" t="str">
            <v>Ad Hoc</v>
          </cell>
        </row>
        <row r="109">
          <cell r="BJ109">
            <v>64</v>
          </cell>
          <cell r="BK109" t="str">
            <v>Ad Hoc</v>
          </cell>
          <cell r="BL109" t="str">
            <v>Ad Hoc</v>
          </cell>
          <cell r="BM109" t="str">
            <v>Ad Hoc</v>
          </cell>
          <cell r="BN109" t="str">
            <v>Ad Hoc</v>
          </cell>
          <cell r="BO109" t="str">
            <v>Ad Hoc</v>
          </cell>
          <cell r="BP109" t="str">
            <v>Ad Hoc</v>
          </cell>
          <cell r="BQ109" t="str">
            <v>Ad Hoc</v>
          </cell>
          <cell r="BR109" t="str">
            <v>Ad Hoc</v>
          </cell>
          <cell r="BS109" t="str">
            <v>Ad Hoc</v>
          </cell>
          <cell r="BT109" t="str">
            <v>Ad Hoc</v>
          </cell>
          <cell r="BU109" t="str">
            <v>Ad Hoc</v>
          </cell>
          <cell r="BV109" t="str">
            <v>Ad Hoc</v>
          </cell>
          <cell r="BW109" t="str">
            <v>Ad Hoc</v>
          </cell>
          <cell r="BX109" t="str">
            <v>Ad Hoc</v>
          </cell>
          <cell r="BY109" t="str">
            <v>Ad Hoc</v>
          </cell>
          <cell r="BZ109" t="str">
            <v>Ad Hoc</v>
          </cell>
          <cell r="CA109" t="str">
            <v>Ad Hoc</v>
          </cell>
          <cell r="CB109" t="str">
            <v>Ad Hoc</v>
          </cell>
          <cell r="CC109" t="str">
            <v>Ad Hoc</v>
          </cell>
          <cell r="CD109" t="str">
            <v>Ad Hoc</v>
          </cell>
          <cell r="CE109" t="str">
            <v>Ad Hoc</v>
          </cell>
          <cell r="CF109" t="str">
            <v>Ad Hoc</v>
          </cell>
          <cell r="CG109" t="str">
            <v>Ad Hoc</v>
          </cell>
          <cell r="CH109" t="str">
            <v>Ad Hoc</v>
          </cell>
          <cell r="CI109" t="str">
            <v>Ad Hoc</v>
          </cell>
          <cell r="CJ109" t="str">
            <v>Ad Hoc</v>
          </cell>
          <cell r="CK109" t="str">
            <v>Ad Hoc</v>
          </cell>
          <cell r="CL109" t="str">
            <v>Ad Hoc</v>
          </cell>
          <cell r="CM109" t="str">
            <v>Ad Hoc</v>
          </cell>
          <cell r="CN109" t="str">
            <v>Ad Hoc</v>
          </cell>
          <cell r="CO109" t="str">
            <v>Ad Hoc</v>
          </cell>
          <cell r="CP109" t="str">
            <v>Ad Hoc</v>
          </cell>
          <cell r="CQ109" t="str">
            <v>Ad Hoc</v>
          </cell>
          <cell r="CR109" t="str">
            <v>Ad Hoc</v>
          </cell>
          <cell r="CS109" t="str">
            <v>Ad Hoc</v>
          </cell>
          <cell r="CT109" t="str">
            <v>Ad Hoc</v>
          </cell>
          <cell r="CU109" t="str">
            <v>Ad Hoc</v>
          </cell>
          <cell r="CV109" t="str">
            <v>Ad Hoc</v>
          </cell>
          <cell r="CW109" t="str">
            <v>Ad Hoc</v>
          </cell>
          <cell r="CX109" t="str">
            <v>Ad Hoc</v>
          </cell>
          <cell r="CY109" t="str">
            <v>Ad Hoc</v>
          </cell>
          <cell r="CZ109" t="str">
            <v>Ad Hoc</v>
          </cell>
          <cell r="DA109" t="str">
            <v>Ad Hoc</v>
          </cell>
          <cell r="DB109" t="str">
            <v>Ad Hoc</v>
          </cell>
          <cell r="DC109" t="str">
            <v>Ad Hoc</v>
          </cell>
          <cell r="DD109" t="str">
            <v>Ad Hoc</v>
          </cell>
          <cell r="DE109" t="str">
            <v>Ad Hoc</v>
          </cell>
          <cell r="DF109" t="str">
            <v>Ad Hoc</v>
          </cell>
          <cell r="DG109" t="str">
            <v>Ad Hoc</v>
          </cell>
          <cell r="DH109" t="str">
            <v>Ad Hoc</v>
          </cell>
          <cell r="DI109" t="str">
            <v>Ad Hoc</v>
          </cell>
          <cell r="DJ109" t="str">
            <v>Ad Hoc</v>
          </cell>
          <cell r="DK109" t="str">
            <v>Ad Hoc</v>
          </cell>
          <cell r="DL109" t="str">
            <v>Ad Hoc</v>
          </cell>
          <cell r="DM109" t="str">
            <v>Ad Hoc</v>
          </cell>
          <cell r="DN109" t="str">
            <v>Ad Hoc</v>
          </cell>
          <cell r="DO109">
            <v>1600</v>
          </cell>
          <cell r="DP109">
            <v>2400</v>
          </cell>
          <cell r="DQ109">
            <v>3200</v>
          </cell>
          <cell r="DR109">
            <v>4800</v>
          </cell>
          <cell r="DS109">
            <v>6400</v>
          </cell>
          <cell r="DT109">
            <v>9600</v>
          </cell>
          <cell r="DU109">
            <v>12800</v>
          </cell>
          <cell r="DV109">
            <v>19200</v>
          </cell>
          <cell r="DW109">
            <v>25600</v>
          </cell>
          <cell r="DX109">
            <v>38400</v>
          </cell>
          <cell r="DY109">
            <v>51200</v>
          </cell>
          <cell r="DZ109">
            <v>76800</v>
          </cell>
          <cell r="EA109">
            <v>102400</v>
          </cell>
          <cell r="EB109">
            <v>153600</v>
          </cell>
          <cell r="EC109">
            <v>204800</v>
          </cell>
          <cell r="ED109" t="str">
            <v>Ad Hoc</v>
          </cell>
          <cell r="EE109" t="str">
            <v>Ad Hoc</v>
          </cell>
          <cell r="EF109" t="str">
            <v>Ad Hoc</v>
          </cell>
          <cell r="EG109" t="str">
            <v>Ad Hoc</v>
          </cell>
          <cell r="EH109" t="str">
            <v>Ad Hoc</v>
          </cell>
          <cell r="EI109" t="str">
            <v>Ad Hoc</v>
          </cell>
          <cell r="EJ109" t="str">
            <v>Ad Hoc</v>
          </cell>
          <cell r="EK109" t="str">
            <v>Ad Hoc</v>
          </cell>
          <cell r="EL109" t="str">
            <v>Ad Hoc</v>
          </cell>
          <cell r="EM109" t="str">
            <v>Ad Hoc</v>
          </cell>
          <cell r="EN109" t="str">
            <v>Ad Hoc</v>
          </cell>
          <cell r="EO109" t="str">
            <v>Ad Hoc</v>
          </cell>
        </row>
        <row r="110">
          <cell r="BJ110">
            <v>65</v>
          </cell>
          <cell r="BK110" t="str">
            <v>Ad Hoc</v>
          </cell>
          <cell r="BL110" t="str">
            <v>Ad Hoc</v>
          </cell>
          <cell r="BM110" t="str">
            <v>Ad Hoc</v>
          </cell>
          <cell r="BN110" t="str">
            <v>Ad Hoc</v>
          </cell>
          <cell r="BO110" t="str">
            <v>Ad Hoc</v>
          </cell>
          <cell r="BP110" t="str">
            <v>Ad Hoc</v>
          </cell>
          <cell r="BQ110" t="str">
            <v>Ad Hoc</v>
          </cell>
          <cell r="BR110" t="str">
            <v>Ad Hoc</v>
          </cell>
          <cell r="BS110" t="str">
            <v>Ad Hoc</v>
          </cell>
          <cell r="BT110" t="str">
            <v>Ad Hoc</v>
          </cell>
          <cell r="BU110" t="str">
            <v>Ad Hoc</v>
          </cell>
          <cell r="BV110" t="str">
            <v>Ad Hoc</v>
          </cell>
          <cell r="BW110" t="str">
            <v>Ad Hoc</v>
          </cell>
          <cell r="BX110" t="str">
            <v>Ad Hoc</v>
          </cell>
          <cell r="BY110" t="str">
            <v>Ad Hoc</v>
          </cell>
          <cell r="BZ110" t="str">
            <v>Ad Hoc</v>
          </cell>
          <cell r="CA110" t="str">
            <v>Ad Hoc</v>
          </cell>
          <cell r="CB110" t="str">
            <v>Ad Hoc</v>
          </cell>
          <cell r="CC110" t="str">
            <v>Ad Hoc</v>
          </cell>
          <cell r="CD110" t="str">
            <v>Ad Hoc</v>
          </cell>
          <cell r="CE110" t="str">
            <v>Ad Hoc</v>
          </cell>
          <cell r="CF110" t="str">
            <v>Ad Hoc</v>
          </cell>
          <cell r="CG110" t="str">
            <v>Ad Hoc</v>
          </cell>
          <cell r="CH110" t="str">
            <v>Ad Hoc</v>
          </cell>
          <cell r="CI110" t="str">
            <v>Ad Hoc</v>
          </cell>
          <cell r="CJ110" t="str">
            <v>Ad Hoc</v>
          </cell>
          <cell r="CK110" t="str">
            <v>Ad Hoc</v>
          </cell>
          <cell r="CL110" t="str">
            <v>Ad Hoc</v>
          </cell>
          <cell r="CM110" t="str">
            <v>Ad Hoc</v>
          </cell>
          <cell r="CN110" t="str">
            <v>Ad Hoc</v>
          </cell>
          <cell r="CO110" t="str">
            <v>Ad Hoc</v>
          </cell>
          <cell r="CP110" t="str">
            <v>Ad Hoc</v>
          </cell>
          <cell r="CQ110" t="str">
            <v>Ad Hoc</v>
          </cell>
          <cell r="CR110" t="str">
            <v>Ad Hoc</v>
          </cell>
          <cell r="CS110" t="str">
            <v>Ad Hoc</v>
          </cell>
          <cell r="CT110" t="str">
            <v>Ad Hoc</v>
          </cell>
          <cell r="CU110" t="str">
            <v>Ad Hoc</v>
          </cell>
          <cell r="CV110" t="str">
            <v>Ad Hoc</v>
          </cell>
          <cell r="CW110" t="str">
            <v>Ad Hoc</v>
          </cell>
          <cell r="CX110" t="str">
            <v>Ad Hoc</v>
          </cell>
          <cell r="CY110" t="str">
            <v>Ad Hoc</v>
          </cell>
          <cell r="CZ110" t="str">
            <v>Ad Hoc</v>
          </cell>
          <cell r="DA110" t="str">
            <v>Ad Hoc</v>
          </cell>
          <cell r="DB110" t="str">
            <v>Ad Hoc</v>
          </cell>
          <cell r="DC110" t="str">
            <v>Ad Hoc</v>
          </cell>
          <cell r="DD110" t="str">
            <v>Ad Hoc</v>
          </cell>
          <cell r="DE110" t="str">
            <v>Ad Hoc</v>
          </cell>
          <cell r="DF110" t="str">
            <v>Ad Hoc</v>
          </cell>
          <cell r="DG110" t="str">
            <v>Ad Hoc</v>
          </cell>
          <cell r="DH110" t="str">
            <v>Ad Hoc</v>
          </cell>
          <cell r="DI110" t="str">
            <v>Ad Hoc</v>
          </cell>
          <cell r="DJ110" t="str">
            <v>Ad Hoc</v>
          </cell>
          <cell r="DK110" t="str">
            <v>Ad Hoc</v>
          </cell>
          <cell r="DL110" t="str">
            <v>Ad Hoc</v>
          </cell>
          <cell r="DM110" t="str">
            <v>Ad Hoc</v>
          </cell>
          <cell r="DN110" t="str">
            <v>Ad Hoc</v>
          </cell>
          <cell r="DO110" t="str">
            <v>Ad Hoc</v>
          </cell>
          <cell r="DP110">
            <v>1625</v>
          </cell>
          <cell r="DQ110">
            <v>2438</v>
          </cell>
          <cell r="DR110">
            <v>3250</v>
          </cell>
          <cell r="DS110">
            <v>4876</v>
          </cell>
          <cell r="DT110">
            <v>6500</v>
          </cell>
          <cell r="DU110">
            <v>9752</v>
          </cell>
          <cell r="DV110">
            <v>13000</v>
          </cell>
          <cell r="DW110">
            <v>19504</v>
          </cell>
          <cell r="DX110">
            <v>26000</v>
          </cell>
          <cell r="DY110">
            <v>39008</v>
          </cell>
          <cell r="DZ110">
            <v>52000</v>
          </cell>
          <cell r="EA110">
            <v>78016</v>
          </cell>
          <cell r="EB110">
            <v>104000</v>
          </cell>
          <cell r="EC110">
            <v>156032</v>
          </cell>
          <cell r="ED110">
            <v>208000</v>
          </cell>
          <cell r="EE110" t="str">
            <v>Ad Hoc</v>
          </cell>
          <cell r="EF110" t="str">
            <v>Ad Hoc</v>
          </cell>
          <cell r="EG110" t="str">
            <v>Ad Hoc</v>
          </cell>
          <cell r="EH110" t="str">
            <v>Ad Hoc</v>
          </cell>
          <cell r="EI110" t="str">
            <v>Ad Hoc</v>
          </cell>
          <cell r="EJ110" t="str">
            <v>Ad Hoc</v>
          </cell>
          <cell r="EK110" t="str">
            <v>Ad Hoc</v>
          </cell>
          <cell r="EL110" t="str">
            <v>Ad Hoc</v>
          </cell>
          <cell r="EM110" t="str">
            <v>Ad Hoc</v>
          </cell>
          <cell r="EN110" t="str">
            <v>Ad Hoc</v>
          </cell>
          <cell r="EO110" t="str">
            <v>Ad Hoc</v>
          </cell>
        </row>
        <row r="111">
          <cell r="BJ111">
            <v>66</v>
          </cell>
          <cell r="BK111" t="str">
            <v>Ad Hoc</v>
          </cell>
          <cell r="BL111" t="str">
            <v>Ad Hoc</v>
          </cell>
          <cell r="BM111" t="str">
            <v>Ad Hoc</v>
          </cell>
          <cell r="BN111" t="str">
            <v>Ad Hoc</v>
          </cell>
          <cell r="BO111" t="str">
            <v>Ad Hoc</v>
          </cell>
          <cell r="BP111" t="str">
            <v>Ad Hoc</v>
          </cell>
          <cell r="BQ111" t="str">
            <v>Ad Hoc</v>
          </cell>
          <cell r="BR111" t="str">
            <v>Ad Hoc</v>
          </cell>
          <cell r="BS111" t="str">
            <v>Ad Hoc</v>
          </cell>
          <cell r="BT111" t="str">
            <v>Ad Hoc</v>
          </cell>
          <cell r="BU111" t="str">
            <v>Ad Hoc</v>
          </cell>
          <cell r="BV111" t="str">
            <v>Ad Hoc</v>
          </cell>
          <cell r="BW111" t="str">
            <v>Ad Hoc</v>
          </cell>
          <cell r="BX111" t="str">
            <v>Ad Hoc</v>
          </cell>
          <cell r="BY111" t="str">
            <v>Ad Hoc</v>
          </cell>
          <cell r="BZ111" t="str">
            <v>Ad Hoc</v>
          </cell>
          <cell r="CA111" t="str">
            <v>Ad Hoc</v>
          </cell>
          <cell r="CB111" t="str">
            <v>Ad Hoc</v>
          </cell>
          <cell r="CC111" t="str">
            <v>Ad Hoc</v>
          </cell>
          <cell r="CD111" t="str">
            <v>Ad Hoc</v>
          </cell>
          <cell r="CE111" t="str">
            <v>Ad Hoc</v>
          </cell>
          <cell r="CF111" t="str">
            <v>Ad Hoc</v>
          </cell>
          <cell r="CG111" t="str">
            <v>Ad Hoc</v>
          </cell>
          <cell r="CH111" t="str">
            <v>Ad Hoc</v>
          </cell>
          <cell r="CI111" t="str">
            <v>Ad Hoc</v>
          </cell>
          <cell r="CJ111" t="str">
            <v>Ad Hoc</v>
          </cell>
          <cell r="CK111" t="str">
            <v>Ad Hoc</v>
          </cell>
          <cell r="CL111" t="str">
            <v>Ad Hoc</v>
          </cell>
          <cell r="CM111" t="str">
            <v>Ad Hoc</v>
          </cell>
          <cell r="CN111" t="str">
            <v>Ad Hoc</v>
          </cell>
          <cell r="CO111" t="str">
            <v>Ad Hoc</v>
          </cell>
          <cell r="CP111" t="str">
            <v>Ad Hoc</v>
          </cell>
          <cell r="CQ111" t="str">
            <v>Ad Hoc</v>
          </cell>
          <cell r="CR111" t="str">
            <v>Ad Hoc</v>
          </cell>
          <cell r="CS111" t="str">
            <v>Ad Hoc</v>
          </cell>
          <cell r="CT111" t="str">
            <v>Ad Hoc</v>
          </cell>
          <cell r="CU111" t="str">
            <v>Ad Hoc</v>
          </cell>
          <cell r="CV111" t="str">
            <v>Ad Hoc</v>
          </cell>
          <cell r="CW111" t="str">
            <v>Ad Hoc</v>
          </cell>
          <cell r="CX111" t="str">
            <v>Ad Hoc</v>
          </cell>
          <cell r="CY111" t="str">
            <v>Ad Hoc</v>
          </cell>
          <cell r="CZ111" t="str">
            <v>Ad Hoc</v>
          </cell>
          <cell r="DA111" t="str">
            <v>Ad Hoc</v>
          </cell>
          <cell r="DB111" t="str">
            <v>Ad Hoc</v>
          </cell>
          <cell r="DC111" t="str">
            <v>Ad Hoc</v>
          </cell>
          <cell r="DD111" t="str">
            <v>Ad Hoc</v>
          </cell>
          <cell r="DE111" t="str">
            <v>Ad Hoc</v>
          </cell>
          <cell r="DF111" t="str">
            <v>Ad Hoc</v>
          </cell>
          <cell r="DG111" t="str">
            <v>Ad Hoc</v>
          </cell>
          <cell r="DH111" t="str">
            <v>Ad Hoc</v>
          </cell>
          <cell r="DI111" t="str">
            <v>Ad Hoc</v>
          </cell>
          <cell r="DJ111" t="str">
            <v>Ad Hoc</v>
          </cell>
          <cell r="DK111" t="str">
            <v>Ad Hoc</v>
          </cell>
          <cell r="DL111" t="str">
            <v>Ad Hoc</v>
          </cell>
          <cell r="DM111" t="str">
            <v>Ad Hoc</v>
          </cell>
          <cell r="DN111" t="str">
            <v>Ad Hoc</v>
          </cell>
          <cell r="DO111" t="str">
            <v>Ad Hoc</v>
          </cell>
          <cell r="DP111" t="str">
            <v>Ad Hoc</v>
          </cell>
          <cell r="DQ111">
            <v>1650</v>
          </cell>
          <cell r="DR111">
            <v>2475</v>
          </cell>
          <cell r="DS111">
            <v>3300</v>
          </cell>
          <cell r="DT111">
            <v>4950</v>
          </cell>
          <cell r="DU111">
            <v>6600</v>
          </cell>
          <cell r="DV111">
            <v>9900</v>
          </cell>
          <cell r="DW111">
            <v>13200</v>
          </cell>
          <cell r="DX111">
            <v>19800</v>
          </cell>
          <cell r="DY111">
            <v>26400</v>
          </cell>
          <cell r="DZ111">
            <v>39600</v>
          </cell>
          <cell r="EA111">
            <v>52800</v>
          </cell>
          <cell r="EB111">
            <v>79200</v>
          </cell>
          <cell r="EC111">
            <v>105600</v>
          </cell>
          <cell r="ED111">
            <v>158400</v>
          </cell>
          <cell r="EE111">
            <v>211200</v>
          </cell>
          <cell r="EF111" t="str">
            <v>Ad Hoc</v>
          </cell>
          <cell r="EG111" t="str">
            <v>Ad Hoc</v>
          </cell>
          <cell r="EH111" t="str">
            <v>Ad Hoc</v>
          </cell>
          <cell r="EI111" t="str">
            <v>Ad Hoc</v>
          </cell>
          <cell r="EJ111" t="str">
            <v>Ad Hoc</v>
          </cell>
          <cell r="EK111" t="str">
            <v>Ad Hoc</v>
          </cell>
          <cell r="EL111" t="str">
            <v>Ad Hoc</v>
          </cell>
          <cell r="EM111" t="str">
            <v>Ad Hoc</v>
          </cell>
          <cell r="EN111" t="str">
            <v>Ad Hoc</v>
          </cell>
          <cell r="EO111" t="str">
            <v>Ad Hoc</v>
          </cell>
        </row>
        <row r="112">
          <cell r="BJ112">
            <v>67</v>
          </cell>
          <cell r="BK112" t="str">
            <v>Ad Hoc</v>
          </cell>
          <cell r="BL112" t="str">
            <v>Ad Hoc</v>
          </cell>
          <cell r="BM112" t="str">
            <v>Ad Hoc</v>
          </cell>
          <cell r="BN112" t="str">
            <v>Ad Hoc</v>
          </cell>
          <cell r="BO112" t="str">
            <v>Ad Hoc</v>
          </cell>
          <cell r="BP112" t="str">
            <v>Ad Hoc</v>
          </cell>
          <cell r="BQ112" t="str">
            <v>Ad Hoc</v>
          </cell>
          <cell r="BR112" t="str">
            <v>Ad Hoc</v>
          </cell>
          <cell r="BS112" t="str">
            <v>Ad Hoc</v>
          </cell>
          <cell r="BT112" t="str">
            <v>Ad Hoc</v>
          </cell>
          <cell r="BU112" t="str">
            <v>Ad Hoc</v>
          </cell>
          <cell r="BV112" t="str">
            <v>Ad Hoc</v>
          </cell>
          <cell r="BW112" t="str">
            <v>Ad Hoc</v>
          </cell>
          <cell r="BX112" t="str">
            <v>Ad Hoc</v>
          </cell>
          <cell r="BY112" t="str">
            <v>Ad Hoc</v>
          </cell>
          <cell r="BZ112" t="str">
            <v>Ad Hoc</v>
          </cell>
          <cell r="CA112" t="str">
            <v>Ad Hoc</v>
          </cell>
          <cell r="CB112" t="str">
            <v>Ad Hoc</v>
          </cell>
          <cell r="CC112" t="str">
            <v>Ad Hoc</v>
          </cell>
          <cell r="CD112" t="str">
            <v>Ad Hoc</v>
          </cell>
          <cell r="CE112" t="str">
            <v>Ad Hoc</v>
          </cell>
          <cell r="CF112" t="str">
            <v>Ad Hoc</v>
          </cell>
          <cell r="CG112" t="str">
            <v>Ad Hoc</v>
          </cell>
          <cell r="CH112" t="str">
            <v>Ad Hoc</v>
          </cell>
          <cell r="CI112" t="str">
            <v>Ad Hoc</v>
          </cell>
          <cell r="CJ112" t="str">
            <v>Ad Hoc</v>
          </cell>
          <cell r="CK112" t="str">
            <v>Ad Hoc</v>
          </cell>
          <cell r="CL112" t="str">
            <v>Ad Hoc</v>
          </cell>
          <cell r="CM112" t="str">
            <v>Ad Hoc</v>
          </cell>
          <cell r="CN112" t="str">
            <v>Ad Hoc</v>
          </cell>
          <cell r="CO112" t="str">
            <v>Ad Hoc</v>
          </cell>
          <cell r="CP112" t="str">
            <v>Ad Hoc</v>
          </cell>
          <cell r="CQ112" t="str">
            <v>Ad Hoc</v>
          </cell>
          <cell r="CR112" t="str">
            <v>Ad Hoc</v>
          </cell>
          <cell r="CS112" t="str">
            <v>Ad Hoc</v>
          </cell>
          <cell r="CT112" t="str">
            <v>Ad Hoc</v>
          </cell>
          <cell r="CU112" t="str">
            <v>Ad Hoc</v>
          </cell>
          <cell r="CV112" t="str">
            <v>Ad Hoc</v>
          </cell>
          <cell r="CW112" t="str">
            <v>Ad Hoc</v>
          </cell>
          <cell r="CX112" t="str">
            <v>Ad Hoc</v>
          </cell>
          <cell r="CY112" t="str">
            <v>Ad Hoc</v>
          </cell>
          <cell r="CZ112" t="str">
            <v>Ad Hoc</v>
          </cell>
          <cell r="DA112" t="str">
            <v>Ad Hoc</v>
          </cell>
          <cell r="DB112" t="str">
            <v>Ad Hoc</v>
          </cell>
          <cell r="DC112" t="str">
            <v>Ad Hoc</v>
          </cell>
          <cell r="DD112" t="str">
            <v>Ad Hoc</v>
          </cell>
          <cell r="DE112" t="str">
            <v>Ad Hoc</v>
          </cell>
          <cell r="DF112" t="str">
            <v>Ad Hoc</v>
          </cell>
          <cell r="DG112" t="str">
            <v>Ad Hoc</v>
          </cell>
          <cell r="DH112" t="str">
            <v>Ad Hoc</v>
          </cell>
          <cell r="DI112" t="str">
            <v>Ad Hoc</v>
          </cell>
          <cell r="DJ112" t="str">
            <v>Ad Hoc</v>
          </cell>
          <cell r="DK112" t="str">
            <v>Ad Hoc</v>
          </cell>
          <cell r="DL112" t="str">
            <v>Ad Hoc</v>
          </cell>
          <cell r="DM112" t="str">
            <v>Ad Hoc</v>
          </cell>
          <cell r="DN112" t="str">
            <v>Ad Hoc</v>
          </cell>
          <cell r="DO112" t="str">
            <v>Ad Hoc</v>
          </cell>
          <cell r="DP112" t="str">
            <v>Ad Hoc</v>
          </cell>
          <cell r="DQ112" t="str">
            <v>Ad Hoc</v>
          </cell>
          <cell r="DR112">
            <v>1675</v>
          </cell>
          <cell r="DS112">
            <v>2513</v>
          </cell>
          <cell r="DT112">
            <v>3350</v>
          </cell>
          <cell r="DU112">
            <v>5026</v>
          </cell>
          <cell r="DV112">
            <v>6700</v>
          </cell>
          <cell r="DW112">
            <v>10052</v>
          </cell>
          <cell r="DX112">
            <v>13400</v>
          </cell>
          <cell r="DY112">
            <v>20104</v>
          </cell>
          <cell r="DZ112">
            <v>26800</v>
          </cell>
          <cell r="EA112">
            <v>40208</v>
          </cell>
          <cell r="EB112">
            <v>53600</v>
          </cell>
          <cell r="EC112">
            <v>80416</v>
          </cell>
          <cell r="ED112">
            <v>107200</v>
          </cell>
          <cell r="EE112">
            <v>160832</v>
          </cell>
          <cell r="EF112">
            <v>214400</v>
          </cell>
          <cell r="EG112" t="str">
            <v>Ad Hoc</v>
          </cell>
          <cell r="EH112" t="str">
            <v>Ad Hoc</v>
          </cell>
          <cell r="EI112" t="str">
            <v>Ad Hoc</v>
          </cell>
          <cell r="EJ112" t="str">
            <v>Ad Hoc</v>
          </cell>
          <cell r="EK112" t="str">
            <v>Ad Hoc</v>
          </cell>
          <cell r="EL112" t="str">
            <v>Ad Hoc</v>
          </cell>
          <cell r="EM112" t="str">
            <v>Ad Hoc</v>
          </cell>
          <cell r="EN112" t="str">
            <v>Ad Hoc</v>
          </cell>
          <cell r="EO112" t="str">
            <v>Ad Hoc</v>
          </cell>
        </row>
        <row r="113">
          <cell r="BJ113">
            <v>68</v>
          </cell>
          <cell r="BK113" t="str">
            <v>Ad Hoc</v>
          </cell>
          <cell r="BL113" t="str">
            <v>Ad Hoc</v>
          </cell>
          <cell r="BM113" t="str">
            <v>Ad Hoc</v>
          </cell>
          <cell r="BN113" t="str">
            <v>Ad Hoc</v>
          </cell>
          <cell r="BO113" t="str">
            <v>Ad Hoc</v>
          </cell>
          <cell r="BP113" t="str">
            <v>Ad Hoc</v>
          </cell>
          <cell r="BQ113" t="str">
            <v>Ad Hoc</v>
          </cell>
          <cell r="BR113" t="str">
            <v>Ad Hoc</v>
          </cell>
          <cell r="BS113" t="str">
            <v>Ad Hoc</v>
          </cell>
          <cell r="BT113" t="str">
            <v>Ad Hoc</v>
          </cell>
          <cell r="BU113" t="str">
            <v>Ad Hoc</v>
          </cell>
          <cell r="BV113" t="str">
            <v>Ad Hoc</v>
          </cell>
          <cell r="BW113" t="str">
            <v>Ad Hoc</v>
          </cell>
          <cell r="BX113" t="str">
            <v>Ad Hoc</v>
          </cell>
          <cell r="BY113" t="str">
            <v>Ad Hoc</v>
          </cell>
          <cell r="BZ113" t="str">
            <v>Ad Hoc</v>
          </cell>
          <cell r="CA113" t="str">
            <v>Ad Hoc</v>
          </cell>
          <cell r="CB113" t="str">
            <v>Ad Hoc</v>
          </cell>
          <cell r="CC113" t="str">
            <v>Ad Hoc</v>
          </cell>
          <cell r="CD113" t="str">
            <v>Ad Hoc</v>
          </cell>
          <cell r="CE113" t="str">
            <v>Ad Hoc</v>
          </cell>
          <cell r="CF113" t="str">
            <v>Ad Hoc</v>
          </cell>
          <cell r="CG113" t="str">
            <v>Ad Hoc</v>
          </cell>
          <cell r="CH113" t="str">
            <v>Ad Hoc</v>
          </cell>
          <cell r="CI113" t="str">
            <v>Ad Hoc</v>
          </cell>
          <cell r="CJ113" t="str">
            <v>Ad Hoc</v>
          </cell>
          <cell r="CK113" t="str">
            <v>Ad Hoc</v>
          </cell>
          <cell r="CL113" t="str">
            <v>Ad Hoc</v>
          </cell>
          <cell r="CM113" t="str">
            <v>Ad Hoc</v>
          </cell>
          <cell r="CN113" t="str">
            <v>Ad Hoc</v>
          </cell>
          <cell r="CO113" t="str">
            <v>Ad Hoc</v>
          </cell>
          <cell r="CP113" t="str">
            <v>Ad Hoc</v>
          </cell>
          <cell r="CQ113" t="str">
            <v>Ad Hoc</v>
          </cell>
          <cell r="CR113" t="str">
            <v>Ad Hoc</v>
          </cell>
          <cell r="CS113" t="str">
            <v>Ad Hoc</v>
          </cell>
          <cell r="CT113" t="str">
            <v>Ad Hoc</v>
          </cell>
          <cell r="CU113" t="str">
            <v>Ad Hoc</v>
          </cell>
          <cell r="CV113" t="str">
            <v>Ad Hoc</v>
          </cell>
          <cell r="CW113" t="str">
            <v>Ad Hoc</v>
          </cell>
          <cell r="CX113" t="str">
            <v>Ad Hoc</v>
          </cell>
          <cell r="CY113" t="str">
            <v>Ad Hoc</v>
          </cell>
          <cell r="CZ113" t="str">
            <v>Ad Hoc</v>
          </cell>
          <cell r="DA113" t="str">
            <v>Ad Hoc</v>
          </cell>
          <cell r="DB113" t="str">
            <v>Ad Hoc</v>
          </cell>
          <cell r="DC113" t="str">
            <v>Ad Hoc</v>
          </cell>
          <cell r="DD113" t="str">
            <v>Ad Hoc</v>
          </cell>
          <cell r="DE113" t="str">
            <v>Ad Hoc</v>
          </cell>
          <cell r="DF113" t="str">
            <v>Ad Hoc</v>
          </cell>
          <cell r="DG113" t="str">
            <v>Ad Hoc</v>
          </cell>
          <cell r="DH113" t="str">
            <v>Ad Hoc</v>
          </cell>
          <cell r="DI113" t="str">
            <v>Ad Hoc</v>
          </cell>
          <cell r="DJ113" t="str">
            <v>Ad Hoc</v>
          </cell>
          <cell r="DK113" t="str">
            <v>Ad Hoc</v>
          </cell>
          <cell r="DL113" t="str">
            <v>Ad Hoc</v>
          </cell>
          <cell r="DM113" t="str">
            <v>Ad Hoc</v>
          </cell>
          <cell r="DN113" t="str">
            <v>Ad Hoc</v>
          </cell>
          <cell r="DO113" t="str">
            <v>Ad Hoc</v>
          </cell>
          <cell r="DP113" t="str">
            <v>Ad Hoc</v>
          </cell>
          <cell r="DQ113" t="str">
            <v>Ad Hoc</v>
          </cell>
          <cell r="DR113" t="str">
            <v>Ad Hoc</v>
          </cell>
          <cell r="DS113">
            <v>1700</v>
          </cell>
          <cell r="DT113">
            <v>2550</v>
          </cell>
          <cell r="DU113">
            <v>3400</v>
          </cell>
          <cell r="DV113">
            <v>5100</v>
          </cell>
          <cell r="DW113">
            <v>6800</v>
          </cell>
          <cell r="DX113">
            <v>10200</v>
          </cell>
          <cell r="DY113">
            <v>13600</v>
          </cell>
          <cell r="DZ113">
            <v>20400</v>
          </cell>
          <cell r="EA113">
            <v>27200</v>
          </cell>
          <cell r="EB113">
            <v>40800</v>
          </cell>
          <cell r="EC113">
            <v>54400</v>
          </cell>
          <cell r="ED113">
            <v>81600</v>
          </cell>
          <cell r="EE113">
            <v>108800</v>
          </cell>
          <cell r="EF113">
            <v>163200</v>
          </cell>
          <cell r="EG113">
            <v>217600</v>
          </cell>
          <cell r="EH113" t="str">
            <v>Ad Hoc</v>
          </cell>
          <cell r="EI113" t="str">
            <v>Ad Hoc</v>
          </cell>
          <cell r="EJ113" t="str">
            <v>Ad Hoc</v>
          </cell>
          <cell r="EK113" t="str">
            <v>Ad Hoc</v>
          </cell>
          <cell r="EL113" t="str">
            <v>Ad Hoc</v>
          </cell>
          <cell r="EM113" t="str">
            <v>Ad Hoc</v>
          </cell>
          <cell r="EN113" t="str">
            <v>Ad Hoc</v>
          </cell>
          <cell r="EO113" t="str">
            <v>Ad Hoc</v>
          </cell>
        </row>
        <row r="114">
          <cell r="BJ114">
            <v>69</v>
          </cell>
          <cell r="BK114" t="str">
            <v>Ad Hoc</v>
          </cell>
          <cell r="BL114" t="str">
            <v>Ad Hoc</v>
          </cell>
          <cell r="BM114" t="str">
            <v>Ad Hoc</v>
          </cell>
          <cell r="BN114" t="str">
            <v>Ad Hoc</v>
          </cell>
          <cell r="BO114" t="str">
            <v>Ad Hoc</v>
          </cell>
          <cell r="BP114" t="str">
            <v>Ad Hoc</v>
          </cell>
          <cell r="BQ114" t="str">
            <v>Ad Hoc</v>
          </cell>
          <cell r="BR114" t="str">
            <v>Ad Hoc</v>
          </cell>
          <cell r="BS114" t="str">
            <v>Ad Hoc</v>
          </cell>
          <cell r="BT114" t="str">
            <v>Ad Hoc</v>
          </cell>
          <cell r="BU114" t="str">
            <v>Ad Hoc</v>
          </cell>
          <cell r="BV114" t="str">
            <v>Ad Hoc</v>
          </cell>
          <cell r="BW114" t="str">
            <v>Ad Hoc</v>
          </cell>
          <cell r="BX114" t="str">
            <v>Ad Hoc</v>
          </cell>
          <cell r="BY114" t="str">
            <v>Ad Hoc</v>
          </cell>
          <cell r="BZ114" t="str">
            <v>Ad Hoc</v>
          </cell>
          <cell r="CA114" t="str">
            <v>Ad Hoc</v>
          </cell>
          <cell r="CB114" t="str">
            <v>Ad Hoc</v>
          </cell>
          <cell r="CC114" t="str">
            <v>Ad Hoc</v>
          </cell>
          <cell r="CD114" t="str">
            <v>Ad Hoc</v>
          </cell>
          <cell r="CE114" t="str">
            <v>Ad Hoc</v>
          </cell>
          <cell r="CF114" t="str">
            <v>Ad Hoc</v>
          </cell>
          <cell r="CG114" t="str">
            <v>Ad Hoc</v>
          </cell>
          <cell r="CH114" t="str">
            <v>Ad Hoc</v>
          </cell>
          <cell r="CI114" t="str">
            <v>Ad Hoc</v>
          </cell>
          <cell r="CJ114" t="str">
            <v>Ad Hoc</v>
          </cell>
          <cell r="CK114" t="str">
            <v>Ad Hoc</v>
          </cell>
          <cell r="CL114" t="str">
            <v>Ad Hoc</v>
          </cell>
          <cell r="CM114" t="str">
            <v>Ad Hoc</v>
          </cell>
          <cell r="CN114" t="str">
            <v>Ad Hoc</v>
          </cell>
          <cell r="CO114" t="str">
            <v>Ad Hoc</v>
          </cell>
          <cell r="CP114" t="str">
            <v>Ad Hoc</v>
          </cell>
          <cell r="CQ114" t="str">
            <v>Ad Hoc</v>
          </cell>
          <cell r="CR114" t="str">
            <v>Ad Hoc</v>
          </cell>
          <cell r="CS114" t="str">
            <v>Ad Hoc</v>
          </cell>
          <cell r="CT114" t="str">
            <v>Ad Hoc</v>
          </cell>
          <cell r="CU114" t="str">
            <v>Ad Hoc</v>
          </cell>
          <cell r="CV114" t="str">
            <v>Ad Hoc</v>
          </cell>
          <cell r="CW114" t="str">
            <v>Ad Hoc</v>
          </cell>
          <cell r="CX114" t="str">
            <v>Ad Hoc</v>
          </cell>
          <cell r="CY114" t="str">
            <v>Ad Hoc</v>
          </cell>
          <cell r="CZ114" t="str">
            <v>Ad Hoc</v>
          </cell>
          <cell r="DA114" t="str">
            <v>Ad Hoc</v>
          </cell>
          <cell r="DB114" t="str">
            <v>Ad Hoc</v>
          </cell>
          <cell r="DC114" t="str">
            <v>Ad Hoc</v>
          </cell>
          <cell r="DD114" t="str">
            <v>Ad Hoc</v>
          </cell>
          <cell r="DE114" t="str">
            <v>Ad Hoc</v>
          </cell>
          <cell r="DF114" t="str">
            <v>Ad Hoc</v>
          </cell>
          <cell r="DG114" t="str">
            <v>Ad Hoc</v>
          </cell>
          <cell r="DH114" t="str">
            <v>Ad Hoc</v>
          </cell>
          <cell r="DI114" t="str">
            <v>Ad Hoc</v>
          </cell>
          <cell r="DJ114" t="str">
            <v>Ad Hoc</v>
          </cell>
          <cell r="DK114" t="str">
            <v>Ad Hoc</v>
          </cell>
          <cell r="DL114" t="str">
            <v>Ad Hoc</v>
          </cell>
          <cell r="DM114" t="str">
            <v>Ad Hoc</v>
          </cell>
          <cell r="DN114" t="str">
            <v>Ad Hoc</v>
          </cell>
          <cell r="DO114" t="str">
            <v>Ad Hoc</v>
          </cell>
          <cell r="DP114" t="str">
            <v>Ad Hoc</v>
          </cell>
          <cell r="DQ114" t="str">
            <v>Ad Hoc</v>
          </cell>
          <cell r="DR114" t="str">
            <v>Ad Hoc</v>
          </cell>
          <cell r="DS114" t="str">
            <v>Ad Hoc</v>
          </cell>
          <cell r="DT114">
            <v>1725</v>
          </cell>
          <cell r="DU114">
            <v>2588</v>
          </cell>
          <cell r="DV114">
            <v>3450</v>
          </cell>
          <cell r="DW114">
            <v>5176</v>
          </cell>
          <cell r="DX114">
            <v>6900</v>
          </cell>
          <cell r="DY114">
            <v>10352</v>
          </cell>
          <cell r="DZ114">
            <v>13800</v>
          </cell>
          <cell r="EA114">
            <v>20704</v>
          </cell>
          <cell r="EB114">
            <v>27600</v>
          </cell>
          <cell r="EC114">
            <v>41408</v>
          </cell>
          <cell r="ED114">
            <v>55200</v>
          </cell>
          <cell r="EE114">
            <v>82816</v>
          </cell>
          <cell r="EF114">
            <v>110400</v>
          </cell>
          <cell r="EG114">
            <v>165632</v>
          </cell>
          <cell r="EH114">
            <v>220800</v>
          </cell>
          <cell r="EI114" t="str">
            <v>Ad Hoc</v>
          </cell>
          <cell r="EJ114" t="str">
            <v>Ad Hoc</v>
          </cell>
          <cell r="EK114" t="str">
            <v>Ad Hoc</v>
          </cell>
          <cell r="EL114" t="str">
            <v>Ad Hoc</v>
          </cell>
          <cell r="EM114" t="str">
            <v>Ad Hoc</v>
          </cell>
          <cell r="EN114" t="str">
            <v>Ad Hoc</v>
          </cell>
          <cell r="EO114" t="str">
            <v>Ad Hoc</v>
          </cell>
        </row>
        <row r="115">
          <cell r="BJ115">
            <v>70</v>
          </cell>
          <cell r="BK115" t="str">
            <v>Ad Hoc</v>
          </cell>
          <cell r="BL115" t="str">
            <v>Ad Hoc</v>
          </cell>
          <cell r="BM115" t="str">
            <v>Ad Hoc</v>
          </cell>
          <cell r="BN115" t="str">
            <v>Ad Hoc</v>
          </cell>
          <cell r="BO115" t="str">
            <v>Ad Hoc</v>
          </cell>
          <cell r="BP115" t="str">
            <v>Ad Hoc</v>
          </cell>
          <cell r="BQ115" t="str">
            <v>Ad Hoc</v>
          </cell>
          <cell r="BR115" t="str">
            <v>Ad Hoc</v>
          </cell>
          <cell r="BS115" t="str">
            <v>Ad Hoc</v>
          </cell>
          <cell r="BT115" t="str">
            <v>Ad Hoc</v>
          </cell>
          <cell r="BU115" t="str">
            <v>Ad Hoc</v>
          </cell>
          <cell r="BV115" t="str">
            <v>Ad Hoc</v>
          </cell>
          <cell r="BW115" t="str">
            <v>Ad Hoc</v>
          </cell>
          <cell r="BX115" t="str">
            <v>Ad Hoc</v>
          </cell>
          <cell r="BY115" t="str">
            <v>Ad Hoc</v>
          </cell>
          <cell r="BZ115" t="str">
            <v>Ad Hoc</v>
          </cell>
          <cell r="CA115" t="str">
            <v>Ad Hoc</v>
          </cell>
          <cell r="CB115" t="str">
            <v>Ad Hoc</v>
          </cell>
          <cell r="CC115" t="str">
            <v>Ad Hoc</v>
          </cell>
          <cell r="CD115" t="str">
            <v>Ad Hoc</v>
          </cell>
          <cell r="CE115" t="str">
            <v>Ad Hoc</v>
          </cell>
          <cell r="CF115" t="str">
            <v>Ad Hoc</v>
          </cell>
          <cell r="CG115" t="str">
            <v>Ad Hoc</v>
          </cell>
          <cell r="CH115" t="str">
            <v>Ad Hoc</v>
          </cell>
          <cell r="CI115" t="str">
            <v>Ad Hoc</v>
          </cell>
          <cell r="CJ115" t="str">
            <v>Ad Hoc</v>
          </cell>
          <cell r="CK115" t="str">
            <v>Ad Hoc</v>
          </cell>
          <cell r="CL115" t="str">
            <v>Ad Hoc</v>
          </cell>
          <cell r="CM115" t="str">
            <v>Ad Hoc</v>
          </cell>
          <cell r="CN115" t="str">
            <v>Ad Hoc</v>
          </cell>
          <cell r="CO115" t="str">
            <v>Ad Hoc</v>
          </cell>
          <cell r="CP115" t="str">
            <v>Ad Hoc</v>
          </cell>
          <cell r="CQ115" t="str">
            <v>Ad Hoc</v>
          </cell>
          <cell r="CR115" t="str">
            <v>Ad Hoc</v>
          </cell>
          <cell r="CS115" t="str">
            <v>Ad Hoc</v>
          </cell>
          <cell r="CT115" t="str">
            <v>Ad Hoc</v>
          </cell>
          <cell r="CU115" t="str">
            <v>Ad Hoc</v>
          </cell>
          <cell r="CV115" t="str">
            <v>Ad Hoc</v>
          </cell>
          <cell r="CW115" t="str">
            <v>Ad Hoc</v>
          </cell>
          <cell r="CX115" t="str">
            <v>Ad Hoc</v>
          </cell>
          <cell r="CY115" t="str">
            <v>Ad Hoc</v>
          </cell>
          <cell r="CZ115" t="str">
            <v>Ad Hoc</v>
          </cell>
          <cell r="DA115" t="str">
            <v>Ad Hoc</v>
          </cell>
          <cell r="DB115" t="str">
            <v>Ad Hoc</v>
          </cell>
          <cell r="DC115" t="str">
            <v>Ad Hoc</v>
          </cell>
          <cell r="DD115" t="str">
            <v>Ad Hoc</v>
          </cell>
          <cell r="DE115" t="str">
            <v>Ad Hoc</v>
          </cell>
          <cell r="DF115" t="str">
            <v>Ad Hoc</v>
          </cell>
          <cell r="DG115" t="str">
            <v>Ad Hoc</v>
          </cell>
          <cell r="DH115" t="str">
            <v>Ad Hoc</v>
          </cell>
          <cell r="DI115" t="str">
            <v>Ad Hoc</v>
          </cell>
          <cell r="DJ115" t="str">
            <v>Ad Hoc</v>
          </cell>
          <cell r="DK115" t="str">
            <v>Ad Hoc</v>
          </cell>
          <cell r="DL115" t="str">
            <v>Ad Hoc</v>
          </cell>
          <cell r="DM115" t="str">
            <v>Ad Hoc</v>
          </cell>
          <cell r="DN115" t="str">
            <v>Ad Hoc</v>
          </cell>
          <cell r="DO115" t="str">
            <v>Ad Hoc</v>
          </cell>
          <cell r="DP115" t="str">
            <v>Ad Hoc</v>
          </cell>
          <cell r="DQ115" t="str">
            <v>Ad Hoc</v>
          </cell>
          <cell r="DR115" t="str">
            <v>Ad Hoc</v>
          </cell>
          <cell r="DS115" t="str">
            <v>Ad Hoc</v>
          </cell>
          <cell r="DT115" t="str">
            <v>Ad Hoc</v>
          </cell>
          <cell r="DU115">
            <v>1750</v>
          </cell>
          <cell r="DV115">
            <v>2625</v>
          </cell>
          <cell r="DW115">
            <v>3500</v>
          </cell>
          <cell r="DX115">
            <v>5250</v>
          </cell>
          <cell r="DY115">
            <v>7000</v>
          </cell>
          <cell r="DZ115">
            <v>10500</v>
          </cell>
          <cell r="EA115">
            <v>14000</v>
          </cell>
          <cell r="EB115">
            <v>21000</v>
          </cell>
          <cell r="EC115">
            <v>28000</v>
          </cell>
          <cell r="ED115">
            <v>42000</v>
          </cell>
          <cell r="EE115">
            <v>56000</v>
          </cell>
          <cell r="EF115">
            <v>84000</v>
          </cell>
          <cell r="EG115">
            <v>112000</v>
          </cell>
          <cell r="EH115">
            <v>168000</v>
          </cell>
          <cell r="EI115">
            <v>224000</v>
          </cell>
          <cell r="EJ115" t="str">
            <v>Ad Hoc</v>
          </cell>
          <cell r="EK115" t="str">
            <v>Ad Hoc</v>
          </cell>
          <cell r="EL115" t="str">
            <v>Ad Hoc</v>
          </cell>
          <cell r="EM115" t="str">
            <v>Ad Hoc</v>
          </cell>
          <cell r="EN115" t="str">
            <v>Ad Hoc</v>
          </cell>
          <cell r="EO115" t="str">
            <v>Ad Hoc</v>
          </cell>
        </row>
        <row r="116">
          <cell r="BJ116">
            <v>71</v>
          </cell>
          <cell r="BK116" t="str">
            <v>Ad Hoc</v>
          </cell>
          <cell r="BL116" t="str">
            <v>Ad Hoc</v>
          </cell>
          <cell r="BM116" t="str">
            <v>Ad Hoc</v>
          </cell>
          <cell r="BN116" t="str">
            <v>Ad Hoc</v>
          </cell>
          <cell r="BO116" t="str">
            <v>Ad Hoc</v>
          </cell>
          <cell r="BP116" t="str">
            <v>Ad Hoc</v>
          </cell>
          <cell r="BQ116" t="str">
            <v>Ad Hoc</v>
          </cell>
          <cell r="BR116" t="str">
            <v>Ad Hoc</v>
          </cell>
          <cell r="BS116" t="str">
            <v>Ad Hoc</v>
          </cell>
          <cell r="BT116" t="str">
            <v>Ad Hoc</v>
          </cell>
          <cell r="BU116" t="str">
            <v>Ad Hoc</v>
          </cell>
          <cell r="BV116" t="str">
            <v>Ad Hoc</v>
          </cell>
          <cell r="BW116" t="str">
            <v>Ad Hoc</v>
          </cell>
          <cell r="BX116" t="str">
            <v>Ad Hoc</v>
          </cell>
          <cell r="BY116" t="str">
            <v>Ad Hoc</v>
          </cell>
          <cell r="BZ116" t="str">
            <v>Ad Hoc</v>
          </cell>
          <cell r="CA116" t="str">
            <v>Ad Hoc</v>
          </cell>
          <cell r="CB116" t="str">
            <v>Ad Hoc</v>
          </cell>
          <cell r="CC116" t="str">
            <v>Ad Hoc</v>
          </cell>
          <cell r="CD116" t="str">
            <v>Ad Hoc</v>
          </cell>
          <cell r="CE116" t="str">
            <v>Ad Hoc</v>
          </cell>
          <cell r="CF116" t="str">
            <v>Ad Hoc</v>
          </cell>
          <cell r="CG116" t="str">
            <v>Ad Hoc</v>
          </cell>
          <cell r="CH116" t="str">
            <v>Ad Hoc</v>
          </cell>
          <cell r="CI116" t="str">
            <v>Ad Hoc</v>
          </cell>
          <cell r="CJ116" t="str">
            <v>Ad Hoc</v>
          </cell>
          <cell r="CK116" t="str">
            <v>Ad Hoc</v>
          </cell>
          <cell r="CL116" t="str">
            <v>Ad Hoc</v>
          </cell>
          <cell r="CM116" t="str">
            <v>Ad Hoc</v>
          </cell>
          <cell r="CN116" t="str">
            <v>Ad Hoc</v>
          </cell>
          <cell r="CO116" t="str">
            <v>Ad Hoc</v>
          </cell>
          <cell r="CP116" t="str">
            <v>Ad Hoc</v>
          </cell>
          <cell r="CQ116" t="str">
            <v>Ad Hoc</v>
          </cell>
          <cell r="CR116" t="str">
            <v>Ad Hoc</v>
          </cell>
          <cell r="CS116" t="str">
            <v>Ad Hoc</v>
          </cell>
          <cell r="CT116" t="str">
            <v>Ad Hoc</v>
          </cell>
          <cell r="CU116" t="str">
            <v>Ad Hoc</v>
          </cell>
          <cell r="CV116" t="str">
            <v>Ad Hoc</v>
          </cell>
          <cell r="CW116" t="str">
            <v>Ad Hoc</v>
          </cell>
          <cell r="CX116" t="str">
            <v>Ad Hoc</v>
          </cell>
          <cell r="CY116" t="str">
            <v>Ad Hoc</v>
          </cell>
          <cell r="CZ116" t="str">
            <v>Ad Hoc</v>
          </cell>
          <cell r="DA116" t="str">
            <v>Ad Hoc</v>
          </cell>
          <cell r="DB116" t="str">
            <v>Ad Hoc</v>
          </cell>
          <cell r="DC116" t="str">
            <v>Ad Hoc</v>
          </cell>
          <cell r="DD116" t="str">
            <v>Ad Hoc</v>
          </cell>
          <cell r="DE116" t="str">
            <v>Ad Hoc</v>
          </cell>
          <cell r="DF116" t="str">
            <v>Ad Hoc</v>
          </cell>
          <cell r="DG116" t="str">
            <v>Ad Hoc</v>
          </cell>
          <cell r="DH116" t="str">
            <v>Ad Hoc</v>
          </cell>
          <cell r="DI116" t="str">
            <v>Ad Hoc</v>
          </cell>
          <cell r="DJ116" t="str">
            <v>Ad Hoc</v>
          </cell>
          <cell r="DK116" t="str">
            <v>Ad Hoc</v>
          </cell>
          <cell r="DL116" t="str">
            <v>Ad Hoc</v>
          </cell>
          <cell r="DM116" t="str">
            <v>Ad Hoc</v>
          </cell>
          <cell r="DN116" t="str">
            <v>Ad Hoc</v>
          </cell>
          <cell r="DO116" t="str">
            <v>Ad Hoc</v>
          </cell>
          <cell r="DP116" t="str">
            <v>Ad Hoc</v>
          </cell>
          <cell r="DQ116" t="str">
            <v>Ad Hoc</v>
          </cell>
          <cell r="DR116" t="str">
            <v>Ad Hoc</v>
          </cell>
          <cell r="DS116" t="str">
            <v>Ad Hoc</v>
          </cell>
          <cell r="DT116" t="str">
            <v>Ad Hoc</v>
          </cell>
          <cell r="DU116" t="str">
            <v>Ad Hoc</v>
          </cell>
          <cell r="DV116">
            <v>1775</v>
          </cell>
          <cell r="DW116">
            <v>2663</v>
          </cell>
          <cell r="DX116">
            <v>3550</v>
          </cell>
          <cell r="DY116">
            <v>5326</v>
          </cell>
          <cell r="DZ116">
            <v>7100</v>
          </cell>
          <cell r="EA116">
            <v>10652</v>
          </cell>
          <cell r="EB116">
            <v>14200</v>
          </cell>
          <cell r="EC116">
            <v>21304</v>
          </cell>
          <cell r="ED116">
            <v>28400</v>
          </cell>
          <cell r="EE116">
            <v>42608</v>
          </cell>
          <cell r="EF116">
            <v>56800</v>
          </cell>
          <cell r="EG116">
            <v>85216</v>
          </cell>
          <cell r="EH116">
            <v>113600</v>
          </cell>
          <cell r="EI116">
            <v>170432</v>
          </cell>
          <cell r="EJ116">
            <v>227200</v>
          </cell>
          <cell r="EK116" t="str">
            <v>Ad Hoc</v>
          </cell>
          <cell r="EL116" t="str">
            <v>Ad Hoc</v>
          </cell>
          <cell r="EM116" t="str">
            <v>Ad Hoc</v>
          </cell>
          <cell r="EN116" t="str">
            <v>Ad Hoc</v>
          </cell>
          <cell r="EO116" t="str">
            <v>Ad Hoc</v>
          </cell>
        </row>
        <row r="117">
          <cell r="BJ117">
            <v>72</v>
          </cell>
          <cell r="BK117" t="str">
            <v>Ad Hoc</v>
          </cell>
          <cell r="BL117" t="str">
            <v>Ad Hoc</v>
          </cell>
          <cell r="BM117" t="str">
            <v>Ad Hoc</v>
          </cell>
          <cell r="BN117" t="str">
            <v>Ad Hoc</v>
          </cell>
          <cell r="BO117" t="str">
            <v>Ad Hoc</v>
          </cell>
          <cell r="BP117" t="str">
            <v>Ad Hoc</v>
          </cell>
          <cell r="BQ117" t="str">
            <v>Ad Hoc</v>
          </cell>
          <cell r="BR117" t="str">
            <v>Ad Hoc</v>
          </cell>
          <cell r="BS117" t="str">
            <v>Ad Hoc</v>
          </cell>
          <cell r="BT117" t="str">
            <v>Ad Hoc</v>
          </cell>
          <cell r="BU117" t="str">
            <v>Ad Hoc</v>
          </cell>
          <cell r="BV117" t="str">
            <v>Ad Hoc</v>
          </cell>
          <cell r="BW117" t="str">
            <v>Ad Hoc</v>
          </cell>
          <cell r="BX117" t="str">
            <v>Ad Hoc</v>
          </cell>
          <cell r="BY117" t="str">
            <v>Ad Hoc</v>
          </cell>
          <cell r="BZ117" t="str">
            <v>Ad Hoc</v>
          </cell>
          <cell r="CA117" t="str">
            <v>Ad Hoc</v>
          </cell>
          <cell r="CB117" t="str">
            <v>Ad Hoc</v>
          </cell>
          <cell r="CC117" t="str">
            <v>Ad Hoc</v>
          </cell>
          <cell r="CD117" t="str">
            <v>Ad Hoc</v>
          </cell>
          <cell r="CE117" t="str">
            <v>Ad Hoc</v>
          </cell>
          <cell r="CF117" t="str">
            <v>Ad Hoc</v>
          </cell>
          <cell r="CG117" t="str">
            <v>Ad Hoc</v>
          </cell>
          <cell r="CH117" t="str">
            <v>Ad Hoc</v>
          </cell>
          <cell r="CI117" t="str">
            <v>Ad Hoc</v>
          </cell>
          <cell r="CJ117" t="str">
            <v>Ad Hoc</v>
          </cell>
          <cell r="CK117" t="str">
            <v>Ad Hoc</v>
          </cell>
          <cell r="CL117" t="str">
            <v>Ad Hoc</v>
          </cell>
          <cell r="CM117" t="str">
            <v>Ad Hoc</v>
          </cell>
          <cell r="CN117" t="str">
            <v>Ad Hoc</v>
          </cell>
          <cell r="CO117" t="str">
            <v>Ad Hoc</v>
          </cell>
          <cell r="CP117" t="str">
            <v>Ad Hoc</v>
          </cell>
          <cell r="CQ117" t="str">
            <v>Ad Hoc</v>
          </cell>
          <cell r="CR117" t="str">
            <v>Ad Hoc</v>
          </cell>
          <cell r="CS117" t="str">
            <v>Ad Hoc</v>
          </cell>
          <cell r="CT117" t="str">
            <v>Ad Hoc</v>
          </cell>
          <cell r="CU117" t="str">
            <v>Ad Hoc</v>
          </cell>
          <cell r="CV117" t="str">
            <v>Ad Hoc</v>
          </cell>
          <cell r="CW117" t="str">
            <v>Ad Hoc</v>
          </cell>
          <cell r="CX117" t="str">
            <v>Ad Hoc</v>
          </cell>
          <cell r="CY117" t="str">
            <v>Ad Hoc</v>
          </cell>
          <cell r="CZ117" t="str">
            <v>Ad Hoc</v>
          </cell>
          <cell r="DA117" t="str">
            <v>Ad Hoc</v>
          </cell>
          <cell r="DB117" t="str">
            <v>Ad Hoc</v>
          </cell>
          <cell r="DC117" t="str">
            <v>Ad Hoc</v>
          </cell>
          <cell r="DD117" t="str">
            <v>Ad Hoc</v>
          </cell>
          <cell r="DE117" t="str">
            <v>Ad Hoc</v>
          </cell>
          <cell r="DF117" t="str">
            <v>Ad Hoc</v>
          </cell>
          <cell r="DG117" t="str">
            <v>Ad Hoc</v>
          </cell>
          <cell r="DH117" t="str">
            <v>Ad Hoc</v>
          </cell>
          <cell r="DI117" t="str">
            <v>Ad Hoc</v>
          </cell>
          <cell r="DJ117" t="str">
            <v>Ad Hoc</v>
          </cell>
          <cell r="DK117" t="str">
            <v>Ad Hoc</v>
          </cell>
          <cell r="DL117" t="str">
            <v>Ad Hoc</v>
          </cell>
          <cell r="DM117" t="str">
            <v>Ad Hoc</v>
          </cell>
          <cell r="DN117" t="str">
            <v>Ad Hoc</v>
          </cell>
          <cell r="DO117" t="str">
            <v>Ad Hoc</v>
          </cell>
          <cell r="DP117" t="str">
            <v>Ad Hoc</v>
          </cell>
          <cell r="DQ117" t="str">
            <v>Ad Hoc</v>
          </cell>
          <cell r="DR117" t="str">
            <v>Ad Hoc</v>
          </cell>
          <cell r="DS117" t="str">
            <v>Ad Hoc</v>
          </cell>
          <cell r="DT117" t="str">
            <v>Ad Hoc</v>
          </cell>
          <cell r="DU117" t="str">
            <v>Ad Hoc</v>
          </cell>
          <cell r="DV117" t="str">
            <v>Ad Hoc</v>
          </cell>
          <cell r="DW117">
            <v>1800</v>
          </cell>
          <cell r="DX117">
            <v>2700</v>
          </cell>
          <cell r="DY117">
            <v>3600</v>
          </cell>
          <cell r="DZ117">
            <v>5400</v>
          </cell>
          <cell r="EA117">
            <v>7200</v>
          </cell>
          <cell r="EB117">
            <v>10800</v>
          </cell>
          <cell r="EC117">
            <v>14400</v>
          </cell>
          <cell r="ED117">
            <v>21600</v>
          </cell>
          <cell r="EE117">
            <v>28800</v>
          </cell>
          <cell r="EF117">
            <v>43200</v>
          </cell>
          <cell r="EG117">
            <v>57600</v>
          </cell>
          <cell r="EH117">
            <v>86400</v>
          </cell>
          <cell r="EI117">
            <v>115200</v>
          </cell>
          <cell r="EJ117">
            <v>172800</v>
          </cell>
          <cell r="EK117">
            <v>230400</v>
          </cell>
          <cell r="EL117" t="str">
            <v>Ad Hoc</v>
          </cell>
          <cell r="EM117" t="str">
            <v>Ad Hoc</v>
          </cell>
          <cell r="EN117" t="str">
            <v>Ad Hoc</v>
          </cell>
          <cell r="EO117" t="str">
            <v>Ad Hoc</v>
          </cell>
        </row>
        <row r="118">
          <cell r="BJ118">
            <v>73</v>
          </cell>
          <cell r="BK118" t="str">
            <v>Ad Hoc</v>
          </cell>
          <cell r="BL118" t="str">
            <v>Ad Hoc</v>
          </cell>
          <cell r="BM118" t="str">
            <v>Ad Hoc</v>
          </cell>
          <cell r="BN118" t="str">
            <v>Ad Hoc</v>
          </cell>
          <cell r="BO118" t="str">
            <v>Ad Hoc</v>
          </cell>
          <cell r="BP118" t="str">
            <v>Ad Hoc</v>
          </cell>
          <cell r="BQ118" t="str">
            <v>Ad Hoc</v>
          </cell>
          <cell r="BR118" t="str">
            <v>Ad Hoc</v>
          </cell>
          <cell r="BS118" t="str">
            <v>Ad Hoc</v>
          </cell>
          <cell r="BT118" t="str">
            <v>Ad Hoc</v>
          </cell>
          <cell r="BU118" t="str">
            <v>Ad Hoc</v>
          </cell>
          <cell r="BV118" t="str">
            <v>Ad Hoc</v>
          </cell>
          <cell r="BW118" t="str">
            <v>Ad Hoc</v>
          </cell>
          <cell r="BX118" t="str">
            <v>Ad Hoc</v>
          </cell>
          <cell r="BY118" t="str">
            <v>Ad Hoc</v>
          </cell>
          <cell r="BZ118" t="str">
            <v>Ad Hoc</v>
          </cell>
          <cell r="CA118" t="str">
            <v>Ad Hoc</v>
          </cell>
          <cell r="CB118" t="str">
            <v>Ad Hoc</v>
          </cell>
          <cell r="CC118" t="str">
            <v>Ad Hoc</v>
          </cell>
          <cell r="CD118" t="str">
            <v>Ad Hoc</v>
          </cell>
          <cell r="CE118" t="str">
            <v>Ad Hoc</v>
          </cell>
          <cell r="CF118" t="str">
            <v>Ad Hoc</v>
          </cell>
          <cell r="CG118" t="str">
            <v>Ad Hoc</v>
          </cell>
          <cell r="CH118" t="str">
            <v>Ad Hoc</v>
          </cell>
          <cell r="CI118" t="str">
            <v>Ad Hoc</v>
          </cell>
          <cell r="CJ118" t="str">
            <v>Ad Hoc</v>
          </cell>
          <cell r="CK118" t="str">
            <v>Ad Hoc</v>
          </cell>
          <cell r="CL118" t="str">
            <v>Ad Hoc</v>
          </cell>
          <cell r="CM118" t="str">
            <v>Ad Hoc</v>
          </cell>
          <cell r="CN118" t="str">
            <v>Ad Hoc</v>
          </cell>
          <cell r="CO118" t="str">
            <v>Ad Hoc</v>
          </cell>
          <cell r="CP118" t="str">
            <v>Ad Hoc</v>
          </cell>
          <cell r="CQ118" t="str">
            <v>Ad Hoc</v>
          </cell>
          <cell r="CR118" t="str">
            <v>Ad Hoc</v>
          </cell>
          <cell r="CS118" t="str">
            <v>Ad Hoc</v>
          </cell>
          <cell r="CT118" t="str">
            <v>Ad Hoc</v>
          </cell>
          <cell r="CU118" t="str">
            <v>Ad Hoc</v>
          </cell>
          <cell r="CV118" t="str">
            <v>Ad Hoc</v>
          </cell>
          <cell r="CW118" t="str">
            <v>Ad Hoc</v>
          </cell>
          <cell r="CX118" t="str">
            <v>Ad Hoc</v>
          </cell>
          <cell r="CY118" t="str">
            <v>Ad Hoc</v>
          </cell>
          <cell r="CZ118" t="str">
            <v>Ad Hoc</v>
          </cell>
          <cell r="DA118" t="str">
            <v>Ad Hoc</v>
          </cell>
          <cell r="DB118" t="str">
            <v>Ad Hoc</v>
          </cell>
          <cell r="DC118" t="str">
            <v>Ad Hoc</v>
          </cell>
          <cell r="DD118" t="str">
            <v>Ad Hoc</v>
          </cell>
          <cell r="DE118" t="str">
            <v>Ad Hoc</v>
          </cell>
          <cell r="DF118" t="str">
            <v>Ad Hoc</v>
          </cell>
          <cell r="DG118" t="str">
            <v>Ad Hoc</v>
          </cell>
          <cell r="DH118" t="str">
            <v>Ad Hoc</v>
          </cell>
          <cell r="DI118" t="str">
            <v>Ad Hoc</v>
          </cell>
          <cell r="DJ118" t="str">
            <v>Ad Hoc</v>
          </cell>
          <cell r="DK118" t="str">
            <v>Ad Hoc</v>
          </cell>
          <cell r="DL118" t="str">
            <v>Ad Hoc</v>
          </cell>
          <cell r="DM118" t="str">
            <v>Ad Hoc</v>
          </cell>
          <cell r="DN118" t="str">
            <v>Ad Hoc</v>
          </cell>
          <cell r="DO118" t="str">
            <v>Ad Hoc</v>
          </cell>
          <cell r="DP118" t="str">
            <v>Ad Hoc</v>
          </cell>
          <cell r="DQ118" t="str">
            <v>Ad Hoc</v>
          </cell>
          <cell r="DR118" t="str">
            <v>Ad Hoc</v>
          </cell>
          <cell r="DS118" t="str">
            <v>Ad Hoc</v>
          </cell>
          <cell r="DT118" t="str">
            <v>Ad Hoc</v>
          </cell>
          <cell r="DU118" t="str">
            <v>Ad Hoc</v>
          </cell>
          <cell r="DV118" t="str">
            <v>Ad Hoc</v>
          </cell>
          <cell r="DW118" t="str">
            <v>Ad Hoc</v>
          </cell>
          <cell r="DX118">
            <v>1825</v>
          </cell>
          <cell r="DY118">
            <v>2738</v>
          </cell>
          <cell r="DZ118">
            <v>3650</v>
          </cell>
          <cell r="EA118">
            <v>5476</v>
          </cell>
          <cell r="EB118">
            <v>7300</v>
          </cell>
          <cell r="EC118">
            <v>10952</v>
          </cell>
          <cell r="ED118">
            <v>14600</v>
          </cell>
          <cell r="EE118">
            <v>21904</v>
          </cell>
          <cell r="EF118">
            <v>29200</v>
          </cell>
          <cell r="EG118">
            <v>43808</v>
          </cell>
          <cell r="EH118">
            <v>58400</v>
          </cell>
          <cell r="EI118">
            <v>87616</v>
          </cell>
          <cell r="EJ118">
            <v>116800</v>
          </cell>
          <cell r="EK118">
            <v>175232</v>
          </cell>
          <cell r="EL118">
            <v>233600</v>
          </cell>
          <cell r="EM118" t="str">
            <v>Ad Hoc</v>
          </cell>
          <cell r="EN118" t="str">
            <v>Ad Hoc</v>
          </cell>
          <cell r="EO118" t="str">
            <v>Ad Hoc</v>
          </cell>
        </row>
        <row r="119">
          <cell r="BJ119">
            <v>74</v>
          </cell>
          <cell r="BK119" t="str">
            <v>Ad Hoc</v>
          </cell>
          <cell r="BL119" t="str">
            <v>Ad Hoc</v>
          </cell>
          <cell r="BM119" t="str">
            <v>Ad Hoc</v>
          </cell>
          <cell r="BN119" t="str">
            <v>Ad Hoc</v>
          </cell>
          <cell r="BO119" t="str">
            <v>Ad Hoc</v>
          </cell>
          <cell r="BP119" t="str">
            <v>Ad Hoc</v>
          </cell>
          <cell r="BQ119" t="str">
            <v>Ad Hoc</v>
          </cell>
          <cell r="BR119" t="str">
            <v>Ad Hoc</v>
          </cell>
          <cell r="BS119" t="str">
            <v>Ad Hoc</v>
          </cell>
          <cell r="BT119" t="str">
            <v>Ad Hoc</v>
          </cell>
          <cell r="BU119" t="str">
            <v>Ad Hoc</v>
          </cell>
          <cell r="BV119" t="str">
            <v>Ad Hoc</v>
          </cell>
          <cell r="BW119" t="str">
            <v>Ad Hoc</v>
          </cell>
          <cell r="BX119" t="str">
            <v>Ad Hoc</v>
          </cell>
          <cell r="BY119" t="str">
            <v>Ad Hoc</v>
          </cell>
          <cell r="BZ119" t="str">
            <v>Ad Hoc</v>
          </cell>
          <cell r="CA119" t="str">
            <v>Ad Hoc</v>
          </cell>
          <cell r="CB119" t="str">
            <v>Ad Hoc</v>
          </cell>
          <cell r="CC119" t="str">
            <v>Ad Hoc</v>
          </cell>
          <cell r="CD119" t="str">
            <v>Ad Hoc</v>
          </cell>
          <cell r="CE119" t="str">
            <v>Ad Hoc</v>
          </cell>
          <cell r="CF119" t="str">
            <v>Ad Hoc</v>
          </cell>
          <cell r="CG119" t="str">
            <v>Ad Hoc</v>
          </cell>
          <cell r="CH119" t="str">
            <v>Ad Hoc</v>
          </cell>
          <cell r="CI119" t="str">
            <v>Ad Hoc</v>
          </cell>
          <cell r="CJ119" t="str">
            <v>Ad Hoc</v>
          </cell>
          <cell r="CK119" t="str">
            <v>Ad Hoc</v>
          </cell>
          <cell r="CL119" t="str">
            <v>Ad Hoc</v>
          </cell>
          <cell r="CM119" t="str">
            <v>Ad Hoc</v>
          </cell>
          <cell r="CN119" t="str">
            <v>Ad Hoc</v>
          </cell>
          <cell r="CO119" t="str">
            <v>Ad Hoc</v>
          </cell>
          <cell r="CP119" t="str">
            <v>Ad Hoc</v>
          </cell>
          <cell r="CQ119" t="str">
            <v>Ad Hoc</v>
          </cell>
          <cell r="CR119" t="str">
            <v>Ad Hoc</v>
          </cell>
          <cell r="CS119" t="str">
            <v>Ad Hoc</v>
          </cell>
          <cell r="CT119" t="str">
            <v>Ad Hoc</v>
          </cell>
          <cell r="CU119" t="str">
            <v>Ad Hoc</v>
          </cell>
          <cell r="CV119" t="str">
            <v>Ad Hoc</v>
          </cell>
          <cell r="CW119" t="str">
            <v>Ad Hoc</v>
          </cell>
          <cell r="CX119" t="str">
            <v>Ad Hoc</v>
          </cell>
          <cell r="CY119" t="str">
            <v>Ad Hoc</v>
          </cell>
          <cell r="CZ119" t="str">
            <v>Ad Hoc</v>
          </cell>
          <cell r="DA119" t="str">
            <v>Ad Hoc</v>
          </cell>
          <cell r="DB119" t="str">
            <v>Ad Hoc</v>
          </cell>
          <cell r="DC119" t="str">
            <v>Ad Hoc</v>
          </cell>
          <cell r="DD119" t="str">
            <v>Ad Hoc</v>
          </cell>
          <cell r="DE119" t="str">
            <v>Ad Hoc</v>
          </cell>
          <cell r="DF119" t="str">
            <v>Ad Hoc</v>
          </cell>
          <cell r="DG119" t="str">
            <v>Ad Hoc</v>
          </cell>
          <cell r="DH119" t="str">
            <v>Ad Hoc</v>
          </cell>
          <cell r="DI119" t="str">
            <v>Ad Hoc</v>
          </cell>
          <cell r="DJ119" t="str">
            <v>Ad Hoc</v>
          </cell>
          <cell r="DK119" t="str">
            <v>Ad Hoc</v>
          </cell>
          <cell r="DL119" t="str">
            <v>Ad Hoc</v>
          </cell>
          <cell r="DM119" t="str">
            <v>Ad Hoc</v>
          </cell>
          <cell r="DN119" t="str">
            <v>Ad Hoc</v>
          </cell>
          <cell r="DO119" t="str">
            <v>Ad Hoc</v>
          </cell>
          <cell r="DP119" t="str">
            <v>Ad Hoc</v>
          </cell>
          <cell r="DQ119" t="str">
            <v>Ad Hoc</v>
          </cell>
          <cell r="DR119" t="str">
            <v>Ad Hoc</v>
          </cell>
          <cell r="DS119" t="str">
            <v>Ad Hoc</v>
          </cell>
          <cell r="DT119" t="str">
            <v>Ad Hoc</v>
          </cell>
          <cell r="DU119" t="str">
            <v>Ad Hoc</v>
          </cell>
          <cell r="DV119" t="str">
            <v>Ad Hoc</v>
          </cell>
          <cell r="DW119" t="str">
            <v>Ad Hoc</v>
          </cell>
          <cell r="DX119" t="str">
            <v>Ad Hoc</v>
          </cell>
          <cell r="DY119">
            <v>1850</v>
          </cell>
          <cell r="DZ119">
            <v>2775</v>
          </cell>
          <cell r="EA119">
            <v>3700</v>
          </cell>
          <cell r="EB119">
            <v>5550</v>
          </cell>
          <cell r="EC119">
            <v>7400</v>
          </cell>
          <cell r="ED119">
            <v>11100</v>
          </cell>
          <cell r="EE119">
            <v>14800</v>
          </cell>
          <cell r="EF119">
            <v>22200</v>
          </cell>
          <cell r="EG119">
            <v>29600</v>
          </cell>
          <cell r="EH119">
            <v>44400</v>
          </cell>
          <cell r="EI119">
            <v>59200</v>
          </cell>
          <cell r="EJ119">
            <v>88800</v>
          </cell>
          <cell r="EK119">
            <v>118400</v>
          </cell>
          <cell r="EL119">
            <v>177600</v>
          </cell>
          <cell r="EM119">
            <v>236800</v>
          </cell>
          <cell r="EN119" t="str">
            <v>Ad Hoc</v>
          </cell>
          <cell r="EO119" t="str">
            <v>Ad Hoc</v>
          </cell>
        </row>
        <row r="120">
          <cell r="BJ120">
            <v>75</v>
          </cell>
          <cell r="BK120" t="str">
            <v>Ad Hoc</v>
          </cell>
          <cell r="BL120" t="str">
            <v>Ad Hoc</v>
          </cell>
          <cell r="BM120" t="str">
            <v>Ad Hoc</v>
          </cell>
          <cell r="BN120" t="str">
            <v>Ad Hoc</v>
          </cell>
          <cell r="BO120" t="str">
            <v>Ad Hoc</v>
          </cell>
          <cell r="BP120" t="str">
            <v>Ad Hoc</v>
          </cell>
          <cell r="BQ120" t="str">
            <v>Ad Hoc</v>
          </cell>
          <cell r="BR120" t="str">
            <v>Ad Hoc</v>
          </cell>
          <cell r="BS120" t="str">
            <v>Ad Hoc</v>
          </cell>
          <cell r="BT120" t="str">
            <v>Ad Hoc</v>
          </cell>
          <cell r="BU120" t="str">
            <v>Ad Hoc</v>
          </cell>
          <cell r="BV120" t="str">
            <v>Ad Hoc</v>
          </cell>
          <cell r="BW120" t="str">
            <v>Ad Hoc</v>
          </cell>
          <cell r="BX120" t="str">
            <v>Ad Hoc</v>
          </cell>
          <cell r="BY120" t="str">
            <v>Ad Hoc</v>
          </cell>
          <cell r="BZ120" t="str">
            <v>Ad Hoc</v>
          </cell>
          <cell r="CA120" t="str">
            <v>Ad Hoc</v>
          </cell>
          <cell r="CB120" t="str">
            <v>Ad Hoc</v>
          </cell>
          <cell r="CC120" t="str">
            <v>Ad Hoc</v>
          </cell>
          <cell r="CD120" t="str">
            <v>Ad Hoc</v>
          </cell>
          <cell r="CE120" t="str">
            <v>Ad Hoc</v>
          </cell>
          <cell r="CF120" t="str">
            <v>Ad Hoc</v>
          </cell>
          <cell r="CG120" t="str">
            <v>Ad Hoc</v>
          </cell>
          <cell r="CH120" t="str">
            <v>Ad Hoc</v>
          </cell>
          <cell r="CI120" t="str">
            <v>Ad Hoc</v>
          </cell>
          <cell r="CJ120" t="str">
            <v>Ad Hoc</v>
          </cell>
          <cell r="CK120" t="str">
            <v>Ad Hoc</v>
          </cell>
          <cell r="CL120" t="str">
            <v>Ad Hoc</v>
          </cell>
          <cell r="CM120" t="str">
            <v>Ad Hoc</v>
          </cell>
          <cell r="CN120" t="str">
            <v>Ad Hoc</v>
          </cell>
          <cell r="CO120" t="str">
            <v>Ad Hoc</v>
          </cell>
          <cell r="CP120" t="str">
            <v>Ad Hoc</v>
          </cell>
          <cell r="CQ120" t="str">
            <v>Ad Hoc</v>
          </cell>
          <cell r="CR120" t="str">
            <v>Ad Hoc</v>
          </cell>
          <cell r="CS120" t="str">
            <v>Ad Hoc</v>
          </cell>
          <cell r="CT120" t="str">
            <v>Ad Hoc</v>
          </cell>
          <cell r="CU120" t="str">
            <v>Ad Hoc</v>
          </cell>
          <cell r="CV120" t="str">
            <v>Ad Hoc</v>
          </cell>
          <cell r="CW120" t="str">
            <v>Ad Hoc</v>
          </cell>
          <cell r="CX120" t="str">
            <v>Ad Hoc</v>
          </cell>
          <cell r="CY120" t="str">
            <v>Ad Hoc</v>
          </cell>
          <cell r="CZ120" t="str">
            <v>Ad Hoc</v>
          </cell>
          <cell r="DA120" t="str">
            <v>Ad Hoc</v>
          </cell>
          <cell r="DB120" t="str">
            <v>Ad Hoc</v>
          </cell>
          <cell r="DC120" t="str">
            <v>Ad Hoc</v>
          </cell>
          <cell r="DD120" t="str">
            <v>Ad Hoc</v>
          </cell>
          <cell r="DE120" t="str">
            <v>Ad Hoc</v>
          </cell>
          <cell r="DF120" t="str">
            <v>Ad Hoc</v>
          </cell>
          <cell r="DG120" t="str">
            <v>Ad Hoc</v>
          </cell>
          <cell r="DH120" t="str">
            <v>Ad Hoc</v>
          </cell>
          <cell r="DI120" t="str">
            <v>Ad Hoc</v>
          </cell>
          <cell r="DJ120" t="str">
            <v>Ad Hoc</v>
          </cell>
          <cell r="DK120" t="str">
            <v>Ad Hoc</v>
          </cell>
          <cell r="DL120" t="str">
            <v>Ad Hoc</v>
          </cell>
          <cell r="DM120" t="str">
            <v>Ad Hoc</v>
          </cell>
          <cell r="DN120" t="str">
            <v>Ad Hoc</v>
          </cell>
          <cell r="DO120" t="str">
            <v>Ad Hoc</v>
          </cell>
          <cell r="DP120" t="str">
            <v>Ad Hoc</v>
          </cell>
          <cell r="DQ120" t="str">
            <v>Ad Hoc</v>
          </cell>
          <cell r="DR120" t="str">
            <v>Ad Hoc</v>
          </cell>
          <cell r="DS120" t="str">
            <v>Ad Hoc</v>
          </cell>
          <cell r="DT120" t="str">
            <v>Ad Hoc</v>
          </cell>
          <cell r="DU120" t="str">
            <v>Ad Hoc</v>
          </cell>
          <cell r="DV120" t="str">
            <v>Ad Hoc</v>
          </cell>
          <cell r="DW120" t="str">
            <v>Ad Hoc</v>
          </cell>
          <cell r="DX120" t="str">
            <v>Ad Hoc</v>
          </cell>
          <cell r="DY120" t="str">
            <v>Ad Hoc</v>
          </cell>
          <cell r="DZ120">
            <v>1875</v>
          </cell>
          <cell r="EA120">
            <v>2813</v>
          </cell>
          <cell r="EB120">
            <v>3750</v>
          </cell>
          <cell r="EC120">
            <v>5626</v>
          </cell>
          <cell r="ED120">
            <v>7500</v>
          </cell>
          <cell r="EE120">
            <v>11252</v>
          </cell>
          <cell r="EF120">
            <v>15000</v>
          </cell>
          <cell r="EG120">
            <v>22504</v>
          </cell>
          <cell r="EH120">
            <v>30000</v>
          </cell>
          <cell r="EI120">
            <v>45008</v>
          </cell>
          <cell r="EJ120">
            <v>60000</v>
          </cell>
          <cell r="EK120">
            <v>90016</v>
          </cell>
          <cell r="EL120">
            <v>120000</v>
          </cell>
          <cell r="EM120">
            <v>180032</v>
          </cell>
          <cell r="EN120">
            <v>240000</v>
          </cell>
          <cell r="EO120" t="str">
            <v>Ad Hoc</v>
          </cell>
        </row>
      </sheetData>
      <sheetData sheetId="14">
        <row r="14">
          <cell r="BE14" t="str">
            <v>Stat</v>
          </cell>
        </row>
        <row r="15">
          <cell r="BE15" t="str">
            <v>Bonus</v>
          </cell>
        </row>
        <row r="16">
          <cell r="BE16" t="str">
            <v>Class</v>
          </cell>
        </row>
        <row r="17">
          <cell r="BE17" t="str">
            <v>Name</v>
          </cell>
        </row>
      </sheetData>
      <sheetData sheetId="15">
        <row r="3">
          <cell r="A3" t="str">
            <v>Master</v>
          </cell>
        </row>
      </sheetData>
      <sheetData sheetId="16">
        <row r="86">
          <cell r="BC86">
            <v>-1</v>
          </cell>
        </row>
        <row r="87">
          <cell r="BC87">
            <v>0</v>
          </cell>
        </row>
        <row r="88">
          <cell r="BC88">
            <v>1</v>
          </cell>
        </row>
        <row r="89">
          <cell r="BC89">
            <v>0</v>
          </cell>
        </row>
        <row r="90">
          <cell r="BC90">
            <v>1</v>
          </cell>
        </row>
        <row r="91">
          <cell r="BC91">
            <v>-2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24DFB-0DBC-4D55-9788-C36006FCCBC8}">
  <dimension ref="A1:J311"/>
  <sheetViews>
    <sheetView workbookViewId="0">
      <selection activeCell="C54" sqref="C54"/>
    </sheetView>
  </sheetViews>
  <sheetFormatPr defaultColWidth="9.109375" defaultRowHeight="10.199999999999999" outlineLevelRow="1" x14ac:dyDescent="0.2"/>
  <cols>
    <col min="1" max="1" width="23.33203125" style="4" bestFit="1" customWidth="1"/>
    <col min="2" max="256" width="9.109375" style="4"/>
    <col min="257" max="257" width="23.33203125" style="4" bestFit="1" customWidth="1"/>
    <col min="258" max="512" width="9.109375" style="4"/>
    <col min="513" max="513" width="23.33203125" style="4" bestFit="1" customWidth="1"/>
    <col min="514" max="768" width="9.109375" style="4"/>
    <col min="769" max="769" width="23.33203125" style="4" bestFit="1" customWidth="1"/>
    <col min="770" max="1024" width="9.109375" style="4"/>
    <col min="1025" max="1025" width="23.33203125" style="4" bestFit="1" customWidth="1"/>
    <col min="1026" max="1280" width="9.109375" style="4"/>
    <col min="1281" max="1281" width="23.33203125" style="4" bestFit="1" customWidth="1"/>
    <col min="1282" max="1536" width="9.109375" style="4"/>
    <col min="1537" max="1537" width="23.33203125" style="4" bestFit="1" customWidth="1"/>
    <col min="1538" max="1792" width="9.109375" style="4"/>
    <col min="1793" max="1793" width="23.33203125" style="4" bestFit="1" customWidth="1"/>
    <col min="1794" max="2048" width="9.109375" style="4"/>
    <col min="2049" max="2049" width="23.33203125" style="4" bestFit="1" customWidth="1"/>
    <col min="2050" max="2304" width="9.109375" style="4"/>
    <col min="2305" max="2305" width="23.33203125" style="4" bestFit="1" customWidth="1"/>
    <col min="2306" max="2560" width="9.109375" style="4"/>
    <col min="2561" max="2561" width="23.33203125" style="4" bestFit="1" customWidth="1"/>
    <col min="2562" max="2816" width="9.109375" style="4"/>
    <col min="2817" max="2817" width="23.33203125" style="4" bestFit="1" customWidth="1"/>
    <col min="2818" max="3072" width="9.109375" style="4"/>
    <col min="3073" max="3073" width="23.33203125" style="4" bestFit="1" customWidth="1"/>
    <col min="3074" max="3328" width="9.109375" style="4"/>
    <col min="3329" max="3329" width="23.33203125" style="4" bestFit="1" customWidth="1"/>
    <col min="3330" max="3584" width="9.109375" style="4"/>
    <col min="3585" max="3585" width="23.33203125" style="4" bestFit="1" customWidth="1"/>
    <col min="3586" max="3840" width="9.109375" style="4"/>
    <col min="3841" max="3841" width="23.33203125" style="4" bestFit="1" customWidth="1"/>
    <col min="3842" max="4096" width="9.109375" style="4"/>
    <col min="4097" max="4097" width="23.33203125" style="4" bestFit="1" customWidth="1"/>
    <col min="4098" max="4352" width="9.109375" style="4"/>
    <col min="4353" max="4353" width="23.33203125" style="4" bestFit="1" customWidth="1"/>
    <col min="4354" max="4608" width="9.109375" style="4"/>
    <col min="4609" max="4609" width="23.33203125" style="4" bestFit="1" customWidth="1"/>
    <col min="4610" max="4864" width="9.109375" style="4"/>
    <col min="4865" max="4865" width="23.33203125" style="4" bestFit="1" customWidth="1"/>
    <col min="4866" max="5120" width="9.109375" style="4"/>
    <col min="5121" max="5121" width="23.33203125" style="4" bestFit="1" customWidth="1"/>
    <col min="5122" max="5376" width="9.109375" style="4"/>
    <col min="5377" max="5377" width="23.33203125" style="4" bestFit="1" customWidth="1"/>
    <col min="5378" max="5632" width="9.109375" style="4"/>
    <col min="5633" max="5633" width="23.33203125" style="4" bestFit="1" customWidth="1"/>
    <col min="5634" max="5888" width="9.109375" style="4"/>
    <col min="5889" max="5889" width="23.33203125" style="4" bestFit="1" customWidth="1"/>
    <col min="5890" max="6144" width="9.109375" style="4"/>
    <col min="6145" max="6145" width="23.33203125" style="4" bestFit="1" customWidth="1"/>
    <col min="6146" max="6400" width="9.109375" style="4"/>
    <col min="6401" max="6401" width="23.33203125" style="4" bestFit="1" customWidth="1"/>
    <col min="6402" max="6656" width="9.109375" style="4"/>
    <col min="6657" max="6657" width="23.33203125" style="4" bestFit="1" customWidth="1"/>
    <col min="6658" max="6912" width="9.109375" style="4"/>
    <col min="6913" max="6913" width="23.33203125" style="4" bestFit="1" customWidth="1"/>
    <col min="6914" max="7168" width="9.109375" style="4"/>
    <col min="7169" max="7169" width="23.33203125" style="4" bestFit="1" customWidth="1"/>
    <col min="7170" max="7424" width="9.109375" style="4"/>
    <col min="7425" max="7425" width="23.33203125" style="4" bestFit="1" customWidth="1"/>
    <col min="7426" max="7680" width="9.109375" style="4"/>
    <col min="7681" max="7681" width="23.33203125" style="4" bestFit="1" customWidth="1"/>
    <col min="7682" max="7936" width="9.109375" style="4"/>
    <col min="7937" max="7937" width="23.33203125" style="4" bestFit="1" customWidth="1"/>
    <col min="7938" max="8192" width="9.109375" style="4"/>
    <col min="8193" max="8193" width="23.33203125" style="4" bestFit="1" customWidth="1"/>
    <col min="8194" max="8448" width="9.109375" style="4"/>
    <col min="8449" max="8449" width="23.33203125" style="4" bestFit="1" customWidth="1"/>
    <col min="8450" max="8704" width="9.109375" style="4"/>
    <col min="8705" max="8705" width="23.33203125" style="4" bestFit="1" customWidth="1"/>
    <col min="8706" max="8960" width="9.109375" style="4"/>
    <col min="8961" max="8961" width="23.33203125" style="4" bestFit="1" customWidth="1"/>
    <col min="8962" max="9216" width="9.109375" style="4"/>
    <col min="9217" max="9217" width="23.33203125" style="4" bestFit="1" customWidth="1"/>
    <col min="9218" max="9472" width="9.109375" style="4"/>
    <col min="9473" max="9473" width="23.33203125" style="4" bestFit="1" customWidth="1"/>
    <col min="9474" max="9728" width="9.109375" style="4"/>
    <col min="9729" max="9729" width="23.33203125" style="4" bestFit="1" customWidth="1"/>
    <col min="9730" max="9984" width="9.109375" style="4"/>
    <col min="9985" max="9985" width="23.33203125" style="4" bestFit="1" customWidth="1"/>
    <col min="9986" max="10240" width="9.109375" style="4"/>
    <col min="10241" max="10241" width="23.33203125" style="4" bestFit="1" customWidth="1"/>
    <col min="10242" max="10496" width="9.109375" style="4"/>
    <col min="10497" max="10497" width="23.33203125" style="4" bestFit="1" customWidth="1"/>
    <col min="10498" max="10752" width="9.109375" style="4"/>
    <col min="10753" max="10753" width="23.33203125" style="4" bestFit="1" customWidth="1"/>
    <col min="10754" max="11008" width="9.109375" style="4"/>
    <col min="11009" max="11009" width="23.33203125" style="4" bestFit="1" customWidth="1"/>
    <col min="11010" max="11264" width="9.109375" style="4"/>
    <col min="11265" max="11265" width="23.33203125" style="4" bestFit="1" customWidth="1"/>
    <col min="11266" max="11520" width="9.109375" style="4"/>
    <col min="11521" max="11521" width="23.33203125" style="4" bestFit="1" customWidth="1"/>
    <col min="11522" max="11776" width="9.109375" style="4"/>
    <col min="11777" max="11777" width="23.33203125" style="4" bestFit="1" customWidth="1"/>
    <col min="11778" max="12032" width="9.109375" style="4"/>
    <col min="12033" max="12033" width="23.33203125" style="4" bestFit="1" customWidth="1"/>
    <col min="12034" max="12288" width="9.109375" style="4"/>
    <col min="12289" max="12289" width="23.33203125" style="4" bestFit="1" customWidth="1"/>
    <col min="12290" max="12544" width="9.109375" style="4"/>
    <col min="12545" max="12545" width="23.33203125" style="4" bestFit="1" customWidth="1"/>
    <col min="12546" max="12800" width="9.109375" style="4"/>
    <col min="12801" max="12801" width="23.33203125" style="4" bestFit="1" customWidth="1"/>
    <col min="12802" max="13056" width="9.109375" style="4"/>
    <col min="13057" max="13057" width="23.33203125" style="4" bestFit="1" customWidth="1"/>
    <col min="13058" max="13312" width="9.109375" style="4"/>
    <col min="13313" max="13313" width="23.33203125" style="4" bestFit="1" customWidth="1"/>
    <col min="13314" max="13568" width="9.109375" style="4"/>
    <col min="13569" max="13569" width="23.33203125" style="4" bestFit="1" customWidth="1"/>
    <col min="13570" max="13824" width="9.109375" style="4"/>
    <col min="13825" max="13825" width="23.33203125" style="4" bestFit="1" customWidth="1"/>
    <col min="13826" max="14080" width="9.109375" style="4"/>
    <col min="14081" max="14081" width="23.33203125" style="4" bestFit="1" customWidth="1"/>
    <col min="14082" max="14336" width="9.109375" style="4"/>
    <col min="14337" max="14337" width="23.33203125" style="4" bestFit="1" customWidth="1"/>
    <col min="14338" max="14592" width="9.109375" style="4"/>
    <col min="14593" max="14593" width="23.33203125" style="4" bestFit="1" customWidth="1"/>
    <col min="14594" max="14848" width="9.109375" style="4"/>
    <col min="14849" max="14849" width="23.33203125" style="4" bestFit="1" customWidth="1"/>
    <col min="14850" max="15104" width="9.109375" style="4"/>
    <col min="15105" max="15105" width="23.33203125" style="4" bestFit="1" customWidth="1"/>
    <col min="15106" max="15360" width="9.109375" style="4"/>
    <col min="15361" max="15361" width="23.33203125" style="4" bestFit="1" customWidth="1"/>
    <col min="15362" max="15616" width="9.109375" style="4"/>
    <col min="15617" max="15617" width="23.33203125" style="4" bestFit="1" customWidth="1"/>
    <col min="15618" max="15872" width="9.109375" style="4"/>
    <col min="15873" max="15873" width="23.33203125" style="4" bestFit="1" customWidth="1"/>
    <col min="15874" max="16128" width="9.109375" style="4"/>
    <col min="16129" max="16129" width="23.33203125" style="4" bestFit="1" customWidth="1"/>
    <col min="16130" max="16384" width="9.109375" style="4"/>
  </cols>
  <sheetData>
    <row r="1" spans="1:10" ht="15.6" x14ac:dyDescent="0.3">
      <c r="A1" s="1" t="s">
        <v>856</v>
      </c>
      <c r="J1" s="13"/>
    </row>
    <row r="2" spans="1:10" hidden="1" outlineLevel="1" x14ac:dyDescent="0.2">
      <c r="B2" s="5" t="s">
        <v>18</v>
      </c>
      <c r="C2" s="5" t="s">
        <v>857</v>
      </c>
      <c r="G2" s="4" t="s">
        <v>858</v>
      </c>
      <c r="J2" s="13"/>
    </row>
    <row r="3" spans="1:10" s="8" customFormat="1" hidden="1" outlineLevel="1" x14ac:dyDescent="0.2">
      <c r="A3" s="8" t="s">
        <v>859</v>
      </c>
      <c r="B3" s="9" t="s">
        <v>573</v>
      </c>
      <c r="C3" s="9" t="s">
        <v>860</v>
      </c>
      <c r="G3" s="8" t="s">
        <v>861</v>
      </c>
      <c r="J3" s="13"/>
    </row>
    <row r="4" spans="1:10" hidden="1" outlineLevel="1" x14ac:dyDescent="0.2">
      <c r="D4" s="4" t="str">
        <f>IF(C4,1,"")</f>
        <v/>
      </c>
      <c r="E4" s="4" t="str">
        <f>IF(D4="","",A4)</f>
        <v/>
      </c>
      <c r="J4" s="13"/>
    </row>
    <row r="5" spans="1:10" hidden="1" outlineLevel="1" x14ac:dyDescent="0.2">
      <c r="A5" s="13" t="s">
        <v>862</v>
      </c>
      <c r="B5" s="5">
        <v>1</v>
      </c>
      <c r="C5" s="12" t="b">
        <v>0</v>
      </c>
      <c r="D5" s="4" t="str">
        <f>IF(C5,MAX(D$4:D4)+1,"")</f>
        <v/>
      </c>
      <c r="E5" s="4" t="str">
        <f>IF(D5="","",A5)</f>
        <v/>
      </c>
      <c r="F5" s="4">
        <v>1</v>
      </c>
      <c r="G5" s="4" t="str">
        <f>IF(ISNA(VLOOKUP(F5,$D$5:$E$46,2,FALSE)),"",VLOOKUP(F5,$D$5:$E$46,2,FALSE))</f>
        <v>Backpack</v>
      </c>
      <c r="J5" s="13"/>
    </row>
    <row r="6" spans="1:10" hidden="1" outlineLevel="1" x14ac:dyDescent="0.2">
      <c r="A6" s="13" t="s">
        <v>863</v>
      </c>
      <c r="B6" s="5">
        <v>1</v>
      </c>
      <c r="C6" s="12" t="b">
        <v>1</v>
      </c>
      <c r="D6" s="4">
        <f>IF(C6,MAX(D$4:D5)+1,"")</f>
        <v>1</v>
      </c>
      <c r="E6" s="4" t="str">
        <f t="shared" ref="E6:E46" si="0">IF(D6="","",A6)</f>
        <v>Backpack</v>
      </c>
      <c r="F6" s="4">
        <v>2</v>
      </c>
      <c r="G6" s="4" t="str">
        <f t="shared" ref="G6:G46" si="1">IF(ISNA(VLOOKUP(F6,$D$5:$E$46,2,FALSE)),"",VLOOKUP(F6,$D$5:$E$46,2,FALSE))</f>
        <v>Bag of Holding</v>
      </c>
      <c r="J6" s="13"/>
    </row>
    <row r="7" spans="1:10" hidden="1" outlineLevel="1" x14ac:dyDescent="0.2">
      <c r="A7" s="13" t="s">
        <v>864</v>
      </c>
      <c r="B7" s="5">
        <v>0</v>
      </c>
      <c r="C7" s="12" t="b">
        <v>1</v>
      </c>
      <c r="D7" s="4">
        <f>IF(C7,MAX(D$4:D6)+1,"")</f>
        <v>2</v>
      </c>
      <c r="E7" s="4" t="str">
        <f t="shared" si="0"/>
        <v>Bag of Holding</v>
      </c>
      <c r="F7" s="4">
        <v>3</v>
      </c>
      <c r="G7" s="4" t="str">
        <f t="shared" si="1"/>
        <v>Bandoleer</v>
      </c>
      <c r="J7" s="13"/>
    </row>
    <row r="8" spans="1:10" hidden="1" outlineLevel="1" x14ac:dyDescent="0.2">
      <c r="A8" s="13" t="s">
        <v>865</v>
      </c>
      <c r="B8" s="5">
        <v>1</v>
      </c>
      <c r="C8" s="12" t="b">
        <v>1</v>
      </c>
      <c r="D8" s="4">
        <f>IF(C8,MAX(D$4:D7)+1,"")</f>
        <v>3</v>
      </c>
      <c r="E8" s="4" t="str">
        <f t="shared" si="0"/>
        <v>Bandoleer</v>
      </c>
      <c r="F8" s="4">
        <v>4</v>
      </c>
      <c r="G8" s="4" t="str">
        <f t="shared" si="1"/>
        <v>Belt</v>
      </c>
    </row>
    <row r="9" spans="1:10" hidden="1" outlineLevel="1" x14ac:dyDescent="0.2">
      <c r="A9" s="13" t="s">
        <v>866</v>
      </c>
      <c r="B9" s="5">
        <v>1</v>
      </c>
      <c r="C9" s="12" t="b">
        <v>1</v>
      </c>
      <c r="D9" s="4">
        <f>IF(C9,MAX(D$4:D8)+1,"")</f>
        <v>4</v>
      </c>
      <c r="E9" s="4" t="str">
        <f t="shared" si="0"/>
        <v>Belt</v>
      </c>
      <c r="F9" s="4">
        <v>5</v>
      </c>
      <c r="G9" s="4" t="str">
        <f t="shared" si="1"/>
        <v>Belt of Many Pouches</v>
      </c>
      <c r="J9" s="13"/>
    </row>
    <row r="10" spans="1:10" hidden="1" outlineLevel="1" x14ac:dyDescent="0.2">
      <c r="A10" s="13" t="s">
        <v>867</v>
      </c>
      <c r="B10" s="5">
        <v>0</v>
      </c>
      <c r="C10" s="12" t="b">
        <v>1</v>
      </c>
      <c r="D10" s="4">
        <f>IF(C10,MAX(D$4:D9)+1,"")</f>
        <v>5</v>
      </c>
      <c r="E10" s="4" t="str">
        <f t="shared" si="0"/>
        <v>Belt of Many Pouches</v>
      </c>
      <c r="F10" s="4">
        <v>6</v>
      </c>
      <c r="G10" s="4" t="str">
        <f t="shared" si="1"/>
        <v>Carried</v>
      </c>
      <c r="J10" s="13"/>
    </row>
    <row r="11" spans="1:10" hidden="1" outlineLevel="1" x14ac:dyDescent="0.2">
      <c r="A11" s="13" t="s">
        <v>868</v>
      </c>
      <c r="B11" s="5">
        <v>1</v>
      </c>
      <c r="C11" s="12" t="b">
        <v>1</v>
      </c>
      <c r="D11" s="4">
        <f>IF(C11,MAX(D$4:D10)+1,"")</f>
        <v>6</v>
      </c>
      <c r="E11" s="4" t="str">
        <f t="shared" si="0"/>
        <v>Carried</v>
      </c>
      <c r="F11" s="4">
        <v>7</v>
      </c>
      <c r="G11" s="4" t="str">
        <f t="shared" si="1"/>
        <v>Framed Pack</v>
      </c>
      <c r="J11" s="13"/>
    </row>
    <row r="12" spans="1:10" hidden="1" outlineLevel="1" x14ac:dyDescent="0.2">
      <c r="A12" s="13" t="s">
        <v>869</v>
      </c>
      <c r="B12" s="5">
        <v>0</v>
      </c>
      <c r="C12" s="12" t="b">
        <v>0</v>
      </c>
      <c r="D12" s="4" t="str">
        <f>IF(C12,MAX(D$4:D11)+1,"")</f>
        <v/>
      </c>
      <c r="E12" s="4" t="str">
        <f t="shared" si="0"/>
        <v/>
      </c>
      <c r="F12" s="4">
        <v>8</v>
      </c>
      <c r="G12" s="4" t="str">
        <f t="shared" si="1"/>
        <v>H.H. Haversack</v>
      </c>
      <c r="J12" s="13"/>
    </row>
    <row r="13" spans="1:10" hidden="1" outlineLevel="1" x14ac:dyDescent="0.2">
      <c r="A13" s="13" t="s">
        <v>870</v>
      </c>
      <c r="B13" s="5">
        <v>0</v>
      </c>
      <c r="C13" s="12" t="b">
        <v>0</v>
      </c>
      <c r="D13" s="4" t="str">
        <f>IF(C13,MAX(D$4:D12)+1,"")</f>
        <v/>
      </c>
      <c r="E13" s="4" t="str">
        <f t="shared" si="0"/>
        <v/>
      </c>
      <c r="F13" s="4">
        <v>9</v>
      </c>
      <c r="G13" s="4" t="str">
        <f t="shared" si="1"/>
        <v>Hands</v>
      </c>
      <c r="J13" s="13"/>
    </row>
    <row r="14" spans="1:10" hidden="1" outlineLevel="1" x14ac:dyDescent="0.2">
      <c r="A14" s="13" t="s">
        <v>871</v>
      </c>
      <c r="B14" s="5">
        <v>0.9</v>
      </c>
      <c r="C14" s="12" t="b">
        <v>1</v>
      </c>
      <c r="D14" s="4">
        <f>IF(C14,MAX(D$4:D13)+1,"")</f>
        <v>7</v>
      </c>
      <c r="E14" s="4" t="str">
        <f t="shared" si="0"/>
        <v>Framed Pack</v>
      </c>
      <c r="F14" s="4">
        <v>10</v>
      </c>
      <c r="G14" s="4" t="str">
        <f t="shared" si="1"/>
        <v>Portable Hole</v>
      </c>
      <c r="J14" s="13"/>
    </row>
    <row r="15" spans="1:10" hidden="1" outlineLevel="1" x14ac:dyDescent="0.2">
      <c r="A15" s="13" t="s">
        <v>872</v>
      </c>
      <c r="B15" s="5">
        <v>0</v>
      </c>
      <c r="C15" s="12" t="b">
        <v>0</v>
      </c>
      <c r="D15" s="4" t="str">
        <f>IF(C15,MAX(D$4:D14)+1,"")</f>
        <v/>
      </c>
      <c r="E15" s="4" t="str">
        <f t="shared" si="0"/>
        <v/>
      </c>
      <c r="F15" s="4">
        <v>11</v>
      </c>
      <c r="G15" s="4" t="str">
        <f t="shared" si="1"/>
        <v>Potion Belt</v>
      </c>
      <c r="J15" s="13"/>
    </row>
    <row r="16" spans="1:10" hidden="1" outlineLevel="1" x14ac:dyDescent="0.2">
      <c r="A16" s="13" t="s">
        <v>873</v>
      </c>
      <c r="B16" s="5">
        <v>0</v>
      </c>
      <c r="C16" s="12" t="b">
        <v>1</v>
      </c>
      <c r="D16" s="4">
        <f>IF(C16,MAX(D$4:D15)+1,"")</f>
        <v>8</v>
      </c>
      <c r="E16" s="4" t="str">
        <f t="shared" si="0"/>
        <v>H.H. Haversack</v>
      </c>
      <c r="F16" s="4">
        <v>12</v>
      </c>
      <c r="G16" s="4" t="str">
        <f t="shared" si="1"/>
        <v>Pouch</v>
      </c>
      <c r="J16" s="13"/>
    </row>
    <row r="17" spans="1:10" hidden="1" outlineLevel="1" x14ac:dyDescent="0.2">
      <c r="A17" s="13" t="s">
        <v>874</v>
      </c>
      <c r="B17" s="5">
        <v>1</v>
      </c>
      <c r="C17" s="12" t="b">
        <v>1</v>
      </c>
      <c r="D17" s="4">
        <f>IF(C17,MAX(D$4:D16)+1,"")</f>
        <v>9</v>
      </c>
      <c r="E17" s="4" t="str">
        <f t="shared" si="0"/>
        <v>Hands</v>
      </c>
      <c r="F17" s="4">
        <v>13</v>
      </c>
      <c r="G17" s="4" t="str">
        <f t="shared" si="1"/>
        <v>Quiver of Ehlonna</v>
      </c>
      <c r="J17" s="13"/>
    </row>
    <row r="18" spans="1:10" hidden="1" outlineLevel="1" x14ac:dyDescent="0.2">
      <c r="A18" s="13" t="s">
        <v>875</v>
      </c>
      <c r="B18" s="5">
        <v>1</v>
      </c>
      <c r="C18" s="12" t="b">
        <v>0</v>
      </c>
      <c r="D18" s="4" t="str">
        <f>IF(C18,MAX(D$4:D17)+1,"")</f>
        <v/>
      </c>
      <c r="E18" s="4" t="str">
        <f t="shared" si="0"/>
        <v/>
      </c>
      <c r="F18" s="4">
        <v>14</v>
      </c>
      <c r="G18" s="4" t="str">
        <f t="shared" si="1"/>
        <v>Sack</v>
      </c>
      <c r="J18" s="13"/>
    </row>
    <row r="19" spans="1:10" hidden="1" outlineLevel="1" x14ac:dyDescent="0.2">
      <c r="A19" s="13" t="s">
        <v>876</v>
      </c>
      <c r="B19" s="5">
        <v>1</v>
      </c>
      <c r="C19" s="12" t="b">
        <v>0</v>
      </c>
      <c r="D19" s="4" t="str">
        <f>IF(C19,MAX(D$4:D18)+1,"")</f>
        <v/>
      </c>
      <c r="E19" s="4" t="str">
        <f t="shared" si="0"/>
        <v/>
      </c>
      <c r="F19" s="4">
        <v>15</v>
      </c>
      <c r="G19" s="4" t="str">
        <f t="shared" si="1"/>
        <v>Scroll Organizer</v>
      </c>
      <c r="J19" s="13"/>
    </row>
    <row r="20" spans="1:10" hidden="1" outlineLevel="1" x14ac:dyDescent="0.2">
      <c r="A20" s="13" t="s">
        <v>877</v>
      </c>
      <c r="B20" s="5">
        <v>1</v>
      </c>
      <c r="C20" s="12" t="b">
        <v>0</v>
      </c>
      <c r="D20" s="4" t="str">
        <f>IF(C20,MAX(D$4:D19)+1,"")</f>
        <v/>
      </c>
      <c r="E20" s="4" t="str">
        <f t="shared" si="0"/>
        <v/>
      </c>
      <c r="F20" s="4">
        <v>16</v>
      </c>
      <c r="G20" s="4" t="str">
        <f t="shared" si="1"/>
        <v/>
      </c>
    </row>
    <row r="21" spans="1:10" hidden="1" outlineLevel="1" x14ac:dyDescent="0.2">
      <c r="A21" s="13" t="s">
        <v>878</v>
      </c>
      <c r="B21" s="5">
        <v>1</v>
      </c>
      <c r="C21" s="12" t="b">
        <v>0</v>
      </c>
      <c r="D21" s="4" t="str">
        <f>IF(C21,MAX(D$4:D20)+1,"")</f>
        <v/>
      </c>
      <c r="E21" s="4" t="str">
        <f t="shared" si="0"/>
        <v/>
      </c>
      <c r="F21" s="4">
        <v>17</v>
      </c>
      <c r="G21" s="4" t="str">
        <f t="shared" si="1"/>
        <v/>
      </c>
      <c r="J21" s="13"/>
    </row>
    <row r="22" spans="1:10" hidden="1" outlineLevel="1" x14ac:dyDescent="0.2">
      <c r="A22" s="13" t="s">
        <v>879</v>
      </c>
      <c r="B22" s="5">
        <v>1</v>
      </c>
      <c r="C22" s="12" t="b">
        <v>0</v>
      </c>
      <c r="D22" s="4" t="str">
        <f>IF(C22,MAX(D$4:D21)+1,"")</f>
        <v/>
      </c>
      <c r="E22" s="4" t="str">
        <f t="shared" si="0"/>
        <v/>
      </c>
      <c r="F22" s="4">
        <v>18</v>
      </c>
      <c r="G22" s="4" t="str">
        <f t="shared" si="1"/>
        <v/>
      </c>
      <c r="J22" s="13"/>
    </row>
    <row r="23" spans="1:10" hidden="1" outlineLevel="1" x14ac:dyDescent="0.2">
      <c r="A23" s="13" t="s">
        <v>880</v>
      </c>
      <c r="B23" s="5">
        <v>1</v>
      </c>
      <c r="C23" s="12" t="b">
        <v>0</v>
      </c>
      <c r="D23" s="4" t="str">
        <f>IF(C23,MAX(D$4:D22)+1,"")</f>
        <v/>
      </c>
      <c r="E23" s="4" t="str">
        <f t="shared" si="0"/>
        <v/>
      </c>
      <c r="F23" s="4">
        <v>19</v>
      </c>
      <c r="G23" s="4" t="str">
        <f t="shared" si="1"/>
        <v/>
      </c>
      <c r="J23" s="13"/>
    </row>
    <row r="24" spans="1:10" hidden="1" outlineLevel="1" x14ac:dyDescent="0.2">
      <c r="A24" s="13" t="s">
        <v>881</v>
      </c>
      <c r="B24" s="5">
        <v>0</v>
      </c>
      <c r="C24" s="12" t="b">
        <v>0</v>
      </c>
      <c r="D24" s="4" t="str">
        <f>IF(C24,MAX(D$4:D23)+1,"")</f>
        <v/>
      </c>
      <c r="E24" s="4" t="str">
        <f t="shared" si="0"/>
        <v/>
      </c>
      <c r="F24" s="4">
        <v>20</v>
      </c>
      <c r="G24" s="4" t="str">
        <f t="shared" si="1"/>
        <v/>
      </c>
      <c r="J24" s="13"/>
    </row>
    <row r="25" spans="1:10" hidden="1" outlineLevel="1" x14ac:dyDescent="0.2">
      <c r="A25" s="13" t="s">
        <v>882</v>
      </c>
      <c r="B25" s="5">
        <v>1</v>
      </c>
      <c r="C25" s="12" t="b">
        <v>0</v>
      </c>
      <c r="D25" s="4" t="str">
        <f>IF(C25,MAX(D$4:D24)+1,"")</f>
        <v/>
      </c>
      <c r="E25" s="4" t="str">
        <f t="shared" si="0"/>
        <v/>
      </c>
      <c r="F25" s="4">
        <v>21</v>
      </c>
      <c r="G25" s="4" t="str">
        <f t="shared" si="1"/>
        <v/>
      </c>
      <c r="J25" s="13"/>
    </row>
    <row r="26" spans="1:10" hidden="1" outlineLevel="1" x14ac:dyDescent="0.2">
      <c r="A26" s="13" t="s">
        <v>883</v>
      </c>
      <c r="B26" s="5">
        <v>0</v>
      </c>
      <c r="C26" s="12" t="b">
        <v>0</v>
      </c>
      <c r="D26" s="4" t="str">
        <f>IF(C26,MAX(D$4:D25)+1,"")</f>
        <v/>
      </c>
      <c r="E26" s="4" t="str">
        <f t="shared" si="0"/>
        <v/>
      </c>
      <c r="F26" s="4">
        <v>22</v>
      </c>
      <c r="G26" s="4" t="str">
        <f t="shared" si="1"/>
        <v/>
      </c>
    </row>
    <row r="27" spans="1:10" hidden="1" outlineLevel="1" x14ac:dyDescent="0.2">
      <c r="A27" s="13" t="s">
        <v>884</v>
      </c>
      <c r="B27" s="5">
        <v>1</v>
      </c>
      <c r="C27" s="12" t="b">
        <v>0</v>
      </c>
      <c r="D27" s="4" t="str">
        <f>IF(C27,MAX(D$4:D26)+1,"")</f>
        <v/>
      </c>
      <c r="E27" s="4" t="str">
        <f t="shared" si="0"/>
        <v/>
      </c>
      <c r="F27" s="4">
        <v>23</v>
      </c>
      <c r="G27" s="4" t="str">
        <f t="shared" si="1"/>
        <v/>
      </c>
      <c r="J27" s="13"/>
    </row>
    <row r="28" spans="1:10" hidden="1" outlineLevel="1" x14ac:dyDescent="0.2">
      <c r="A28" s="13" t="s">
        <v>885</v>
      </c>
      <c r="B28" s="5">
        <v>0</v>
      </c>
      <c r="C28" s="12" t="b">
        <v>1</v>
      </c>
      <c r="D28" s="4">
        <f>IF(C28,MAX(D$4:D27)+1,"")</f>
        <v>10</v>
      </c>
      <c r="E28" s="4" t="str">
        <f t="shared" si="0"/>
        <v>Portable Hole</v>
      </c>
      <c r="F28" s="4">
        <v>24</v>
      </c>
      <c r="G28" s="4" t="str">
        <f t="shared" si="1"/>
        <v/>
      </c>
      <c r="J28" s="13"/>
    </row>
    <row r="29" spans="1:10" hidden="1" outlineLevel="1" x14ac:dyDescent="0.2">
      <c r="A29" s="13" t="s">
        <v>886</v>
      </c>
      <c r="B29" s="5">
        <v>1</v>
      </c>
      <c r="C29" s="12" t="b">
        <v>1</v>
      </c>
      <c r="D29" s="4">
        <f>IF(C29,MAX(D$4:D28)+1,"")</f>
        <v>11</v>
      </c>
      <c r="E29" s="4" t="str">
        <f t="shared" si="0"/>
        <v>Potion Belt</v>
      </c>
      <c r="F29" s="4">
        <v>25</v>
      </c>
      <c r="G29" s="4" t="str">
        <f t="shared" si="1"/>
        <v/>
      </c>
      <c r="J29" s="13"/>
    </row>
    <row r="30" spans="1:10" hidden="1" outlineLevel="1" x14ac:dyDescent="0.2">
      <c r="A30" s="13" t="s">
        <v>887</v>
      </c>
      <c r="B30" s="5">
        <v>1</v>
      </c>
      <c r="C30" s="12" t="b">
        <v>1</v>
      </c>
      <c r="D30" s="4">
        <f>IF(C30,MAX(D$4:D29)+1,"")</f>
        <v>12</v>
      </c>
      <c r="E30" s="4" t="str">
        <f t="shared" si="0"/>
        <v>Pouch</v>
      </c>
      <c r="F30" s="4">
        <v>26</v>
      </c>
      <c r="G30" s="4" t="str">
        <f t="shared" si="1"/>
        <v/>
      </c>
      <c r="J30" s="13"/>
    </row>
    <row r="31" spans="1:10" hidden="1" outlineLevel="1" x14ac:dyDescent="0.2">
      <c r="A31" s="4" t="s">
        <v>888</v>
      </c>
      <c r="B31" s="5">
        <v>0</v>
      </c>
      <c r="C31" s="12" t="b">
        <v>1</v>
      </c>
      <c r="D31" s="4">
        <f>IF(C31,MAX(D$4:D30)+1,"")</f>
        <v>13</v>
      </c>
      <c r="E31" s="4" t="str">
        <f t="shared" si="0"/>
        <v>Quiver of Ehlonna</v>
      </c>
      <c r="F31" s="4">
        <v>27</v>
      </c>
      <c r="G31" s="4" t="str">
        <f t="shared" si="1"/>
        <v/>
      </c>
      <c r="J31" s="13"/>
    </row>
    <row r="32" spans="1:10" hidden="1" outlineLevel="1" x14ac:dyDescent="0.2">
      <c r="A32" s="13" t="s">
        <v>889</v>
      </c>
      <c r="B32" s="5">
        <v>1</v>
      </c>
      <c r="C32" s="12" t="b">
        <v>0</v>
      </c>
      <c r="D32" s="4" t="str">
        <f>IF(C32,MAX(D$4:D31)+1,"")</f>
        <v/>
      </c>
      <c r="E32" s="4" t="str">
        <f t="shared" si="0"/>
        <v/>
      </c>
      <c r="F32" s="4">
        <v>28</v>
      </c>
      <c r="G32" s="4" t="str">
        <f t="shared" si="1"/>
        <v/>
      </c>
      <c r="J32" s="13"/>
    </row>
    <row r="33" spans="1:10" hidden="1" outlineLevel="1" x14ac:dyDescent="0.2">
      <c r="A33" s="13" t="s">
        <v>890</v>
      </c>
      <c r="B33" s="5">
        <v>1</v>
      </c>
      <c r="C33" s="12" t="b">
        <v>0</v>
      </c>
      <c r="D33" s="4" t="str">
        <f>IF(C33,MAX(D$4:D32)+1,"")</f>
        <v/>
      </c>
      <c r="E33" s="4" t="str">
        <f t="shared" si="0"/>
        <v/>
      </c>
      <c r="F33" s="4">
        <v>29</v>
      </c>
      <c r="G33" s="4" t="str">
        <f t="shared" si="1"/>
        <v/>
      </c>
      <c r="J33" s="13"/>
    </row>
    <row r="34" spans="1:10" hidden="1" outlineLevel="1" x14ac:dyDescent="0.2">
      <c r="A34" s="13" t="s">
        <v>891</v>
      </c>
      <c r="B34" s="5">
        <v>1</v>
      </c>
      <c r="C34" s="12" t="b">
        <v>0</v>
      </c>
      <c r="D34" s="4" t="str">
        <f>IF(C34,MAX(D$4:D33)+1,"")</f>
        <v/>
      </c>
      <c r="E34" s="4" t="str">
        <f t="shared" si="0"/>
        <v/>
      </c>
      <c r="F34" s="4">
        <v>30</v>
      </c>
      <c r="G34" s="4" t="str">
        <f t="shared" si="1"/>
        <v/>
      </c>
      <c r="J34" s="13"/>
    </row>
    <row r="35" spans="1:10" hidden="1" outlineLevel="1" x14ac:dyDescent="0.2">
      <c r="A35" s="13" t="s">
        <v>892</v>
      </c>
      <c r="B35" s="5">
        <v>1</v>
      </c>
      <c r="C35" s="12" t="b">
        <v>0</v>
      </c>
      <c r="D35" s="4" t="str">
        <f>IF(C35,MAX(D$4:D34)+1,"")</f>
        <v/>
      </c>
      <c r="E35" s="4" t="str">
        <f t="shared" si="0"/>
        <v/>
      </c>
      <c r="F35" s="4">
        <v>31</v>
      </c>
      <c r="G35" s="4" t="str">
        <f t="shared" si="1"/>
        <v/>
      </c>
      <c r="J35" s="13"/>
    </row>
    <row r="36" spans="1:10" hidden="1" outlineLevel="1" x14ac:dyDescent="0.2">
      <c r="A36" s="13" t="s">
        <v>893</v>
      </c>
      <c r="B36" s="5">
        <v>1</v>
      </c>
      <c r="C36" s="12" t="b">
        <v>0</v>
      </c>
      <c r="D36" s="4" t="str">
        <f>IF(C36,MAX(D$4:D35)+1,"")</f>
        <v/>
      </c>
      <c r="E36" s="4" t="str">
        <f t="shared" si="0"/>
        <v/>
      </c>
      <c r="F36" s="4">
        <v>32</v>
      </c>
      <c r="G36" s="4" t="str">
        <f t="shared" si="1"/>
        <v/>
      </c>
      <c r="J36" s="13"/>
    </row>
    <row r="37" spans="1:10" hidden="1" outlineLevel="1" x14ac:dyDescent="0.2">
      <c r="A37" s="13" t="s">
        <v>894</v>
      </c>
      <c r="B37" s="5">
        <v>0</v>
      </c>
      <c r="C37" s="12" t="b">
        <v>0</v>
      </c>
      <c r="D37" s="4" t="str">
        <f>IF(C37,MAX(D$4:D36)+1,"")</f>
        <v/>
      </c>
      <c r="E37" s="4" t="str">
        <f t="shared" si="0"/>
        <v/>
      </c>
      <c r="F37" s="4">
        <v>33</v>
      </c>
      <c r="G37" s="4" t="str">
        <f t="shared" si="1"/>
        <v/>
      </c>
    </row>
    <row r="38" spans="1:10" hidden="1" outlineLevel="1" x14ac:dyDescent="0.2">
      <c r="A38" s="13" t="s">
        <v>895</v>
      </c>
      <c r="B38" s="5">
        <v>1</v>
      </c>
      <c r="C38" s="12" t="b">
        <v>1</v>
      </c>
      <c r="D38" s="4">
        <f>IF(C38,MAX(D$4:D37)+1,"")</f>
        <v>14</v>
      </c>
      <c r="E38" s="4" t="str">
        <f t="shared" si="0"/>
        <v>Sack</v>
      </c>
      <c r="F38" s="4">
        <v>34</v>
      </c>
      <c r="G38" s="4" t="str">
        <f t="shared" si="1"/>
        <v/>
      </c>
      <c r="J38" s="13"/>
    </row>
    <row r="39" spans="1:10" hidden="1" outlineLevel="1" x14ac:dyDescent="0.2">
      <c r="A39" s="13" t="s">
        <v>896</v>
      </c>
      <c r="B39" s="5">
        <v>0</v>
      </c>
      <c r="C39" s="12" t="b">
        <v>0</v>
      </c>
      <c r="D39" s="4" t="str">
        <f>IF(C39,MAX(D$4:D38)+1,"")</f>
        <v/>
      </c>
      <c r="E39" s="4" t="str">
        <f t="shared" si="0"/>
        <v/>
      </c>
      <c r="F39" s="4">
        <v>35</v>
      </c>
      <c r="G39" s="4" t="str">
        <f t="shared" si="1"/>
        <v/>
      </c>
      <c r="J39" s="13"/>
    </row>
    <row r="40" spans="1:10" hidden="1" outlineLevel="1" x14ac:dyDescent="0.2">
      <c r="A40" s="13" t="s">
        <v>897</v>
      </c>
      <c r="B40" s="5">
        <v>1</v>
      </c>
      <c r="C40" s="12" t="b">
        <v>1</v>
      </c>
      <c r="D40" s="4">
        <f>IF(C40,MAX(D$4:D39)+1,"")</f>
        <v>15</v>
      </c>
      <c r="E40" s="4" t="str">
        <f t="shared" si="0"/>
        <v>Scroll Organizer</v>
      </c>
      <c r="F40" s="4">
        <v>36</v>
      </c>
      <c r="G40" s="4" t="str">
        <f t="shared" si="1"/>
        <v/>
      </c>
      <c r="J40" s="13"/>
    </row>
    <row r="41" spans="1:10" hidden="1" outlineLevel="1" x14ac:dyDescent="0.2">
      <c r="A41" s="13" t="s">
        <v>898</v>
      </c>
      <c r="B41" s="5">
        <v>0</v>
      </c>
      <c r="C41" s="12" t="b">
        <v>0</v>
      </c>
      <c r="D41" s="4" t="str">
        <f>IF(C41,MAX(D$4:D40)+1,"")</f>
        <v/>
      </c>
      <c r="E41" s="4" t="str">
        <f t="shared" si="0"/>
        <v/>
      </c>
      <c r="F41" s="4">
        <v>37</v>
      </c>
      <c r="G41" s="4" t="str">
        <f t="shared" si="1"/>
        <v/>
      </c>
      <c r="J41" s="13"/>
    </row>
    <row r="42" spans="1:10" hidden="1" outlineLevel="1" x14ac:dyDescent="0.2">
      <c r="A42" s="13" t="s">
        <v>899</v>
      </c>
      <c r="B42" s="5">
        <v>1</v>
      </c>
      <c r="C42" s="12" t="b">
        <v>0</v>
      </c>
      <c r="D42" s="4" t="str">
        <f>IF(C42,MAX(D$4:D41)+1,"")</f>
        <v/>
      </c>
      <c r="E42" s="4" t="str">
        <f t="shared" si="0"/>
        <v/>
      </c>
      <c r="F42" s="4">
        <v>38</v>
      </c>
      <c r="G42" s="4" t="str">
        <f t="shared" si="1"/>
        <v/>
      </c>
      <c r="J42" s="13"/>
    </row>
    <row r="43" spans="1:10" hidden="1" outlineLevel="1" x14ac:dyDescent="0.2">
      <c r="A43" s="13" t="s">
        <v>900</v>
      </c>
      <c r="B43" s="5">
        <v>1</v>
      </c>
      <c r="C43" s="12" t="b">
        <v>0</v>
      </c>
      <c r="D43" s="4" t="str">
        <f>IF(C43,MAX(D$4:D42)+1,"")</f>
        <v/>
      </c>
      <c r="E43" s="4" t="str">
        <f t="shared" si="0"/>
        <v/>
      </c>
      <c r="F43" s="4">
        <v>39</v>
      </c>
      <c r="G43" s="4" t="str">
        <f t="shared" si="1"/>
        <v/>
      </c>
      <c r="J43" s="13"/>
    </row>
    <row r="44" spans="1:10" hidden="1" outlineLevel="1" x14ac:dyDescent="0.2">
      <c r="A44" s="13"/>
      <c r="B44" s="5"/>
      <c r="C44" s="12"/>
      <c r="D44" s="4" t="str">
        <f>IF(C44,MAX(D$4:D43)+1,"")</f>
        <v/>
      </c>
      <c r="E44" s="4" t="str">
        <f t="shared" si="0"/>
        <v/>
      </c>
      <c r="F44" s="4">
        <v>40</v>
      </c>
      <c r="G44" s="4" t="str">
        <f t="shared" si="1"/>
        <v/>
      </c>
      <c r="J44" s="13"/>
    </row>
    <row r="45" spans="1:10" hidden="1" outlineLevel="1" x14ac:dyDescent="0.2">
      <c r="A45" s="13"/>
      <c r="B45" s="5"/>
      <c r="C45" s="12"/>
      <c r="D45" s="4" t="str">
        <f>IF(C45,MAX(D$4:D44)+1,"")</f>
        <v/>
      </c>
      <c r="E45" s="4" t="str">
        <f t="shared" si="0"/>
        <v/>
      </c>
      <c r="F45" s="4">
        <v>41</v>
      </c>
      <c r="G45" s="4" t="str">
        <f t="shared" si="1"/>
        <v/>
      </c>
      <c r="J45" s="13"/>
    </row>
    <row r="46" spans="1:10" hidden="1" outlineLevel="1" x14ac:dyDescent="0.2">
      <c r="A46" s="13"/>
      <c r="B46" s="5"/>
      <c r="C46" s="12"/>
      <c r="D46" s="4" t="str">
        <f>IF(C46,MAX(D$4:D45)+1,"")</f>
        <v/>
      </c>
      <c r="E46" s="4" t="str">
        <f t="shared" si="0"/>
        <v/>
      </c>
      <c r="F46" s="4">
        <v>42</v>
      </c>
      <c r="G46" s="4" t="str">
        <f t="shared" si="1"/>
        <v/>
      </c>
    </row>
    <row r="47" spans="1:10" collapsed="1" x14ac:dyDescent="0.2"/>
    <row r="50" spans="1:10" s="32" customFormat="1" ht="15.6" x14ac:dyDescent="0.25">
      <c r="A50" s="14" t="s">
        <v>901</v>
      </c>
    </row>
    <row r="51" spans="1:10" s="12" customFormat="1" outlineLevel="1" x14ac:dyDescent="0.25">
      <c r="A51" s="33">
        <v>1</v>
      </c>
      <c r="B51" s="33">
        <v>2</v>
      </c>
      <c r="C51" s="33">
        <v>3</v>
      </c>
      <c r="D51" s="33">
        <v>4</v>
      </c>
      <c r="E51" s="33">
        <v>5</v>
      </c>
      <c r="F51" s="33">
        <v>6</v>
      </c>
      <c r="G51" s="33">
        <v>7</v>
      </c>
      <c r="H51" s="33">
        <v>8</v>
      </c>
      <c r="I51" s="33">
        <v>9</v>
      </c>
      <c r="J51" s="33">
        <v>10</v>
      </c>
    </row>
    <row r="52" spans="1:10" s="10" customFormat="1" outlineLevel="1" x14ac:dyDescent="0.2">
      <c r="A52" s="12"/>
      <c r="B52" s="4"/>
      <c r="C52" s="4"/>
      <c r="D52" s="5" t="s">
        <v>1</v>
      </c>
      <c r="E52" s="5" t="s">
        <v>2</v>
      </c>
      <c r="F52" s="6" t="s">
        <v>3</v>
      </c>
      <c r="G52" s="6"/>
      <c r="H52" s="12"/>
      <c r="I52" s="12" t="s">
        <v>19</v>
      </c>
      <c r="J52" s="12"/>
    </row>
    <row r="53" spans="1:10" s="12" customFormat="1" outlineLevel="1" x14ac:dyDescent="0.2">
      <c r="A53" s="16" t="s">
        <v>902</v>
      </c>
      <c r="B53" s="9" t="s">
        <v>13</v>
      </c>
      <c r="C53" s="9" t="s">
        <v>14</v>
      </c>
      <c r="D53" s="9" t="s">
        <v>15</v>
      </c>
      <c r="E53" s="9" t="s">
        <v>16</v>
      </c>
      <c r="F53" s="9" t="s">
        <v>17</v>
      </c>
      <c r="G53" s="10" t="s">
        <v>21</v>
      </c>
      <c r="H53" s="10" t="s">
        <v>18</v>
      </c>
      <c r="I53" s="10" t="s">
        <v>903</v>
      </c>
      <c r="J53" s="10" t="s">
        <v>20</v>
      </c>
    </row>
    <row r="54" spans="1:10" s="12" customFormat="1" ht="11.25" customHeight="1" outlineLevel="1" x14ac:dyDescent="0.25">
      <c r="A54" s="11" t="s">
        <v>904</v>
      </c>
      <c r="B54" s="11" t="s">
        <v>905</v>
      </c>
      <c r="C54" s="11" t="s">
        <v>906</v>
      </c>
      <c r="D54" s="12" t="s">
        <v>37</v>
      </c>
      <c r="E54" s="12" t="s">
        <v>56</v>
      </c>
      <c r="G54" s="13" t="s">
        <v>907</v>
      </c>
      <c r="H54" s="12">
        <v>1</v>
      </c>
      <c r="I54" s="12" t="b">
        <v>0</v>
      </c>
      <c r="J54" s="12">
        <v>10</v>
      </c>
    </row>
    <row r="55" spans="1:10" s="12" customFormat="1" outlineLevel="1" x14ac:dyDescent="0.25">
      <c r="A55" s="11" t="s">
        <v>48</v>
      </c>
      <c r="B55" s="11" t="s">
        <v>908</v>
      </c>
      <c r="C55" s="11"/>
      <c r="G55" s="13"/>
      <c r="H55" s="12">
        <v>1</v>
      </c>
      <c r="I55" s="12" t="b">
        <v>0</v>
      </c>
      <c r="J55" s="12">
        <v>30</v>
      </c>
    </row>
    <row r="56" spans="1:10" s="12" customFormat="1" outlineLevel="1" x14ac:dyDescent="0.25">
      <c r="A56" s="11" t="s">
        <v>909</v>
      </c>
      <c r="B56" s="11" t="s">
        <v>905</v>
      </c>
      <c r="C56" s="11" t="s">
        <v>910</v>
      </c>
      <c r="D56" s="12" t="s">
        <v>37</v>
      </c>
      <c r="E56" s="12" t="s">
        <v>56</v>
      </c>
      <c r="G56" s="13" t="s">
        <v>907</v>
      </c>
      <c r="H56" s="12">
        <v>1</v>
      </c>
      <c r="I56" s="12" t="b">
        <v>0</v>
      </c>
      <c r="J56" s="12">
        <v>20</v>
      </c>
    </row>
    <row r="57" spans="1:10" s="12" customFormat="1" outlineLevel="1" x14ac:dyDescent="0.25">
      <c r="A57" s="11" t="s">
        <v>911</v>
      </c>
      <c r="B57" s="11" t="s">
        <v>912</v>
      </c>
      <c r="C57" s="11" t="s">
        <v>913</v>
      </c>
      <c r="D57" s="12" t="s">
        <v>37</v>
      </c>
      <c r="E57" s="12" t="s">
        <v>56</v>
      </c>
      <c r="G57" s="13" t="s">
        <v>914</v>
      </c>
      <c r="H57" s="12">
        <v>40</v>
      </c>
      <c r="I57" s="12" t="b">
        <v>0</v>
      </c>
      <c r="J57" s="12">
        <v>500</v>
      </c>
    </row>
    <row r="58" spans="1:10" s="12" customFormat="1" outlineLevel="1" x14ac:dyDescent="0.25">
      <c r="A58" s="11" t="s">
        <v>915</v>
      </c>
      <c r="B58" s="11" t="s">
        <v>916</v>
      </c>
      <c r="C58" s="11"/>
      <c r="G58" s="13"/>
      <c r="H58" s="12">
        <v>40</v>
      </c>
      <c r="I58" s="12" t="b">
        <v>1</v>
      </c>
      <c r="J58" s="12">
        <v>40</v>
      </c>
    </row>
    <row r="59" spans="1:10" s="12" customFormat="1" outlineLevel="1" x14ac:dyDescent="0.25">
      <c r="A59" s="11" t="s">
        <v>917</v>
      </c>
      <c r="B59" s="11" t="s">
        <v>916</v>
      </c>
      <c r="C59" s="11"/>
      <c r="G59" s="13"/>
      <c r="H59" s="12">
        <v>5</v>
      </c>
      <c r="I59" s="12" t="b">
        <v>1</v>
      </c>
      <c r="J59" s="12">
        <v>20</v>
      </c>
    </row>
    <row r="60" spans="1:10" s="12" customFormat="1" outlineLevel="1" x14ac:dyDescent="0.25">
      <c r="A60" s="11" t="s">
        <v>918</v>
      </c>
      <c r="B60" s="11"/>
      <c r="C60" s="11"/>
      <c r="G60" s="13"/>
      <c r="H60" s="12">
        <v>0</v>
      </c>
      <c r="I60" s="12" t="b">
        <v>0</v>
      </c>
      <c r="J60" s="12">
        <v>40</v>
      </c>
    </row>
    <row r="61" spans="1:10" s="12" customFormat="1" outlineLevel="1" x14ac:dyDescent="0.25">
      <c r="A61" s="11" t="s">
        <v>919</v>
      </c>
      <c r="B61" s="11"/>
      <c r="C61" s="11"/>
      <c r="G61" s="13"/>
      <c r="H61" s="12">
        <v>0</v>
      </c>
      <c r="I61" s="12" t="b">
        <v>0</v>
      </c>
      <c r="J61" s="12">
        <v>15</v>
      </c>
    </row>
    <row r="62" spans="1:10" s="12" customFormat="1" outlineLevel="1" x14ac:dyDescent="0.25">
      <c r="A62" s="11" t="s">
        <v>920</v>
      </c>
      <c r="B62" s="11"/>
      <c r="C62" s="11"/>
      <c r="G62" s="13"/>
      <c r="H62" s="12">
        <v>0</v>
      </c>
      <c r="I62" s="12" t="b">
        <v>0</v>
      </c>
      <c r="J62" s="12">
        <v>35</v>
      </c>
    </row>
    <row r="63" spans="1:10" s="12" customFormat="1" outlineLevel="1" x14ac:dyDescent="0.25">
      <c r="A63" s="11" t="s">
        <v>921</v>
      </c>
      <c r="B63" s="11"/>
      <c r="C63" s="11"/>
      <c r="G63" s="13"/>
      <c r="H63" s="12">
        <v>0</v>
      </c>
      <c r="I63" s="12" t="b">
        <v>0</v>
      </c>
      <c r="J63" s="12">
        <v>3</v>
      </c>
    </row>
    <row r="64" spans="1:10" s="12" customFormat="1" outlineLevel="1" x14ac:dyDescent="0.25">
      <c r="A64" s="11" t="s">
        <v>922</v>
      </c>
      <c r="B64" s="11"/>
      <c r="C64" s="11"/>
      <c r="G64" s="13"/>
      <c r="H64" s="12">
        <v>0</v>
      </c>
      <c r="I64" s="12" t="b">
        <v>0</v>
      </c>
      <c r="J64" s="12">
        <v>30</v>
      </c>
    </row>
    <row r="65" spans="1:10" s="12" customFormat="1" outlineLevel="1" x14ac:dyDescent="0.25">
      <c r="A65" s="11" t="s">
        <v>923</v>
      </c>
      <c r="B65" s="11" t="s">
        <v>924</v>
      </c>
      <c r="C65" s="11"/>
      <c r="G65" s="13"/>
      <c r="H65" s="12">
        <v>0</v>
      </c>
      <c r="I65" s="12" t="b">
        <v>0</v>
      </c>
      <c r="J65" s="12">
        <v>0</v>
      </c>
    </row>
    <row r="66" spans="1:10" s="12" customFormat="1" outlineLevel="1" x14ac:dyDescent="0.25">
      <c r="A66" s="11" t="s">
        <v>925</v>
      </c>
      <c r="B66" s="11"/>
      <c r="C66" s="11"/>
      <c r="G66" s="13"/>
      <c r="H66" s="12">
        <v>10</v>
      </c>
      <c r="I66" s="12" t="b">
        <v>0</v>
      </c>
      <c r="J66" s="12">
        <v>0.05</v>
      </c>
    </row>
    <row r="67" spans="1:10" s="12" customFormat="1" outlineLevel="1" x14ac:dyDescent="0.25">
      <c r="A67" s="11" t="s">
        <v>926</v>
      </c>
      <c r="B67" s="11" t="s">
        <v>927</v>
      </c>
      <c r="C67" s="11" t="s">
        <v>928</v>
      </c>
      <c r="D67" s="12" t="s">
        <v>37</v>
      </c>
      <c r="E67" s="12" t="s">
        <v>56</v>
      </c>
      <c r="G67" s="13" t="s">
        <v>907</v>
      </c>
      <c r="H67" s="12">
        <v>0.1</v>
      </c>
      <c r="I67" s="12" t="b">
        <v>0</v>
      </c>
      <c r="J67" s="12">
        <v>50</v>
      </c>
    </row>
    <row r="68" spans="1:10" s="12" customFormat="1" outlineLevel="1" x14ac:dyDescent="0.25">
      <c r="A68" s="11" t="s">
        <v>929</v>
      </c>
      <c r="B68" s="11"/>
      <c r="C68" s="11"/>
      <c r="G68" s="13"/>
      <c r="H68" s="12">
        <v>40</v>
      </c>
      <c r="I68" s="12" t="b">
        <v>0</v>
      </c>
      <c r="J68" s="12">
        <v>500</v>
      </c>
    </row>
    <row r="69" spans="1:10" s="12" customFormat="1" outlineLevel="1" x14ac:dyDescent="0.25">
      <c r="A69" s="11" t="s">
        <v>930</v>
      </c>
      <c r="B69" s="11" t="s">
        <v>931</v>
      </c>
      <c r="C69" s="11"/>
      <c r="G69" s="13"/>
      <c r="H69" s="12">
        <v>600</v>
      </c>
      <c r="I69" s="12" t="b">
        <v>0</v>
      </c>
      <c r="J69" s="12">
        <v>10000</v>
      </c>
    </row>
    <row r="70" spans="1:10" s="12" customFormat="1" outlineLevel="1" x14ac:dyDescent="0.25">
      <c r="A70" s="11" t="s">
        <v>932</v>
      </c>
      <c r="B70" s="11"/>
      <c r="C70" s="11" t="s">
        <v>933</v>
      </c>
      <c r="D70" s="12" t="s">
        <v>37</v>
      </c>
      <c r="E70" s="12" t="s">
        <v>56</v>
      </c>
      <c r="G70" s="13" t="s">
        <v>870</v>
      </c>
      <c r="H70" s="12">
        <v>4</v>
      </c>
      <c r="I70" s="12" t="b">
        <v>1</v>
      </c>
      <c r="J70" s="12">
        <v>1</v>
      </c>
    </row>
    <row r="71" spans="1:10" s="12" customFormat="1" outlineLevel="1" x14ac:dyDescent="0.25">
      <c r="A71" s="11" t="s">
        <v>934</v>
      </c>
      <c r="B71" s="11"/>
      <c r="C71" s="11" t="s">
        <v>935</v>
      </c>
      <c r="D71" s="12" t="s">
        <v>37</v>
      </c>
      <c r="E71" s="12" t="s">
        <v>56</v>
      </c>
      <c r="G71" s="13" t="s">
        <v>914</v>
      </c>
      <c r="H71" s="12">
        <v>5</v>
      </c>
      <c r="I71" s="12" t="b">
        <v>0</v>
      </c>
      <c r="J71" s="12">
        <v>5</v>
      </c>
    </row>
    <row r="72" spans="1:10" s="12" customFormat="1" outlineLevel="1" x14ac:dyDescent="0.25">
      <c r="A72" s="11" t="s">
        <v>936</v>
      </c>
      <c r="B72" s="11" t="s">
        <v>937</v>
      </c>
      <c r="C72" s="11" t="s">
        <v>938</v>
      </c>
      <c r="D72" s="12" t="s">
        <v>37</v>
      </c>
      <c r="E72" s="12" t="s">
        <v>56</v>
      </c>
      <c r="G72" s="13" t="s">
        <v>914</v>
      </c>
      <c r="H72" s="12">
        <v>5</v>
      </c>
      <c r="I72" s="12" t="b">
        <v>0</v>
      </c>
      <c r="J72" s="12">
        <v>55</v>
      </c>
    </row>
    <row r="73" spans="1:10" s="12" customFormat="1" outlineLevel="1" x14ac:dyDescent="0.25">
      <c r="A73" s="11" t="s">
        <v>939</v>
      </c>
      <c r="B73" s="11" t="s">
        <v>940</v>
      </c>
      <c r="C73" s="11"/>
      <c r="G73" s="13"/>
      <c r="H73" s="12">
        <v>3</v>
      </c>
      <c r="I73" s="12" t="b">
        <v>1</v>
      </c>
      <c r="J73" s="12">
        <v>45</v>
      </c>
    </row>
    <row r="74" spans="1:10" s="12" customFormat="1" outlineLevel="1" x14ac:dyDescent="0.25">
      <c r="A74" s="11" t="s">
        <v>941</v>
      </c>
      <c r="B74" s="11" t="s">
        <v>940</v>
      </c>
      <c r="C74" s="11"/>
      <c r="G74" s="13"/>
      <c r="H74" s="12">
        <v>3</v>
      </c>
      <c r="I74" s="12" t="b">
        <v>1</v>
      </c>
      <c r="J74" s="12">
        <v>5</v>
      </c>
    </row>
    <row r="75" spans="1:10" s="12" customFormat="1" outlineLevel="1" x14ac:dyDescent="0.25">
      <c r="A75" s="11" t="s">
        <v>942</v>
      </c>
      <c r="B75" s="11" t="s">
        <v>940</v>
      </c>
      <c r="C75" s="11"/>
      <c r="G75" s="13"/>
      <c r="H75" s="12">
        <v>3</v>
      </c>
      <c r="I75" s="12" t="b">
        <v>1</v>
      </c>
      <c r="J75" s="12">
        <v>20</v>
      </c>
    </row>
    <row r="76" spans="1:10" s="12" customFormat="1" outlineLevel="1" x14ac:dyDescent="0.25">
      <c r="A76" s="11" t="s">
        <v>943</v>
      </c>
      <c r="B76" s="11" t="s">
        <v>940</v>
      </c>
      <c r="C76" s="11"/>
      <c r="G76" s="13"/>
      <c r="H76" s="12">
        <v>3</v>
      </c>
      <c r="I76" s="12" t="b">
        <v>1</v>
      </c>
      <c r="J76" s="12">
        <v>50</v>
      </c>
    </row>
    <row r="77" spans="1:10" s="12" customFormat="1" outlineLevel="1" x14ac:dyDescent="0.25">
      <c r="A77" s="11" t="s">
        <v>863</v>
      </c>
      <c r="B77" s="11" t="s">
        <v>944</v>
      </c>
      <c r="C77" s="11"/>
      <c r="D77" s="12" t="s">
        <v>37</v>
      </c>
      <c r="E77" s="12" t="s">
        <v>56</v>
      </c>
      <c r="G77" s="13" t="s">
        <v>945</v>
      </c>
      <c r="H77" s="12">
        <v>2</v>
      </c>
      <c r="I77" s="12" t="b">
        <v>1</v>
      </c>
      <c r="J77" s="12">
        <v>2</v>
      </c>
    </row>
    <row r="78" spans="1:10" s="12" customFormat="1" outlineLevel="1" x14ac:dyDescent="0.25">
      <c r="A78" s="11" t="s">
        <v>865</v>
      </c>
      <c r="B78" s="11" t="s">
        <v>946</v>
      </c>
      <c r="C78" s="11"/>
      <c r="G78" s="13"/>
      <c r="H78" s="12">
        <v>0.5</v>
      </c>
      <c r="I78" s="12" t="b">
        <v>0</v>
      </c>
      <c r="J78" s="12">
        <v>0.5</v>
      </c>
    </row>
    <row r="79" spans="1:10" s="12" customFormat="1" outlineLevel="1" x14ac:dyDescent="0.25">
      <c r="A79" s="11" t="s">
        <v>947</v>
      </c>
      <c r="B79" s="11" t="s">
        <v>948</v>
      </c>
      <c r="C79" s="11"/>
      <c r="G79" s="13"/>
      <c r="H79" s="12">
        <v>0.5</v>
      </c>
      <c r="I79" s="12" t="b">
        <v>0</v>
      </c>
      <c r="J79" s="12">
        <v>5</v>
      </c>
    </row>
    <row r="80" spans="1:10" s="12" customFormat="1" outlineLevel="1" x14ac:dyDescent="0.25">
      <c r="A80" s="11" t="s">
        <v>949</v>
      </c>
      <c r="B80" s="11" t="s">
        <v>950</v>
      </c>
      <c r="C80" s="11"/>
      <c r="D80" s="12" t="s">
        <v>37</v>
      </c>
      <c r="E80" s="12" t="s">
        <v>56</v>
      </c>
      <c r="G80" s="13" t="s">
        <v>945</v>
      </c>
      <c r="H80" s="12">
        <v>30</v>
      </c>
      <c r="I80" s="12" t="b">
        <v>0</v>
      </c>
      <c r="J80" s="12">
        <v>2</v>
      </c>
    </row>
    <row r="81" spans="1:10" s="12" customFormat="1" outlineLevel="1" x14ac:dyDescent="0.25">
      <c r="A81" s="11" t="s">
        <v>951</v>
      </c>
      <c r="B81" s="11" t="s">
        <v>952</v>
      </c>
      <c r="C81" s="11"/>
      <c r="D81" s="12" t="s">
        <v>37</v>
      </c>
      <c r="E81" s="12" t="s">
        <v>56</v>
      </c>
      <c r="G81" s="13" t="s">
        <v>945</v>
      </c>
      <c r="H81" s="12">
        <v>1</v>
      </c>
      <c r="I81" s="12" t="b">
        <v>0</v>
      </c>
      <c r="J81" s="12">
        <v>0.4</v>
      </c>
    </row>
    <row r="82" spans="1:10" s="12" customFormat="1" outlineLevel="1" x14ac:dyDescent="0.25">
      <c r="A82" s="11" t="s">
        <v>953</v>
      </c>
      <c r="B82" s="11"/>
      <c r="C82" s="11"/>
      <c r="D82" s="12" t="s">
        <v>37</v>
      </c>
      <c r="E82" s="12" t="s">
        <v>56</v>
      </c>
      <c r="G82" s="13" t="s">
        <v>945</v>
      </c>
      <c r="H82" s="12">
        <v>5</v>
      </c>
      <c r="I82" s="12" t="b">
        <v>1</v>
      </c>
      <c r="J82" s="12">
        <v>0.1</v>
      </c>
    </row>
    <row r="83" spans="1:10" s="12" customFormat="1" outlineLevel="1" x14ac:dyDescent="0.25">
      <c r="A83" s="11" t="s">
        <v>954</v>
      </c>
      <c r="B83" s="11"/>
      <c r="C83" s="11"/>
      <c r="D83" s="12" t="s">
        <v>37</v>
      </c>
      <c r="E83" s="12" t="s">
        <v>56</v>
      </c>
      <c r="G83" s="13" t="s">
        <v>945</v>
      </c>
      <c r="H83" s="12">
        <v>0</v>
      </c>
      <c r="I83" s="12" t="b">
        <v>0</v>
      </c>
      <c r="J83" s="12">
        <v>1</v>
      </c>
    </row>
    <row r="84" spans="1:10" s="12" customFormat="1" outlineLevel="1" x14ac:dyDescent="0.25">
      <c r="A84" s="11" t="s">
        <v>955</v>
      </c>
      <c r="B84" s="11"/>
      <c r="C84" s="11"/>
      <c r="G84" s="13"/>
      <c r="H84" s="12">
        <v>3</v>
      </c>
      <c r="I84" s="12" t="b">
        <v>0</v>
      </c>
    </row>
    <row r="85" spans="1:10" s="12" customFormat="1" outlineLevel="1" x14ac:dyDescent="0.25">
      <c r="A85" s="11" t="s">
        <v>866</v>
      </c>
      <c r="B85" s="11"/>
      <c r="C85" s="11"/>
      <c r="G85" s="13"/>
      <c r="H85" s="12">
        <v>1</v>
      </c>
      <c r="I85" s="12" t="b">
        <v>1</v>
      </c>
      <c r="J85" s="12">
        <v>0</v>
      </c>
    </row>
    <row r="86" spans="1:10" s="12" customFormat="1" outlineLevel="1" x14ac:dyDescent="0.25">
      <c r="A86" s="11" t="s">
        <v>956</v>
      </c>
      <c r="B86" s="11"/>
      <c r="C86" s="11"/>
      <c r="G86" s="13"/>
      <c r="H86" s="12">
        <v>1</v>
      </c>
      <c r="I86" s="12" t="b">
        <v>0</v>
      </c>
      <c r="J86" s="12">
        <v>2</v>
      </c>
    </row>
    <row r="87" spans="1:10" s="12" customFormat="1" outlineLevel="1" x14ac:dyDescent="0.25">
      <c r="A87" s="11" t="s">
        <v>957</v>
      </c>
      <c r="B87" s="11"/>
      <c r="C87" s="11"/>
      <c r="D87" s="12" t="s">
        <v>37</v>
      </c>
      <c r="E87" s="12" t="s">
        <v>56</v>
      </c>
      <c r="G87" s="13" t="s">
        <v>945</v>
      </c>
      <c r="H87" s="12">
        <v>3</v>
      </c>
      <c r="I87" s="12" t="b">
        <v>1</v>
      </c>
      <c r="J87" s="12">
        <v>0.5</v>
      </c>
    </row>
    <row r="88" spans="1:10" s="12" customFormat="1" outlineLevel="1" x14ac:dyDescent="0.25">
      <c r="A88" s="11" t="s">
        <v>958</v>
      </c>
      <c r="B88" s="11"/>
      <c r="C88" s="11"/>
      <c r="D88" s="12" t="s">
        <v>37</v>
      </c>
      <c r="E88" s="12" t="s">
        <v>56</v>
      </c>
      <c r="G88" s="13" t="s">
        <v>945</v>
      </c>
      <c r="H88" s="12">
        <v>5</v>
      </c>
      <c r="I88" s="12" t="b">
        <v>0</v>
      </c>
      <c r="J88" s="12">
        <v>5</v>
      </c>
    </row>
    <row r="89" spans="1:10" s="12" customFormat="1" outlineLevel="1" x14ac:dyDescent="0.25">
      <c r="A89" s="11" t="s">
        <v>959</v>
      </c>
      <c r="B89" s="11"/>
      <c r="C89" s="11"/>
      <c r="G89" s="13"/>
      <c r="H89" s="12">
        <v>3</v>
      </c>
      <c r="I89" s="12" t="b">
        <v>0</v>
      </c>
      <c r="J89" s="12">
        <v>15</v>
      </c>
    </row>
    <row r="90" spans="1:10" s="12" customFormat="1" outlineLevel="1" x14ac:dyDescent="0.25">
      <c r="A90" s="11" t="s">
        <v>960</v>
      </c>
      <c r="B90" s="11"/>
      <c r="C90" s="11"/>
      <c r="G90" s="13"/>
      <c r="H90" s="12">
        <v>20</v>
      </c>
      <c r="I90" s="12" t="b">
        <v>0</v>
      </c>
    </row>
    <row r="91" spans="1:10" s="12" customFormat="1" outlineLevel="1" x14ac:dyDescent="0.25">
      <c r="A91" s="11" t="s">
        <v>961</v>
      </c>
      <c r="B91" s="11"/>
      <c r="C91" s="11"/>
      <c r="D91" s="12" t="s">
        <v>37</v>
      </c>
      <c r="E91" s="12" t="s">
        <v>56</v>
      </c>
      <c r="G91" s="13" t="s">
        <v>945</v>
      </c>
      <c r="H91" s="12">
        <v>0</v>
      </c>
      <c r="I91" s="12" t="b">
        <v>0</v>
      </c>
      <c r="J91" s="12">
        <v>2</v>
      </c>
    </row>
    <row r="92" spans="1:10" s="12" customFormat="1" outlineLevel="1" x14ac:dyDescent="0.25">
      <c r="A92" s="11" t="s">
        <v>625</v>
      </c>
      <c r="B92" s="11"/>
      <c r="C92" s="11"/>
      <c r="G92" s="13"/>
      <c r="H92" s="12">
        <v>1</v>
      </c>
      <c r="I92" s="12" t="b">
        <v>1</v>
      </c>
      <c r="J92" s="12">
        <v>0</v>
      </c>
    </row>
    <row r="93" spans="1:10" s="12" customFormat="1" outlineLevel="1" x14ac:dyDescent="0.25">
      <c r="A93" s="11" t="s">
        <v>962</v>
      </c>
      <c r="B93" s="11"/>
      <c r="C93" s="11"/>
      <c r="G93" s="13"/>
      <c r="H93" s="12">
        <v>5</v>
      </c>
      <c r="I93" s="12" t="b">
        <v>0</v>
      </c>
      <c r="J93" s="12">
        <v>4</v>
      </c>
    </row>
    <row r="94" spans="1:10" s="12" customFormat="1" outlineLevel="1" x14ac:dyDescent="0.25">
      <c r="A94" s="11" t="s">
        <v>963</v>
      </c>
      <c r="B94" s="11"/>
      <c r="C94" s="11"/>
      <c r="G94" s="13"/>
      <c r="H94" s="12">
        <v>6</v>
      </c>
      <c r="I94" s="12" t="b">
        <v>0</v>
      </c>
      <c r="J94" s="12">
        <v>15</v>
      </c>
    </row>
    <row r="95" spans="1:10" s="12" customFormat="1" outlineLevel="1" x14ac:dyDescent="0.25">
      <c r="A95" s="11" t="s">
        <v>964</v>
      </c>
      <c r="B95" s="11"/>
      <c r="C95" s="11"/>
      <c r="G95" s="13"/>
      <c r="H95" s="12">
        <v>75</v>
      </c>
      <c r="I95" s="12" t="b">
        <v>0</v>
      </c>
      <c r="J95" s="12">
        <v>30</v>
      </c>
    </row>
    <row r="96" spans="1:10" s="12" customFormat="1" outlineLevel="1" x14ac:dyDescent="0.25">
      <c r="A96" s="11" t="s">
        <v>965</v>
      </c>
      <c r="B96" s="11"/>
      <c r="C96" s="11"/>
      <c r="G96" s="13"/>
      <c r="H96" s="12">
        <v>160</v>
      </c>
      <c r="I96" s="12" t="b">
        <v>0</v>
      </c>
      <c r="J96" s="12">
        <v>110</v>
      </c>
    </row>
    <row r="97" spans="1:10" s="12" customFormat="1" outlineLevel="1" x14ac:dyDescent="0.25">
      <c r="A97" s="11" t="s">
        <v>966</v>
      </c>
      <c r="B97" s="11"/>
      <c r="C97" s="11"/>
      <c r="G97" s="13"/>
      <c r="H97" s="12">
        <v>80</v>
      </c>
      <c r="I97" s="12" t="b">
        <v>0</v>
      </c>
      <c r="J97" s="12">
        <v>70</v>
      </c>
    </row>
    <row r="98" spans="1:10" s="12" customFormat="1" outlineLevel="1" x14ac:dyDescent="0.25">
      <c r="A98" s="11" t="s">
        <v>967</v>
      </c>
      <c r="B98" s="11"/>
      <c r="C98" s="11"/>
      <c r="G98" s="13"/>
      <c r="H98" s="12">
        <v>25</v>
      </c>
      <c r="I98" s="12" t="b">
        <v>0</v>
      </c>
      <c r="J98" s="12">
        <v>17</v>
      </c>
    </row>
    <row r="99" spans="1:10" s="12" customFormat="1" outlineLevel="1" x14ac:dyDescent="0.25">
      <c r="A99" s="11" t="s">
        <v>968</v>
      </c>
      <c r="B99" s="11"/>
      <c r="C99" s="11"/>
      <c r="G99" s="13"/>
      <c r="H99" s="12">
        <v>60</v>
      </c>
      <c r="I99" s="12" t="b">
        <v>0</v>
      </c>
      <c r="J99" s="12">
        <v>70</v>
      </c>
    </row>
    <row r="100" spans="1:10" s="12" customFormat="1" outlineLevel="1" x14ac:dyDescent="0.25">
      <c r="A100" s="11" t="s">
        <v>969</v>
      </c>
      <c r="B100" s="11"/>
      <c r="C100" s="11"/>
      <c r="G100" s="13"/>
      <c r="H100" s="12">
        <v>30</v>
      </c>
      <c r="I100" s="12" t="b">
        <v>0</v>
      </c>
      <c r="J100" s="12">
        <v>30</v>
      </c>
    </row>
    <row r="101" spans="1:10" s="12" customFormat="1" outlineLevel="1" x14ac:dyDescent="0.25">
      <c r="A101" s="11" t="s">
        <v>970</v>
      </c>
      <c r="B101" s="11" t="s">
        <v>971</v>
      </c>
      <c r="C101" s="11"/>
      <c r="D101" s="12" t="s">
        <v>37</v>
      </c>
      <c r="E101" s="12" t="s">
        <v>56</v>
      </c>
      <c r="G101" s="13" t="s">
        <v>945</v>
      </c>
      <c r="H101" s="12">
        <v>2</v>
      </c>
      <c r="I101" s="12" t="b">
        <v>0</v>
      </c>
      <c r="J101" s="12">
        <v>0.5</v>
      </c>
    </row>
    <row r="102" spans="1:10" s="12" customFormat="1" ht="11.25" customHeight="1" outlineLevel="1" x14ac:dyDescent="0.25">
      <c r="A102" s="11" t="s">
        <v>972</v>
      </c>
      <c r="B102" s="11" t="s">
        <v>973</v>
      </c>
      <c r="C102" s="11" t="s">
        <v>974</v>
      </c>
      <c r="D102" s="12" t="s">
        <v>37</v>
      </c>
      <c r="E102" s="12" t="s">
        <v>56</v>
      </c>
      <c r="G102" s="13" t="s">
        <v>945</v>
      </c>
      <c r="H102" s="12">
        <v>2</v>
      </c>
      <c r="I102" s="12" t="b">
        <v>0</v>
      </c>
      <c r="J102" s="12">
        <v>1</v>
      </c>
    </row>
    <row r="103" spans="1:10" s="12" customFormat="1" outlineLevel="1" x14ac:dyDescent="0.25">
      <c r="A103" s="11" t="s">
        <v>975</v>
      </c>
      <c r="B103" s="11" t="s">
        <v>976</v>
      </c>
      <c r="C103" s="11"/>
      <c r="G103" s="13"/>
      <c r="H103" s="12">
        <v>6</v>
      </c>
      <c r="I103" s="12" t="b">
        <v>0</v>
      </c>
      <c r="J103" s="12">
        <v>45</v>
      </c>
    </row>
    <row r="104" spans="1:10" s="12" customFormat="1" outlineLevel="1" x14ac:dyDescent="0.25">
      <c r="A104" s="11" t="s">
        <v>977</v>
      </c>
      <c r="B104" s="11" t="s">
        <v>976</v>
      </c>
      <c r="C104" s="11"/>
      <c r="G104" s="13"/>
      <c r="H104" s="12">
        <v>3</v>
      </c>
      <c r="I104" s="12" t="b">
        <v>0</v>
      </c>
      <c r="J104" s="12">
        <v>25</v>
      </c>
    </row>
    <row r="105" spans="1:10" s="12" customFormat="1" outlineLevel="1" x14ac:dyDescent="0.25">
      <c r="A105" s="11" t="s">
        <v>978</v>
      </c>
      <c r="B105" s="11" t="s">
        <v>979</v>
      </c>
      <c r="C105" s="11"/>
      <c r="G105" s="13"/>
      <c r="H105" s="12">
        <v>2</v>
      </c>
      <c r="I105" s="12" t="b">
        <v>0</v>
      </c>
      <c r="J105" s="12">
        <v>35</v>
      </c>
    </row>
    <row r="106" spans="1:10" s="12" customFormat="1" outlineLevel="1" x14ac:dyDescent="0.25">
      <c r="A106" s="11" t="s">
        <v>980</v>
      </c>
      <c r="B106" s="11" t="s">
        <v>979</v>
      </c>
      <c r="C106" s="11"/>
      <c r="G106" s="13"/>
      <c r="H106" s="12">
        <v>1</v>
      </c>
      <c r="I106" s="12" t="b">
        <v>0</v>
      </c>
      <c r="J106" s="12">
        <v>20</v>
      </c>
    </row>
    <row r="107" spans="1:10" s="12" customFormat="1" outlineLevel="1" x14ac:dyDescent="0.25">
      <c r="A107" s="11" t="s">
        <v>981</v>
      </c>
      <c r="B107" s="11" t="s">
        <v>982</v>
      </c>
      <c r="C107" s="11" t="s">
        <v>983</v>
      </c>
      <c r="D107" s="12" t="s">
        <v>37</v>
      </c>
      <c r="E107" s="12" t="s">
        <v>56</v>
      </c>
      <c r="G107" s="13" t="s">
        <v>945</v>
      </c>
      <c r="H107" s="12">
        <v>0</v>
      </c>
      <c r="I107" s="12" t="b">
        <v>0</v>
      </c>
      <c r="J107" s="12">
        <v>0.01</v>
      </c>
    </row>
    <row r="108" spans="1:10" s="12" customFormat="1" outlineLevel="1" x14ac:dyDescent="0.25">
      <c r="A108" s="11" t="s">
        <v>984</v>
      </c>
      <c r="B108" s="11" t="s">
        <v>985</v>
      </c>
      <c r="C108" s="11"/>
      <c r="G108" s="13"/>
      <c r="H108" s="12">
        <v>0.25</v>
      </c>
      <c r="I108" s="12" t="b">
        <v>0</v>
      </c>
      <c r="J108" s="12">
        <v>0.5</v>
      </c>
    </row>
    <row r="109" spans="1:10" s="12" customFormat="1" outlineLevel="1" x14ac:dyDescent="0.25">
      <c r="A109" s="11" t="s">
        <v>986</v>
      </c>
      <c r="B109" s="11"/>
      <c r="C109" s="11"/>
      <c r="G109" s="13"/>
      <c r="H109" s="12">
        <v>0.5</v>
      </c>
      <c r="I109" s="12" t="b">
        <v>0</v>
      </c>
      <c r="J109" s="12">
        <v>1</v>
      </c>
    </row>
    <row r="110" spans="1:10" s="12" customFormat="1" outlineLevel="1" x14ac:dyDescent="0.25">
      <c r="A110" s="11" t="s">
        <v>987</v>
      </c>
      <c r="B110" s="11"/>
      <c r="C110" s="11"/>
      <c r="G110" s="13"/>
      <c r="H110" s="12">
        <v>0.25</v>
      </c>
      <c r="I110" s="12" t="b">
        <v>0</v>
      </c>
      <c r="J110" s="12">
        <v>1</v>
      </c>
    </row>
    <row r="111" spans="1:10" s="12" customFormat="1" outlineLevel="1" x14ac:dyDescent="0.25">
      <c r="A111" s="11" t="s">
        <v>988</v>
      </c>
      <c r="B111" s="11" t="s">
        <v>989</v>
      </c>
      <c r="C111" s="11"/>
      <c r="G111" s="13"/>
      <c r="H111" s="12">
        <v>0.5</v>
      </c>
      <c r="I111" s="12" t="b">
        <v>0</v>
      </c>
      <c r="J111" s="12">
        <v>10</v>
      </c>
    </row>
    <row r="112" spans="1:10" s="12" customFormat="1" outlineLevel="1" x14ac:dyDescent="0.25">
      <c r="A112" s="11" t="s">
        <v>990</v>
      </c>
      <c r="B112" s="11"/>
      <c r="C112" s="11"/>
      <c r="G112" s="13"/>
      <c r="H112" s="12">
        <v>2</v>
      </c>
      <c r="I112" s="12" t="b">
        <v>0</v>
      </c>
      <c r="J112" s="12">
        <v>20</v>
      </c>
    </row>
    <row r="113" spans="1:10" s="12" customFormat="1" outlineLevel="1" x14ac:dyDescent="0.25">
      <c r="A113" s="11" t="s">
        <v>991</v>
      </c>
      <c r="B113" s="11"/>
      <c r="C113" s="11"/>
      <c r="G113" s="13"/>
      <c r="H113" s="12">
        <v>1</v>
      </c>
      <c r="I113" s="12" t="b">
        <v>0</v>
      </c>
      <c r="J113" s="12">
        <v>3</v>
      </c>
    </row>
    <row r="114" spans="1:10" s="12" customFormat="1" outlineLevel="1" x14ac:dyDescent="0.25">
      <c r="A114" s="11" t="s">
        <v>992</v>
      </c>
      <c r="B114" s="11"/>
      <c r="C114" s="11"/>
      <c r="G114" s="13"/>
      <c r="H114" s="12">
        <v>0.5</v>
      </c>
      <c r="I114" s="12" t="b">
        <v>0</v>
      </c>
      <c r="J114" s="12">
        <v>0.5</v>
      </c>
    </row>
    <row r="115" spans="1:10" s="12" customFormat="1" outlineLevel="1" x14ac:dyDescent="0.25">
      <c r="A115" s="11" t="s">
        <v>993</v>
      </c>
      <c r="B115" s="11"/>
      <c r="C115" s="11"/>
      <c r="G115" s="13"/>
      <c r="H115" s="12">
        <v>1</v>
      </c>
      <c r="I115" s="12" t="b">
        <v>0</v>
      </c>
      <c r="J115" s="12">
        <v>12</v>
      </c>
    </row>
    <row r="116" spans="1:10" s="12" customFormat="1" outlineLevel="1" x14ac:dyDescent="0.25">
      <c r="A116" s="11" t="s">
        <v>994</v>
      </c>
      <c r="B116" s="11"/>
      <c r="C116" s="11"/>
      <c r="D116" s="12" t="s">
        <v>37</v>
      </c>
      <c r="E116" s="12" t="s">
        <v>56</v>
      </c>
      <c r="G116" s="13" t="s">
        <v>945</v>
      </c>
      <c r="H116" s="12">
        <v>1</v>
      </c>
      <c r="I116" s="12" t="b">
        <v>0</v>
      </c>
      <c r="J116" s="12">
        <v>0.1</v>
      </c>
    </row>
    <row r="117" spans="1:10" s="12" customFormat="1" outlineLevel="1" x14ac:dyDescent="0.25">
      <c r="A117" s="11" t="s">
        <v>995</v>
      </c>
      <c r="B117" s="11"/>
      <c r="C117" s="11" t="s">
        <v>996</v>
      </c>
      <c r="D117" s="12" t="s">
        <v>37</v>
      </c>
      <c r="E117" s="12" t="s">
        <v>56</v>
      </c>
      <c r="G117" s="13" t="s">
        <v>997</v>
      </c>
      <c r="I117" s="12" t="b">
        <v>0</v>
      </c>
    </row>
    <row r="118" spans="1:10" s="12" customFormat="1" outlineLevel="1" x14ac:dyDescent="0.25">
      <c r="A118" s="11" t="s">
        <v>869</v>
      </c>
      <c r="B118" s="11" t="s">
        <v>998</v>
      </c>
      <c r="C118" s="11" t="s">
        <v>999</v>
      </c>
      <c r="D118" s="12" t="s">
        <v>37</v>
      </c>
      <c r="E118" s="12" t="s">
        <v>56</v>
      </c>
      <c r="G118" s="13" t="s">
        <v>997</v>
      </c>
      <c r="H118" s="12">
        <v>200</v>
      </c>
      <c r="I118" s="12" t="b">
        <v>0</v>
      </c>
      <c r="J118" s="12">
        <v>15</v>
      </c>
    </row>
    <row r="119" spans="1:10" s="12" customFormat="1" outlineLevel="1" x14ac:dyDescent="0.25">
      <c r="A119" s="11" t="s">
        <v>1000</v>
      </c>
      <c r="B119" s="11"/>
      <c r="C119" s="11"/>
      <c r="D119" s="12" t="s">
        <v>37</v>
      </c>
      <c r="E119" s="12" t="s">
        <v>56</v>
      </c>
      <c r="G119" s="13" t="s">
        <v>945</v>
      </c>
      <c r="H119" s="12">
        <v>0.5</v>
      </c>
      <c r="I119" s="12" t="b">
        <v>0</v>
      </c>
      <c r="J119" s="12">
        <v>1</v>
      </c>
    </row>
    <row r="120" spans="1:10" s="12" customFormat="1" outlineLevel="1" x14ac:dyDescent="0.25">
      <c r="A120" s="11" t="s">
        <v>1001</v>
      </c>
      <c r="B120" s="11" t="s">
        <v>1002</v>
      </c>
      <c r="C120" s="11"/>
      <c r="G120" s="13"/>
      <c r="I120" s="12" t="b">
        <v>0</v>
      </c>
      <c r="J120" s="12">
        <v>500000</v>
      </c>
    </row>
    <row r="121" spans="1:10" s="12" customFormat="1" outlineLevel="1" x14ac:dyDescent="0.25">
      <c r="A121" s="11" t="s">
        <v>1003</v>
      </c>
      <c r="B121" s="11"/>
      <c r="C121" s="11"/>
      <c r="G121" s="13"/>
      <c r="H121" s="12">
        <v>1</v>
      </c>
      <c r="I121" s="12" t="b">
        <v>0</v>
      </c>
      <c r="J121" s="12">
        <v>1</v>
      </c>
    </row>
    <row r="122" spans="1:10" s="12" customFormat="1" outlineLevel="1" x14ac:dyDescent="0.25">
      <c r="A122" s="11" t="s">
        <v>1004</v>
      </c>
      <c r="B122" s="11"/>
      <c r="C122" s="11"/>
      <c r="G122" s="13"/>
      <c r="H122" s="12">
        <v>4</v>
      </c>
      <c r="I122" s="12" t="b">
        <v>0</v>
      </c>
      <c r="J122" s="12">
        <v>5</v>
      </c>
    </row>
    <row r="123" spans="1:10" s="12" customFormat="1" outlineLevel="1" x14ac:dyDescent="0.25">
      <c r="A123" s="11" t="s">
        <v>1005</v>
      </c>
      <c r="B123" s="11"/>
      <c r="C123" s="11"/>
      <c r="G123" s="13"/>
      <c r="H123" s="12">
        <v>2</v>
      </c>
      <c r="I123" s="12" t="b">
        <v>0</v>
      </c>
      <c r="J123" s="12">
        <v>3</v>
      </c>
    </row>
    <row r="124" spans="1:10" s="12" customFormat="1" outlineLevel="1" x14ac:dyDescent="0.25">
      <c r="A124" s="11" t="s">
        <v>1006</v>
      </c>
      <c r="B124" s="11" t="s">
        <v>1007</v>
      </c>
      <c r="C124" s="11" t="s">
        <v>1008</v>
      </c>
      <c r="D124" s="12" t="s">
        <v>37</v>
      </c>
      <c r="E124" s="12" t="s">
        <v>56</v>
      </c>
      <c r="G124" s="13" t="s">
        <v>945</v>
      </c>
      <c r="H124" s="12">
        <v>2</v>
      </c>
      <c r="I124" s="12" t="b">
        <v>0</v>
      </c>
      <c r="J124" s="12">
        <v>30</v>
      </c>
    </row>
    <row r="125" spans="1:10" s="12" customFormat="1" outlineLevel="1" x14ac:dyDescent="0.25">
      <c r="A125" s="11" t="s">
        <v>1009</v>
      </c>
      <c r="B125" s="11"/>
      <c r="C125" s="11"/>
      <c r="D125" s="12" t="s">
        <v>37</v>
      </c>
      <c r="E125" s="12" t="s">
        <v>56</v>
      </c>
      <c r="G125" s="13" t="s">
        <v>945</v>
      </c>
      <c r="H125" s="12">
        <v>0</v>
      </c>
      <c r="I125" s="12" t="b">
        <v>0</v>
      </c>
      <c r="J125" s="12">
        <v>0.01</v>
      </c>
    </row>
    <row r="126" spans="1:10" s="12" customFormat="1" outlineLevel="1" x14ac:dyDescent="0.25">
      <c r="A126" s="11" t="s">
        <v>1010</v>
      </c>
      <c r="B126" s="11"/>
      <c r="C126" s="11"/>
      <c r="G126" s="13"/>
      <c r="H126" s="12">
        <v>4</v>
      </c>
      <c r="I126" s="12" t="b">
        <v>0</v>
      </c>
      <c r="J126" s="12">
        <v>2</v>
      </c>
    </row>
    <row r="127" spans="1:10" s="12" customFormat="1" outlineLevel="1" x14ac:dyDescent="0.25">
      <c r="A127" s="11" t="s">
        <v>1011</v>
      </c>
      <c r="B127" s="11"/>
      <c r="C127" s="11"/>
      <c r="G127" s="13"/>
      <c r="H127" s="12">
        <v>7</v>
      </c>
      <c r="I127" s="12" t="b">
        <v>0</v>
      </c>
      <c r="J127" s="12">
        <v>25</v>
      </c>
    </row>
    <row r="128" spans="1:10" s="12" customFormat="1" outlineLevel="1" x14ac:dyDescent="0.25">
      <c r="A128" s="11" t="s">
        <v>1012</v>
      </c>
      <c r="B128" s="11" t="s">
        <v>952</v>
      </c>
      <c r="C128" s="11"/>
      <c r="D128" s="12" t="s">
        <v>37</v>
      </c>
      <c r="E128" s="12" t="s">
        <v>56</v>
      </c>
      <c r="G128" s="13" t="s">
        <v>945</v>
      </c>
      <c r="H128" s="12">
        <v>25</v>
      </c>
      <c r="I128" s="12" t="b">
        <v>0</v>
      </c>
      <c r="J128" s="12">
        <v>2</v>
      </c>
    </row>
    <row r="129" spans="1:10" s="12" customFormat="1" outlineLevel="1" x14ac:dyDescent="0.25">
      <c r="A129" s="11" t="s">
        <v>1013</v>
      </c>
      <c r="B129" s="11" t="s">
        <v>1014</v>
      </c>
      <c r="C129" s="11" t="s">
        <v>1015</v>
      </c>
      <c r="D129" s="12" t="s">
        <v>37</v>
      </c>
      <c r="E129" s="12" t="s">
        <v>56</v>
      </c>
      <c r="G129" s="13" t="s">
        <v>870</v>
      </c>
      <c r="H129" s="12">
        <v>6</v>
      </c>
      <c r="I129" s="12" t="b">
        <v>1</v>
      </c>
      <c r="J129" s="12">
        <v>5</v>
      </c>
    </row>
    <row r="130" spans="1:10" s="12" customFormat="1" outlineLevel="1" x14ac:dyDescent="0.25">
      <c r="A130" s="11" t="s">
        <v>1016</v>
      </c>
      <c r="B130" s="11" t="s">
        <v>1017</v>
      </c>
      <c r="C130" s="11" t="s">
        <v>1018</v>
      </c>
      <c r="D130" s="12" t="s">
        <v>37</v>
      </c>
      <c r="E130" s="12" t="s">
        <v>56</v>
      </c>
      <c r="G130" s="13" t="s">
        <v>914</v>
      </c>
      <c r="H130" s="12">
        <v>5</v>
      </c>
      <c r="I130" s="12" t="b">
        <v>1</v>
      </c>
      <c r="J130" s="12">
        <v>80</v>
      </c>
    </row>
    <row r="131" spans="1:10" s="12" customFormat="1" outlineLevel="1" x14ac:dyDescent="0.25">
      <c r="A131" s="11" t="s">
        <v>1019</v>
      </c>
      <c r="B131" s="11"/>
      <c r="C131" s="11"/>
      <c r="G131" s="13"/>
      <c r="H131" s="12">
        <f>1/50</f>
        <v>0.02</v>
      </c>
      <c r="I131" s="12" t="b">
        <v>0</v>
      </c>
      <c r="J131" s="12">
        <v>0.01</v>
      </c>
    </row>
    <row r="132" spans="1:10" s="12" customFormat="1" outlineLevel="1" x14ac:dyDescent="0.25">
      <c r="A132" s="11" t="s">
        <v>1020</v>
      </c>
      <c r="B132" s="11"/>
      <c r="C132" s="11"/>
      <c r="G132" s="13"/>
      <c r="H132" s="12">
        <f>1/50</f>
        <v>0.02</v>
      </c>
      <c r="I132" s="12" t="b">
        <v>0</v>
      </c>
      <c r="J132" s="12">
        <v>1</v>
      </c>
    </row>
    <row r="133" spans="1:10" s="12" customFormat="1" outlineLevel="1" x14ac:dyDescent="0.25">
      <c r="A133" s="11" t="s">
        <v>1021</v>
      </c>
      <c r="B133" s="11"/>
      <c r="C133" s="11"/>
      <c r="G133" s="13"/>
      <c r="H133" s="12">
        <f>1/50</f>
        <v>0.02</v>
      </c>
      <c r="I133" s="12" t="b">
        <v>0</v>
      </c>
      <c r="J133" s="12">
        <v>10</v>
      </c>
    </row>
    <row r="134" spans="1:10" s="12" customFormat="1" outlineLevel="1" x14ac:dyDescent="0.25">
      <c r="A134" s="11" t="s">
        <v>1022</v>
      </c>
      <c r="B134" s="11"/>
      <c r="C134" s="11"/>
      <c r="G134" s="13"/>
      <c r="H134" s="12">
        <f>1/50</f>
        <v>0.02</v>
      </c>
      <c r="I134" s="12" t="b">
        <v>0</v>
      </c>
      <c r="J134" s="12">
        <v>0.1</v>
      </c>
    </row>
    <row r="135" spans="1:10" s="12" customFormat="1" outlineLevel="1" x14ac:dyDescent="0.25">
      <c r="A135" s="11" t="s">
        <v>1023</v>
      </c>
      <c r="B135" s="11" t="s">
        <v>1024</v>
      </c>
      <c r="C135" s="11" t="s">
        <v>1025</v>
      </c>
      <c r="D135" s="12" t="s">
        <v>37</v>
      </c>
      <c r="E135" s="12" t="s">
        <v>56</v>
      </c>
      <c r="G135" s="13" t="s">
        <v>870</v>
      </c>
      <c r="H135" s="12">
        <v>7</v>
      </c>
      <c r="I135" s="12" t="b">
        <v>1</v>
      </c>
      <c r="J135" s="12">
        <v>8</v>
      </c>
    </row>
    <row r="136" spans="1:10" s="12" customFormat="1" outlineLevel="1" x14ac:dyDescent="0.25">
      <c r="A136" s="11" t="s">
        <v>1026</v>
      </c>
      <c r="B136" s="11"/>
      <c r="C136" s="11" t="s">
        <v>1027</v>
      </c>
      <c r="D136" s="12" t="s">
        <v>37</v>
      </c>
      <c r="E136" s="12" t="s">
        <v>56</v>
      </c>
      <c r="G136" s="13" t="s">
        <v>870</v>
      </c>
      <c r="H136" s="12">
        <v>6</v>
      </c>
      <c r="I136" s="12" t="b">
        <v>1</v>
      </c>
      <c r="J136" s="12">
        <v>30</v>
      </c>
    </row>
    <row r="137" spans="1:10" s="12" customFormat="1" outlineLevel="1" x14ac:dyDescent="0.25">
      <c r="A137" s="11" t="s">
        <v>1028</v>
      </c>
      <c r="B137" s="11"/>
      <c r="C137" s="11" t="s">
        <v>1029</v>
      </c>
      <c r="D137" s="12" t="s">
        <v>37</v>
      </c>
      <c r="E137" s="12" t="s">
        <v>56</v>
      </c>
      <c r="G137" s="13" t="s">
        <v>945</v>
      </c>
      <c r="H137" s="12">
        <v>5</v>
      </c>
      <c r="I137" s="12" t="b">
        <v>0</v>
      </c>
      <c r="J137" s="12">
        <v>2</v>
      </c>
    </row>
    <row r="138" spans="1:10" s="12" customFormat="1" outlineLevel="1" x14ac:dyDescent="0.25">
      <c r="A138" s="11" t="s">
        <v>1030</v>
      </c>
      <c r="B138" s="11" t="s">
        <v>1031</v>
      </c>
      <c r="C138" s="11"/>
      <c r="G138" s="13"/>
      <c r="H138" s="12">
        <v>0</v>
      </c>
      <c r="I138" s="12" t="b">
        <v>0</v>
      </c>
      <c r="J138" s="12">
        <v>5</v>
      </c>
    </row>
    <row r="139" spans="1:10" s="12" customFormat="1" outlineLevel="1" x14ac:dyDescent="0.25">
      <c r="A139" s="11" t="s">
        <v>1032</v>
      </c>
      <c r="B139" s="11"/>
      <c r="C139" s="11" t="s">
        <v>1033</v>
      </c>
      <c r="D139" s="12" t="s">
        <v>37</v>
      </c>
      <c r="E139" s="12" t="s">
        <v>56</v>
      </c>
      <c r="G139" s="13" t="s">
        <v>914</v>
      </c>
      <c r="H139" s="12">
        <v>8</v>
      </c>
      <c r="I139" s="12" t="b">
        <v>1</v>
      </c>
      <c r="J139" s="12">
        <v>50</v>
      </c>
    </row>
    <row r="140" spans="1:10" s="12" customFormat="1" outlineLevel="1" x14ac:dyDescent="0.25">
      <c r="A140" s="11" t="s">
        <v>1034</v>
      </c>
      <c r="B140" s="11"/>
      <c r="C140" s="11"/>
      <c r="D140" s="12" t="s">
        <v>37</v>
      </c>
      <c r="E140" s="12" t="s">
        <v>56</v>
      </c>
      <c r="G140" s="13" t="s">
        <v>1035</v>
      </c>
      <c r="I140" s="12" t="b">
        <v>0</v>
      </c>
      <c r="J140" s="12">
        <v>25</v>
      </c>
    </row>
    <row r="141" spans="1:10" s="12" customFormat="1" outlineLevel="1" x14ac:dyDescent="0.25">
      <c r="A141" s="11" t="s">
        <v>1036</v>
      </c>
      <c r="B141" s="11" t="s">
        <v>1037</v>
      </c>
      <c r="C141" s="11" t="s">
        <v>1038</v>
      </c>
      <c r="D141" s="12" t="s">
        <v>37</v>
      </c>
      <c r="E141" s="12" t="s">
        <v>56</v>
      </c>
      <c r="G141" s="13" t="s">
        <v>1035</v>
      </c>
      <c r="I141" s="12" t="b">
        <v>0</v>
      </c>
      <c r="J141" s="12">
        <v>150</v>
      </c>
    </row>
    <row r="142" spans="1:10" s="12" customFormat="1" outlineLevel="1" x14ac:dyDescent="0.25">
      <c r="A142" s="11" t="s">
        <v>1039</v>
      </c>
      <c r="B142" s="11" t="s">
        <v>1040</v>
      </c>
      <c r="C142" s="11" t="s">
        <v>1041</v>
      </c>
      <c r="D142" s="12" t="s">
        <v>37</v>
      </c>
      <c r="E142" s="12" t="s">
        <v>56</v>
      </c>
      <c r="G142" s="13" t="s">
        <v>1035</v>
      </c>
      <c r="I142" s="12" t="b">
        <v>0</v>
      </c>
      <c r="J142" s="12">
        <v>8</v>
      </c>
    </row>
    <row r="143" spans="1:10" s="12" customFormat="1" outlineLevel="1" x14ac:dyDescent="0.25">
      <c r="A143" s="11" t="s">
        <v>1042</v>
      </c>
      <c r="B143" s="11"/>
      <c r="C143" s="11"/>
      <c r="G143" s="13"/>
      <c r="H143" s="12">
        <v>2</v>
      </c>
      <c r="I143" s="12" t="b">
        <v>0</v>
      </c>
      <c r="J143" s="12">
        <v>1</v>
      </c>
    </row>
    <row r="144" spans="1:10" s="12" customFormat="1" outlineLevel="1" x14ac:dyDescent="0.25">
      <c r="A144" s="11" t="s">
        <v>1043</v>
      </c>
      <c r="B144" s="11" t="s">
        <v>1044</v>
      </c>
      <c r="C144" s="11"/>
      <c r="G144" s="13"/>
      <c r="H144" s="12">
        <v>0</v>
      </c>
      <c r="I144" s="12" t="b">
        <v>0</v>
      </c>
      <c r="J144" s="12">
        <v>0</v>
      </c>
    </row>
    <row r="145" spans="1:10" s="12" customFormat="1" outlineLevel="1" x14ac:dyDescent="0.25">
      <c r="A145" s="11" t="s">
        <v>1045</v>
      </c>
      <c r="B145" s="11" t="s">
        <v>1046</v>
      </c>
      <c r="C145" s="11" t="s">
        <v>1047</v>
      </c>
      <c r="D145" s="12" t="s">
        <v>37</v>
      </c>
      <c r="E145" s="12" t="s">
        <v>56</v>
      </c>
      <c r="G145" s="13" t="s">
        <v>870</v>
      </c>
      <c r="H145" s="12">
        <v>4</v>
      </c>
      <c r="I145" s="12" t="b">
        <v>1</v>
      </c>
      <c r="J145" s="12">
        <v>3</v>
      </c>
    </row>
    <row r="146" spans="1:10" s="12" customFormat="1" outlineLevel="1" x14ac:dyDescent="0.25">
      <c r="A146" s="11" t="s">
        <v>1048</v>
      </c>
      <c r="B146" s="11" t="s">
        <v>1049</v>
      </c>
      <c r="C146" s="11" t="s">
        <v>1050</v>
      </c>
      <c r="D146" s="12" t="s">
        <v>37</v>
      </c>
      <c r="E146" s="12" t="s">
        <v>56</v>
      </c>
      <c r="G146" s="13" t="s">
        <v>870</v>
      </c>
      <c r="H146" s="12">
        <v>8</v>
      </c>
      <c r="I146" s="12" t="b">
        <v>1</v>
      </c>
      <c r="J146" s="12">
        <v>1</v>
      </c>
    </row>
    <row r="147" spans="1:10" s="12" customFormat="1" outlineLevel="1" x14ac:dyDescent="0.25">
      <c r="A147" s="11" t="s">
        <v>1051</v>
      </c>
      <c r="B147" s="11" t="s">
        <v>1052</v>
      </c>
      <c r="C147" s="11"/>
      <c r="G147" s="13"/>
      <c r="H147" s="12">
        <v>18</v>
      </c>
      <c r="I147" s="12" t="b">
        <v>0</v>
      </c>
      <c r="J147" s="12">
        <v>15</v>
      </c>
    </row>
    <row r="148" spans="1:10" s="12" customFormat="1" outlineLevel="1" x14ac:dyDescent="0.25">
      <c r="A148" s="11" t="s">
        <v>1053</v>
      </c>
      <c r="B148" s="11" t="s">
        <v>1052</v>
      </c>
      <c r="C148" s="11"/>
      <c r="G148" s="13"/>
      <c r="H148" s="12">
        <v>8</v>
      </c>
      <c r="I148" s="12" t="b">
        <v>0</v>
      </c>
      <c r="J148" s="12">
        <v>8</v>
      </c>
    </row>
    <row r="149" spans="1:10" s="12" customFormat="1" outlineLevel="1" x14ac:dyDescent="0.25">
      <c r="A149" s="11" t="s">
        <v>1054</v>
      </c>
      <c r="B149" s="11" t="s">
        <v>1052</v>
      </c>
      <c r="C149" s="11"/>
      <c r="G149" s="13"/>
      <c r="H149" s="12">
        <v>200</v>
      </c>
      <c r="I149" s="12" t="b">
        <v>0</v>
      </c>
      <c r="J149" s="12">
        <v>120</v>
      </c>
    </row>
    <row r="150" spans="1:10" s="12" customFormat="1" outlineLevel="1" x14ac:dyDescent="0.25">
      <c r="A150" s="11" t="s">
        <v>1055</v>
      </c>
      <c r="B150" s="11" t="s">
        <v>1052</v>
      </c>
      <c r="C150" s="11"/>
      <c r="G150" s="13"/>
      <c r="H150" s="12">
        <v>90</v>
      </c>
      <c r="I150" s="12" t="b">
        <v>0</v>
      </c>
      <c r="J150" s="12">
        <v>60</v>
      </c>
    </row>
    <row r="151" spans="1:10" s="12" customFormat="1" outlineLevel="1" x14ac:dyDescent="0.25">
      <c r="A151" s="11" t="s">
        <v>1056</v>
      </c>
      <c r="B151" s="11" t="s">
        <v>1052</v>
      </c>
      <c r="C151" s="11"/>
      <c r="G151" s="13"/>
      <c r="H151" s="12">
        <v>40</v>
      </c>
      <c r="I151" s="12" t="b">
        <v>0</v>
      </c>
      <c r="J151" s="12">
        <v>30</v>
      </c>
    </row>
    <row r="152" spans="1:10" s="12" customFormat="1" outlineLevel="1" x14ac:dyDescent="0.25">
      <c r="A152" s="11" t="s">
        <v>1057</v>
      </c>
      <c r="B152" s="11"/>
      <c r="C152" s="11"/>
      <c r="D152" s="12" t="s">
        <v>37</v>
      </c>
      <c r="E152" s="12" t="s">
        <v>56</v>
      </c>
      <c r="G152" s="13" t="s">
        <v>945</v>
      </c>
      <c r="H152" s="12">
        <v>20</v>
      </c>
      <c r="I152" s="12" t="b">
        <v>0</v>
      </c>
      <c r="J152" s="12">
        <v>0.01</v>
      </c>
    </row>
    <row r="153" spans="1:10" s="12" customFormat="1" outlineLevel="1" x14ac:dyDescent="0.25">
      <c r="A153" s="11" t="s">
        <v>1058</v>
      </c>
      <c r="B153" s="11"/>
      <c r="C153" s="11"/>
      <c r="D153" s="12" t="s">
        <v>37</v>
      </c>
      <c r="E153" s="12" t="s">
        <v>56</v>
      </c>
      <c r="G153" s="13" t="s">
        <v>945</v>
      </c>
      <c r="H153" s="12">
        <v>0</v>
      </c>
      <c r="I153" s="12" t="b">
        <v>0</v>
      </c>
      <c r="J153" s="12">
        <v>0.1</v>
      </c>
    </row>
    <row r="154" spans="1:10" s="12" customFormat="1" outlineLevel="1" x14ac:dyDescent="0.25">
      <c r="A154" s="11" t="s">
        <v>1059</v>
      </c>
      <c r="B154" s="11"/>
      <c r="C154" s="11"/>
      <c r="D154" s="12" t="s">
        <v>37</v>
      </c>
      <c r="E154" s="12" t="s">
        <v>56</v>
      </c>
      <c r="G154" s="13" t="s">
        <v>945</v>
      </c>
      <c r="H154" s="12">
        <v>5</v>
      </c>
      <c r="I154" s="12" t="b">
        <v>0</v>
      </c>
      <c r="J154" s="12">
        <v>4</v>
      </c>
    </row>
    <row r="155" spans="1:10" s="12" customFormat="1" outlineLevel="1" x14ac:dyDescent="0.25">
      <c r="A155" s="11" t="s">
        <v>1060</v>
      </c>
      <c r="B155" s="11" t="s">
        <v>1061</v>
      </c>
      <c r="C155" s="11"/>
      <c r="G155" s="13"/>
      <c r="H155" s="12">
        <v>0</v>
      </c>
      <c r="I155" s="12" t="b">
        <v>0</v>
      </c>
      <c r="J155" s="12">
        <v>50</v>
      </c>
    </row>
    <row r="156" spans="1:10" s="12" customFormat="1" outlineLevel="1" x14ac:dyDescent="0.25">
      <c r="A156" s="11" t="s">
        <v>1062</v>
      </c>
      <c r="B156" s="11"/>
      <c r="C156" s="11"/>
      <c r="D156" s="12" t="s">
        <v>37</v>
      </c>
      <c r="E156" s="12" t="s">
        <v>56</v>
      </c>
      <c r="G156" s="13" t="s">
        <v>945</v>
      </c>
      <c r="H156" s="12">
        <v>0</v>
      </c>
      <c r="I156" s="12" t="b">
        <v>0</v>
      </c>
      <c r="J156" s="12">
        <v>0.03</v>
      </c>
    </row>
    <row r="157" spans="1:10" s="12" customFormat="1" outlineLevel="1" x14ac:dyDescent="0.25">
      <c r="A157" s="11" t="s">
        <v>1063</v>
      </c>
      <c r="B157" s="11" t="s">
        <v>1064</v>
      </c>
      <c r="C157" s="11" t="s">
        <v>1065</v>
      </c>
      <c r="D157" s="12" t="s">
        <v>37</v>
      </c>
      <c r="E157" s="12" t="s">
        <v>56</v>
      </c>
      <c r="G157" s="13" t="s">
        <v>945</v>
      </c>
      <c r="H157" s="12">
        <v>0</v>
      </c>
      <c r="I157" s="12" t="b">
        <v>0</v>
      </c>
      <c r="J157" s="12">
        <v>1</v>
      </c>
    </row>
    <row r="158" spans="1:10" s="12" customFormat="1" outlineLevel="1" x14ac:dyDescent="0.25">
      <c r="A158" s="11" t="s">
        <v>1066</v>
      </c>
      <c r="B158" s="11" t="s">
        <v>1067</v>
      </c>
      <c r="C158" s="11" t="s">
        <v>1068</v>
      </c>
      <c r="D158" s="12" t="s">
        <v>37</v>
      </c>
      <c r="E158" s="12" t="s">
        <v>56</v>
      </c>
      <c r="G158" s="13" t="s">
        <v>997</v>
      </c>
      <c r="I158" s="12" t="b">
        <v>0</v>
      </c>
      <c r="J158" s="12">
        <v>30000</v>
      </c>
    </row>
    <row r="159" spans="1:10" s="12" customFormat="1" outlineLevel="1" x14ac:dyDescent="0.25">
      <c r="A159" s="11" t="s">
        <v>1069</v>
      </c>
      <c r="B159" s="11" t="s">
        <v>1044</v>
      </c>
      <c r="C159" s="11"/>
      <c r="G159" s="13"/>
      <c r="H159" s="12">
        <v>0</v>
      </c>
      <c r="I159" s="12" t="b">
        <v>0</v>
      </c>
      <c r="J159" s="12">
        <v>0</v>
      </c>
    </row>
    <row r="160" spans="1:10" s="12" customFormat="1" outlineLevel="1" x14ac:dyDescent="0.25">
      <c r="A160" s="11" t="s">
        <v>1070</v>
      </c>
      <c r="B160" s="11"/>
      <c r="C160" s="11"/>
      <c r="G160" s="13"/>
      <c r="H160" s="12">
        <v>0</v>
      </c>
      <c r="I160" s="12" t="b">
        <v>0</v>
      </c>
      <c r="J160" s="12">
        <v>50</v>
      </c>
    </row>
    <row r="161" spans="1:10" s="12" customFormat="1" outlineLevel="1" x14ac:dyDescent="0.25">
      <c r="A161" s="11" t="s">
        <v>1071</v>
      </c>
      <c r="B161" s="11" t="s">
        <v>1072</v>
      </c>
      <c r="C161" s="11"/>
      <c r="G161" s="13"/>
      <c r="I161" s="12" t="b">
        <v>0</v>
      </c>
      <c r="J161" s="12">
        <v>5000</v>
      </c>
    </row>
    <row r="162" spans="1:10" s="12" customFormat="1" outlineLevel="1" x14ac:dyDescent="0.25">
      <c r="A162" s="11" t="s">
        <v>1073</v>
      </c>
      <c r="B162" s="11"/>
      <c r="C162" s="11" t="s">
        <v>1074</v>
      </c>
      <c r="D162" s="12" t="s">
        <v>37</v>
      </c>
      <c r="E162" s="12" t="s">
        <v>56</v>
      </c>
      <c r="G162" s="13" t="s">
        <v>945</v>
      </c>
      <c r="H162" s="12">
        <v>4</v>
      </c>
      <c r="I162" s="12" t="b">
        <v>0</v>
      </c>
      <c r="J162" s="12">
        <v>1</v>
      </c>
    </row>
    <row r="163" spans="1:10" s="12" customFormat="1" outlineLevel="1" x14ac:dyDescent="0.25">
      <c r="A163" s="11" t="s">
        <v>1075</v>
      </c>
      <c r="B163" s="11"/>
      <c r="C163" s="11" t="s">
        <v>1076</v>
      </c>
      <c r="D163" s="12" t="s">
        <v>37</v>
      </c>
      <c r="E163" s="12" t="s">
        <v>56</v>
      </c>
      <c r="G163" s="13" t="s">
        <v>945</v>
      </c>
      <c r="H163" s="12">
        <v>2</v>
      </c>
      <c r="I163" s="12" t="b">
        <v>0</v>
      </c>
      <c r="J163" s="12">
        <v>0.5</v>
      </c>
    </row>
    <row r="164" spans="1:10" s="12" customFormat="1" outlineLevel="1" x14ac:dyDescent="0.25">
      <c r="A164" s="11" t="s">
        <v>1077</v>
      </c>
      <c r="B164" s="11"/>
      <c r="C164" s="11"/>
      <c r="G164" s="13"/>
      <c r="H164" s="12">
        <v>2</v>
      </c>
      <c r="I164" s="12" t="b">
        <v>0</v>
      </c>
      <c r="J164" s="12">
        <v>0.1</v>
      </c>
    </row>
    <row r="165" spans="1:10" s="12" customFormat="1" outlineLevel="1" x14ac:dyDescent="0.25">
      <c r="A165" s="11" t="s">
        <v>1078</v>
      </c>
      <c r="B165" s="11"/>
      <c r="C165" s="11"/>
      <c r="G165" s="13"/>
      <c r="H165" s="12">
        <v>3</v>
      </c>
      <c r="I165" s="12" t="b">
        <v>0</v>
      </c>
    </row>
    <row r="166" spans="1:10" s="12" customFormat="1" outlineLevel="1" x14ac:dyDescent="0.25">
      <c r="A166" s="11" t="s">
        <v>1079</v>
      </c>
      <c r="B166" s="11"/>
      <c r="C166" s="11"/>
      <c r="G166" s="13"/>
      <c r="H166" s="12">
        <v>1</v>
      </c>
      <c r="I166" s="12" t="b">
        <v>0</v>
      </c>
    </row>
    <row r="167" spans="1:10" s="12" customFormat="1" outlineLevel="1" x14ac:dyDescent="0.25">
      <c r="A167" s="11" t="s">
        <v>1080</v>
      </c>
      <c r="B167" s="11"/>
      <c r="C167" s="11" t="s">
        <v>1081</v>
      </c>
      <c r="D167" s="12" t="s">
        <v>37</v>
      </c>
      <c r="E167" s="12" t="s">
        <v>56</v>
      </c>
      <c r="G167" s="13" t="s">
        <v>914</v>
      </c>
      <c r="H167" s="12">
        <v>1</v>
      </c>
      <c r="I167" s="12" t="b">
        <v>0</v>
      </c>
      <c r="J167" s="12">
        <v>50</v>
      </c>
    </row>
    <row r="168" spans="1:10" s="12" customFormat="1" outlineLevel="1" x14ac:dyDescent="0.25">
      <c r="A168" s="11" t="s">
        <v>1082</v>
      </c>
      <c r="B168" s="11" t="s">
        <v>1083</v>
      </c>
      <c r="C168" s="11"/>
      <c r="G168" s="13"/>
      <c r="H168" s="12">
        <v>0</v>
      </c>
      <c r="I168" s="12" t="b">
        <v>0</v>
      </c>
      <c r="J168" s="12">
        <v>50</v>
      </c>
    </row>
    <row r="169" spans="1:10" s="12" customFormat="1" outlineLevel="1" x14ac:dyDescent="0.25">
      <c r="A169" s="11" t="s">
        <v>1084</v>
      </c>
      <c r="B169" s="11" t="s">
        <v>1085</v>
      </c>
      <c r="C169" s="11"/>
      <c r="G169" s="13"/>
      <c r="H169" s="12">
        <v>10</v>
      </c>
      <c r="I169" s="12" t="b">
        <v>0</v>
      </c>
      <c r="J169" s="12">
        <v>1</v>
      </c>
    </row>
    <row r="170" spans="1:10" s="12" customFormat="1" outlineLevel="1" x14ac:dyDescent="0.25">
      <c r="A170" s="11" t="s">
        <v>1086</v>
      </c>
      <c r="B170" s="11" t="s">
        <v>1087</v>
      </c>
      <c r="C170" s="11"/>
      <c r="G170" s="13"/>
      <c r="H170" s="12">
        <v>0</v>
      </c>
      <c r="I170" s="12" t="b">
        <v>0</v>
      </c>
      <c r="J170" s="12">
        <v>1</v>
      </c>
    </row>
    <row r="171" spans="1:10" s="12" customFormat="1" outlineLevel="1" x14ac:dyDescent="0.25">
      <c r="A171" s="11" t="s">
        <v>1088</v>
      </c>
      <c r="B171" s="11" t="s">
        <v>1089</v>
      </c>
      <c r="C171" s="11"/>
      <c r="G171" s="13"/>
      <c r="H171" s="12">
        <v>0</v>
      </c>
      <c r="I171" s="12" t="b">
        <v>0</v>
      </c>
      <c r="J171" s="12">
        <v>0.2</v>
      </c>
    </row>
    <row r="172" spans="1:10" s="12" customFormat="1" outlineLevel="1" x14ac:dyDescent="0.25">
      <c r="A172" s="11" t="s">
        <v>1090</v>
      </c>
      <c r="B172" s="11"/>
      <c r="C172" s="11"/>
      <c r="G172" s="13"/>
      <c r="H172" s="12">
        <v>5</v>
      </c>
      <c r="I172" s="12" t="b">
        <v>1</v>
      </c>
      <c r="J172" s="12">
        <v>2000</v>
      </c>
    </row>
    <row r="173" spans="1:10" s="12" customFormat="1" outlineLevel="1" x14ac:dyDescent="0.25">
      <c r="A173" s="11" t="s">
        <v>1091</v>
      </c>
      <c r="B173" s="11"/>
      <c r="C173" s="11"/>
      <c r="D173" s="12" t="s">
        <v>37</v>
      </c>
      <c r="E173" s="12" t="s">
        <v>56</v>
      </c>
      <c r="G173" s="13" t="s">
        <v>914</v>
      </c>
      <c r="H173" s="12">
        <v>0</v>
      </c>
      <c r="I173" s="12" t="b">
        <v>0</v>
      </c>
      <c r="J173" s="12">
        <v>0</v>
      </c>
    </row>
    <row r="174" spans="1:10" s="12" customFormat="1" outlineLevel="1" x14ac:dyDescent="0.25">
      <c r="A174" s="11" t="s">
        <v>1092</v>
      </c>
      <c r="B174" s="11"/>
      <c r="C174" s="11"/>
      <c r="G174" s="13"/>
      <c r="H174" s="12">
        <v>1</v>
      </c>
      <c r="I174" s="12" t="b">
        <v>0</v>
      </c>
      <c r="J174" s="12">
        <v>10</v>
      </c>
    </row>
    <row r="175" spans="1:10" s="12" customFormat="1" outlineLevel="1" x14ac:dyDescent="0.25">
      <c r="A175" s="11" t="s">
        <v>1093</v>
      </c>
      <c r="B175" s="11"/>
      <c r="C175" s="11"/>
      <c r="G175" s="13"/>
      <c r="H175" s="12">
        <v>2</v>
      </c>
      <c r="I175" s="12" t="b">
        <v>0</v>
      </c>
      <c r="J175" s="12">
        <v>50</v>
      </c>
    </row>
    <row r="176" spans="1:10" s="12" customFormat="1" outlineLevel="1" x14ac:dyDescent="0.25">
      <c r="A176" s="11" t="s">
        <v>1094</v>
      </c>
      <c r="B176" s="11"/>
      <c r="C176" s="11" t="s">
        <v>1095</v>
      </c>
      <c r="D176" s="12" t="s">
        <v>37</v>
      </c>
      <c r="E176" s="12" t="s">
        <v>56</v>
      </c>
      <c r="G176" s="13" t="s">
        <v>914</v>
      </c>
      <c r="H176" s="12">
        <v>1</v>
      </c>
      <c r="I176" s="12" t="b">
        <v>0</v>
      </c>
      <c r="J176" s="12">
        <v>25</v>
      </c>
    </row>
    <row r="177" spans="1:10" s="12" customFormat="1" outlineLevel="1" x14ac:dyDescent="0.25">
      <c r="A177" s="11" t="s">
        <v>1096</v>
      </c>
      <c r="B177" s="11"/>
      <c r="C177" s="11" t="s">
        <v>1095</v>
      </c>
      <c r="D177" s="12" t="s">
        <v>37</v>
      </c>
      <c r="E177" s="12" t="s">
        <v>56</v>
      </c>
      <c r="G177" s="13" t="s">
        <v>914</v>
      </c>
      <c r="H177" s="12">
        <v>0.1</v>
      </c>
      <c r="I177" s="12" t="b">
        <v>0</v>
      </c>
      <c r="J177" s="12">
        <v>1</v>
      </c>
    </row>
    <row r="178" spans="1:10" s="12" customFormat="1" outlineLevel="1" x14ac:dyDescent="0.25">
      <c r="A178" s="11" t="s">
        <v>1097</v>
      </c>
      <c r="B178" s="11"/>
      <c r="C178" s="11" t="s">
        <v>1098</v>
      </c>
      <c r="D178" s="12" t="s">
        <v>37</v>
      </c>
      <c r="E178" s="12" t="s">
        <v>56</v>
      </c>
      <c r="G178" s="13" t="s">
        <v>907</v>
      </c>
      <c r="H178" s="12">
        <v>1</v>
      </c>
      <c r="I178" s="12" t="b">
        <v>0</v>
      </c>
      <c r="J178" s="12">
        <v>25</v>
      </c>
    </row>
    <row r="179" spans="1:10" s="12" customFormat="1" outlineLevel="1" x14ac:dyDescent="0.25">
      <c r="A179" s="11" t="s">
        <v>1099</v>
      </c>
      <c r="B179" s="11"/>
      <c r="C179" s="11"/>
      <c r="D179" s="12" t="s">
        <v>37</v>
      </c>
      <c r="E179" s="12" t="s">
        <v>56</v>
      </c>
      <c r="G179" s="13" t="s">
        <v>1035</v>
      </c>
      <c r="I179" s="12" t="b">
        <v>0</v>
      </c>
      <c r="J179" s="12">
        <v>200</v>
      </c>
    </row>
    <row r="180" spans="1:10" s="12" customFormat="1" outlineLevel="1" x14ac:dyDescent="0.25">
      <c r="A180" s="11" t="s">
        <v>1100</v>
      </c>
      <c r="B180" s="11"/>
      <c r="C180" s="11"/>
      <c r="D180" s="12" t="s">
        <v>37</v>
      </c>
      <c r="E180" s="12" t="s">
        <v>56</v>
      </c>
      <c r="G180" s="13" t="s">
        <v>1035</v>
      </c>
      <c r="I180" s="12" t="b">
        <v>0</v>
      </c>
      <c r="J180" s="12">
        <v>75</v>
      </c>
    </row>
    <row r="181" spans="1:10" s="12" customFormat="1" outlineLevel="1" x14ac:dyDescent="0.25">
      <c r="A181" s="11" t="s">
        <v>1101</v>
      </c>
      <c r="B181" s="11"/>
      <c r="C181" s="11"/>
      <c r="D181" s="12" t="s">
        <v>37</v>
      </c>
      <c r="E181" s="12" t="s">
        <v>56</v>
      </c>
      <c r="G181" s="13" t="s">
        <v>914</v>
      </c>
      <c r="H181" s="12">
        <v>1</v>
      </c>
      <c r="I181" s="12" t="b">
        <v>0</v>
      </c>
      <c r="J181" s="12">
        <v>25</v>
      </c>
    </row>
    <row r="182" spans="1:10" s="12" customFormat="1" outlineLevel="1" x14ac:dyDescent="0.25">
      <c r="A182" s="11" t="s">
        <v>1102</v>
      </c>
      <c r="B182" s="11" t="s">
        <v>1103</v>
      </c>
      <c r="C182" s="11"/>
      <c r="G182" s="13"/>
      <c r="I182" s="12" t="b">
        <v>0</v>
      </c>
      <c r="J182" s="12">
        <v>1000000</v>
      </c>
    </row>
    <row r="183" spans="1:10" s="12" customFormat="1" outlineLevel="1" x14ac:dyDescent="0.25">
      <c r="A183" s="11" t="s">
        <v>1104</v>
      </c>
      <c r="B183" s="11"/>
      <c r="C183" s="11"/>
      <c r="G183" s="13"/>
      <c r="H183" s="12">
        <v>1</v>
      </c>
      <c r="I183" s="12" t="b">
        <v>0</v>
      </c>
      <c r="J183" s="12">
        <v>5</v>
      </c>
    </row>
    <row r="184" spans="1:10" s="12" customFormat="1" outlineLevel="1" x14ac:dyDescent="0.25">
      <c r="A184" s="11" t="s">
        <v>1105</v>
      </c>
      <c r="B184" s="11"/>
      <c r="C184" s="11"/>
      <c r="G184" s="13"/>
      <c r="H184" s="12">
        <v>0</v>
      </c>
      <c r="I184" s="12" t="b">
        <v>0</v>
      </c>
      <c r="J184" s="12">
        <v>15</v>
      </c>
    </row>
    <row r="185" spans="1:10" s="12" customFormat="1" outlineLevel="1" x14ac:dyDescent="0.25">
      <c r="A185" s="11" t="s">
        <v>1106</v>
      </c>
      <c r="B185" s="11"/>
      <c r="C185" s="11" t="s">
        <v>1107</v>
      </c>
      <c r="D185" s="12" t="s">
        <v>37</v>
      </c>
      <c r="E185" s="12" t="s">
        <v>56</v>
      </c>
      <c r="G185" s="13" t="s">
        <v>945</v>
      </c>
      <c r="H185" s="12">
        <v>0</v>
      </c>
      <c r="I185" s="12" t="b">
        <v>0</v>
      </c>
      <c r="J185" s="12">
        <v>8</v>
      </c>
    </row>
    <row r="186" spans="1:10" s="12" customFormat="1" outlineLevel="1" x14ac:dyDescent="0.25">
      <c r="A186" s="11" t="s">
        <v>1108</v>
      </c>
      <c r="B186" s="11"/>
      <c r="C186" s="11"/>
      <c r="D186" s="12" t="s">
        <v>37</v>
      </c>
      <c r="E186" s="12" t="s">
        <v>56</v>
      </c>
      <c r="G186" s="13" t="s">
        <v>945</v>
      </c>
      <c r="H186" s="12">
        <v>0</v>
      </c>
      <c r="I186" s="12" t="b">
        <v>0</v>
      </c>
      <c r="J186" s="12">
        <v>0.1</v>
      </c>
    </row>
    <row r="187" spans="1:10" s="12" customFormat="1" outlineLevel="1" x14ac:dyDescent="0.25">
      <c r="A187" s="11" t="s">
        <v>1109</v>
      </c>
      <c r="B187" s="11" t="s">
        <v>1110</v>
      </c>
      <c r="C187" s="11"/>
      <c r="G187" s="13"/>
      <c r="H187" s="12">
        <v>1</v>
      </c>
      <c r="I187" s="12" t="b">
        <v>0</v>
      </c>
      <c r="J187" s="12">
        <v>5</v>
      </c>
    </row>
    <row r="188" spans="1:10" s="12" customFormat="1" outlineLevel="1" x14ac:dyDescent="0.25">
      <c r="A188" s="11" t="s">
        <v>1111</v>
      </c>
      <c r="B188" s="11" t="s">
        <v>924</v>
      </c>
      <c r="C188" s="11"/>
      <c r="G188" s="13"/>
      <c r="H188" s="12">
        <v>0</v>
      </c>
      <c r="I188" s="12" t="b">
        <v>0</v>
      </c>
      <c r="J188" s="12">
        <v>0</v>
      </c>
    </row>
    <row r="189" spans="1:10" s="12" customFormat="1" outlineLevel="1" x14ac:dyDescent="0.25">
      <c r="A189" s="11" t="s">
        <v>1112</v>
      </c>
      <c r="B189" s="11"/>
      <c r="C189" s="11" t="s">
        <v>1113</v>
      </c>
      <c r="D189" s="12" t="s">
        <v>37</v>
      </c>
      <c r="E189" s="12" t="s">
        <v>56</v>
      </c>
      <c r="G189" s="13" t="s">
        <v>945</v>
      </c>
      <c r="H189" s="12">
        <v>9</v>
      </c>
      <c r="I189" s="12" t="b">
        <v>0</v>
      </c>
      <c r="J189" s="12">
        <v>0.03</v>
      </c>
    </row>
    <row r="190" spans="1:10" s="12" customFormat="1" outlineLevel="1" x14ac:dyDescent="0.25">
      <c r="A190" s="11" t="s">
        <v>1114</v>
      </c>
      <c r="B190" s="11" t="s">
        <v>1115</v>
      </c>
      <c r="C190" s="11" t="s">
        <v>1116</v>
      </c>
      <c r="D190" s="12" t="s">
        <v>37</v>
      </c>
      <c r="E190" s="12" t="s">
        <v>56</v>
      </c>
      <c r="G190" s="13" t="s">
        <v>997</v>
      </c>
      <c r="I190" s="12" t="b">
        <v>0</v>
      </c>
      <c r="J190" s="12">
        <v>3000</v>
      </c>
    </row>
    <row r="191" spans="1:10" s="12" customFormat="1" outlineLevel="1" x14ac:dyDescent="0.25">
      <c r="A191" s="11" t="s">
        <v>1117</v>
      </c>
      <c r="B191" s="11" t="s">
        <v>1118</v>
      </c>
      <c r="C191" s="11"/>
      <c r="G191" s="13"/>
      <c r="I191" s="12" t="b">
        <v>0</v>
      </c>
      <c r="J191" s="12">
        <v>150000</v>
      </c>
    </row>
    <row r="192" spans="1:10" s="12" customFormat="1" outlineLevel="1" x14ac:dyDescent="0.25">
      <c r="A192" s="11" t="s">
        <v>1119</v>
      </c>
      <c r="B192" s="11"/>
      <c r="C192" s="11"/>
      <c r="D192" s="12" t="s">
        <v>37</v>
      </c>
      <c r="E192" s="12" t="s">
        <v>56</v>
      </c>
      <c r="G192" s="13" t="s">
        <v>945</v>
      </c>
      <c r="H192" s="12">
        <v>20</v>
      </c>
      <c r="I192" s="12" t="b">
        <v>0</v>
      </c>
      <c r="J192" s="12">
        <v>0.05</v>
      </c>
    </row>
    <row r="193" spans="1:10" s="12" customFormat="1" outlineLevel="1" x14ac:dyDescent="0.25">
      <c r="A193" s="11" t="s">
        <v>1120</v>
      </c>
      <c r="B193" s="11" t="s">
        <v>1121</v>
      </c>
      <c r="C193" s="11" t="s">
        <v>1122</v>
      </c>
      <c r="D193" s="12" t="s">
        <v>37</v>
      </c>
      <c r="E193" s="12" t="s">
        <v>56</v>
      </c>
      <c r="G193" s="13" t="s">
        <v>945</v>
      </c>
      <c r="H193" s="12">
        <v>1</v>
      </c>
      <c r="I193" s="12" t="b">
        <v>0</v>
      </c>
      <c r="J193" s="12">
        <v>0.1</v>
      </c>
    </row>
    <row r="194" spans="1:10" s="12" customFormat="1" outlineLevel="1" x14ac:dyDescent="0.25">
      <c r="A194" s="11" t="s">
        <v>1123</v>
      </c>
      <c r="B194" s="11" t="s">
        <v>1124</v>
      </c>
      <c r="C194" s="11" t="s">
        <v>1125</v>
      </c>
      <c r="D194" s="12" t="s">
        <v>37</v>
      </c>
      <c r="E194" s="12" t="s">
        <v>56</v>
      </c>
      <c r="G194" s="13" t="s">
        <v>945</v>
      </c>
      <c r="H194" s="12">
        <v>3</v>
      </c>
      <c r="I194" s="12" t="b">
        <v>0</v>
      </c>
      <c r="J194" s="12">
        <v>12</v>
      </c>
    </row>
    <row r="195" spans="1:10" s="12" customFormat="1" outlineLevel="1" x14ac:dyDescent="0.25">
      <c r="A195" s="11" t="s">
        <v>1126</v>
      </c>
      <c r="B195" s="11" t="s">
        <v>1127</v>
      </c>
      <c r="C195" s="11" t="s">
        <v>1128</v>
      </c>
      <c r="D195" s="12" t="s">
        <v>37</v>
      </c>
      <c r="E195" s="12" t="s">
        <v>56</v>
      </c>
      <c r="G195" s="13" t="s">
        <v>945</v>
      </c>
      <c r="H195" s="12">
        <v>2</v>
      </c>
      <c r="I195" s="12" t="b">
        <v>0</v>
      </c>
      <c r="J195" s="12">
        <v>7</v>
      </c>
    </row>
    <row r="196" spans="1:10" s="12" customFormat="1" outlineLevel="1" x14ac:dyDescent="0.25">
      <c r="A196" s="11" t="s">
        <v>1129</v>
      </c>
      <c r="B196" s="11" t="s">
        <v>1130</v>
      </c>
      <c r="C196" s="11"/>
      <c r="D196" s="12" t="s">
        <v>37</v>
      </c>
      <c r="E196" s="12" t="s">
        <v>56</v>
      </c>
      <c r="G196" s="13" t="s">
        <v>945</v>
      </c>
      <c r="H196" s="12">
        <v>1</v>
      </c>
      <c r="I196" s="12" t="b">
        <v>0</v>
      </c>
      <c r="J196" s="12">
        <v>40</v>
      </c>
    </row>
    <row r="197" spans="1:10" s="12" customFormat="1" outlineLevel="1" x14ac:dyDescent="0.25">
      <c r="A197" s="11" t="s">
        <v>1131</v>
      </c>
      <c r="B197" s="11" t="s">
        <v>1132</v>
      </c>
      <c r="C197" s="11"/>
      <c r="D197" s="12" t="s">
        <v>37</v>
      </c>
      <c r="E197" s="12" t="s">
        <v>56</v>
      </c>
      <c r="G197" s="13" t="s">
        <v>945</v>
      </c>
      <c r="H197" s="12">
        <v>1</v>
      </c>
      <c r="I197" s="12" t="b">
        <v>0</v>
      </c>
      <c r="J197" s="12">
        <v>80</v>
      </c>
    </row>
    <row r="198" spans="1:10" s="12" customFormat="1" outlineLevel="1" x14ac:dyDescent="0.25">
      <c r="A198" s="11" t="s">
        <v>1133</v>
      </c>
      <c r="B198" s="11" t="s">
        <v>1134</v>
      </c>
      <c r="C198" s="11"/>
      <c r="D198" s="12" t="s">
        <v>37</v>
      </c>
      <c r="E198" s="12" t="s">
        <v>56</v>
      </c>
      <c r="G198" s="13" t="s">
        <v>945</v>
      </c>
      <c r="H198" s="12">
        <v>1</v>
      </c>
      <c r="I198" s="12" t="b">
        <v>0</v>
      </c>
      <c r="J198" s="12">
        <v>20</v>
      </c>
    </row>
    <row r="199" spans="1:10" s="12" customFormat="1" outlineLevel="1" x14ac:dyDescent="0.25">
      <c r="A199" s="11" t="s">
        <v>1135</v>
      </c>
      <c r="B199" s="11" t="s">
        <v>1136</v>
      </c>
      <c r="C199" s="11"/>
      <c r="D199" s="12" t="s">
        <v>37</v>
      </c>
      <c r="E199" s="12" t="s">
        <v>56</v>
      </c>
      <c r="G199" s="13" t="s">
        <v>945</v>
      </c>
      <c r="H199" s="12">
        <v>1</v>
      </c>
      <c r="I199" s="12" t="b">
        <v>0</v>
      </c>
      <c r="J199" s="12">
        <v>150</v>
      </c>
    </row>
    <row r="200" spans="1:10" s="12" customFormat="1" outlineLevel="1" x14ac:dyDescent="0.25">
      <c r="A200" s="11" t="s">
        <v>1137</v>
      </c>
      <c r="B200" s="11" t="s">
        <v>1138</v>
      </c>
      <c r="C200" s="11" t="s">
        <v>1139</v>
      </c>
      <c r="D200" s="12" t="s">
        <v>37</v>
      </c>
      <c r="E200" s="12" t="s">
        <v>56</v>
      </c>
      <c r="G200" s="13" t="s">
        <v>997</v>
      </c>
      <c r="I200" s="12" t="b">
        <v>0</v>
      </c>
      <c r="J200" s="12">
        <v>10000</v>
      </c>
    </row>
    <row r="201" spans="1:10" s="12" customFormat="1" outlineLevel="1" x14ac:dyDescent="0.25">
      <c r="A201" s="11" t="s">
        <v>1140</v>
      </c>
      <c r="B201" s="11" t="s">
        <v>1141</v>
      </c>
      <c r="C201" s="11" t="s">
        <v>1142</v>
      </c>
      <c r="D201" s="12" t="s">
        <v>37</v>
      </c>
      <c r="E201" s="12" t="s">
        <v>56</v>
      </c>
      <c r="G201" s="13" t="s">
        <v>914</v>
      </c>
      <c r="H201" s="12">
        <v>0</v>
      </c>
      <c r="I201" s="12" t="b">
        <v>0</v>
      </c>
      <c r="J201" s="12">
        <v>100</v>
      </c>
    </row>
    <row r="202" spans="1:10" s="12" customFormat="1" outlineLevel="1" x14ac:dyDescent="0.25">
      <c r="A202" s="11" t="s">
        <v>1143</v>
      </c>
      <c r="B202" s="11" t="s">
        <v>1144</v>
      </c>
      <c r="C202" s="11"/>
      <c r="D202" s="12" t="s">
        <v>37</v>
      </c>
      <c r="E202" s="12" t="s">
        <v>56</v>
      </c>
      <c r="G202" s="13" t="s">
        <v>945</v>
      </c>
      <c r="H202" s="12">
        <v>2</v>
      </c>
      <c r="I202" s="12" t="b">
        <v>0</v>
      </c>
      <c r="J202" s="12">
        <v>15</v>
      </c>
    </row>
    <row r="203" spans="1:10" s="12" customFormat="1" outlineLevel="1" x14ac:dyDescent="0.25">
      <c r="A203" s="11" t="s">
        <v>1145</v>
      </c>
      <c r="B203" s="11" t="s">
        <v>1146</v>
      </c>
      <c r="C203" s="11"/>
      <c r="D203" s="12" t="s">
        <v>37</v>
      </c>
      <c r="E203" s="12" t="s">
        <v>56</v>
      </c>
      <c r="G203" s="13" t="s">
        <v>945</v>
      </c>
      <c r="H203" s="12">
        <v>2</v>
      </c>
      <c r="I203" s="12" t="b">
        <v>0</v>
      </c>
      <c r="J203" s="12">
        <v>50</v>
      </c>
    </row>
    <row r="204" spans="1:10" s="12" customFormat="1" outlineLevel="1" x14ac:dyDescent="0.25">
      <c r="A204" s="11" t="s">
        <v>1147</v>
      </c>
      <c r="B204" s="11" t="s">
        <v>1148</v>
      </c>
      <c r="C204" s="11"/>
      <c r="G204" s="13"/>
      <c r="I204" s="12" t="b">
        <v>0</v>
      </c>
      <c r="J204" s="12">
        <v>100000</v>
      </c>
    </row>
    <row r="205" spans="1:10" s="12" customFormat="1" outlineLevel="1" x14ac:dyDescent="0.25">
      <c r="A205" s="11" t="s">
        <v>1149</v>
      </c>
      <c r="B205" s="11"/>
      <c r="C205" s="11"/>
      <c r="G205" s="13"/>
      <c r="H205" s="12">
        <v>0.5</v>
      </c>
      <c r="I205" s="12" t="b">
        <v>0</v>
      </c>
      <c r="J205" s="12">
        <v>1</v>
      </c>
    </row>
    <row r="206" spans="1:10" s="12" customFormat="1" outlineLevel="1" x14ac:dyDescent="0.25">
      <c r="A206" s="11" t="s">
        <v>1150</v>
      </c>
      <c r="B206" s="11"/>
      <c r="C206" s="11"/>
      <c r="G206" s="13"/>
      <c r="H206" s="12">
        <v>1</v>
      </c>
      <c r="I206" s="12" t="b">
        <v>0</v>
      </c>
    </row>
    <row r="207" spans="1:10" s="12" customFormat="1" outlineLevel="1" x14ac:dyDescent="0.25">
      <c r="A207" s="11" t="s">
        <v>1151</v>
      </c>
      <c r="B207" s="11"/>
      <c r="C207" s="11"/>
      <c r="D207" s="12" t="s">
        <v>37</v>
      </c>
      <c r="E207" s="12" t="s">
        <v>56</v>
      </c>
      <c r="G207" s="13" t="s">
        <v>945</v>
      </c>
      <c r="H207" s="12">
        <v>0.5</v>
      </c>
      <c r="I207" s="12" t="b">
        <v>0</v>
      </c>
      <c r="J207" s="12">
        <v>1</v>
      </c>
    </row>
    <row r="208" spans="1:10" s="12" customFormat="1" outlineLevel="1" x14ac:dyDescent="0.25">
      <c r="A208" s="11" t="s">
        <v>1152</v>
      </c>
      <c r="B208" s="11" t="s">
        <v>1153</v>
      </c>
      <c r="C208" s="11"/>
      <c r="G208" s="13"/>
      <c r="I208" s="12" t="b">
        <v>0</v>
      </c>
      <c r="J208" s="12">
        <v>50000</v>
      </c>
    </row>
    <row r="209" spans="1:10" s="12" customFormat="1" outlineLevel="1" x14ac:dyDescent="0.25">
      <c r="A209" s="11" t="s">
        <v>1154</v>
      </c>
      <c r="B209" s="11"/>
      <c r="C209" s="11"/>
      <c r="G209" s="13"/>
      <c r="H209" s="12">
        <v>3</v>
      </c>
      <c r="I209" s="12" t="b">
        <v>0</v>
      </c>
    </row>
    <row r="210" spans="1:10" s="12" customFormat="1" outlineLevel="1" x14ac:dyDescent="0.25">
      <c r="A210" s="11" t="s">
        <v>1155</v>
      </c>
      <c r="B210" s="11" t="s">
        <v>1156</v>
      </c>
      <c r="C210" s="11" t="s">
        <v>1157</v>
      </c>
      <c r="D210" s="12" t="s">
        <v>37</v>
      </c>
      <c r="E210" s="12" t="s">
        <v>56</v>
      </c>
      <c r="G210" s="13" t="s">
        <v>870</v>
      </c>
      <c r="H210" s="12">
        <v>2</v>
      </c>
      <c r="I210" s="12" t="b">
        <v>1</v>
      </c>
      <c r="J210" s="12">
        <v>5</v>
      </c>
    </row>
    <row r="211" spans="1:10" s="12" customFormat="1" outlineLevel="1" x14ac:dyDescent="0.25">
      <c r="A211" s="11" t="s">
        <v>1158</v>
      </c>
      <c r="B211" s="11"/>
      <c r="C211" s="11"/>
      <c r="D211" s="12" t="s">
        <v>37</v>
      </c>
      <c r="E211" s="12" t="s">
        <v>56</v>
      </c>
      <c r="G211" s="13" t="s">
        <v>945</v>
      </c>
      <c r="H211" s="12">
        <v>1</v>
      </c>
      <c r="I211" s="12" t="b">
        <v>0</v>
      </c>
      <c r="J211" s="12">
        <v>0.02</v>
      </c>
    </row>
    <row r="212" spans="1:10" s="12" customFormat="1" outlineLevel="1" x14ac:dyDescent="0.25">
      <c r="A212" s="11" t="s">
        <v>1159</v>
      </c>
      <c r="B212" s="11" t="s">
        <v>1160</v>
      </c>
      <c r="C212" s="11" t="s">
        <v>1041</v>
      </c>
      <c r="D212" s="12" t="s">
        <v>37</v>
      </c>
      <c r="E212" s="12" t="s">
        <v>56</v>
      </c>
      <c r="G212" s="13" t="s">
        <v>1035</v>
      </c>
      <c r="I212" s="12" t="b">
        <v>0</v>
      </c>
      <c r="J212" s="12">
        <v>8</v>
      </c>
    </row>
    <row r="213" spans="1:10" s="12" customFormat="1" outlineLevel="1" x14ac:dyDescent="0.25">
      <c r="A213" s="11" t="s">
        <v>1161</v>
      </c>
      <c r="B213" s="11"/>
      <c r="C213" s="11"/>
      <c r="D213" s="12" t="s">
        <v>37</v>
      </c>
      <c r="E213" s="12" t="s">
        <v>56</v>
      </c>
      <c r="G213" s="13" t="s">
        <v>914</v>
      </c>
      <c r="H213" s="12">
        <v>3</v>
      </c>
      <c r="I213" s="12" t="b">
        <v>1</v>
      </c>
      <c r="J213" s="12">
        <v>5</v>
      </c>
    </row>
    <row r="214" spans="1:10" s="12" customFormat="1" outlineLevel="1" x14ac:dyDescent="0.25">
      <c r="A214" s="11" t="s">
        <v>1162</v>
      </c>
      <c r="B214" s="11" t="s">
        <v>1163</v>
      </c>
      <c r="C214" s="11" t="s">
        <v>1164</v>
      </c>
      <c r="D214" s="12" t="s">
        <v>37</v>
      </c>
      <c r="E214" s="12" t="s">
        <v>56</v>
      </c>
      <c r="G214" s="13" t="s">
        <v>914</v>
      </c>
      <c r="H214" s="12">
        <v>3</v>
      </c>
      <c r="I214" s="12" t="b">
        <v>1</v>
      </c>
      <c r="J214" s="12">
        <v>100</v>
      </c>
    </row>
    <row r="215" spans="1:10" s="12" customFormat="1" outlineLevel="1" x14ac:dyDescent="0.25">
      <c r="A215" s="11" t="s">
        <v>1165</v>
      </c>
      <c r="B215" s="11" t="s">
        <v>1166</v>
      </c>
      <c r="C215" s="11" t="s">
        <v>1167</v>
      </c>
      <c r="D215" s="12" t="s">
        <v>37</v>
      </c>
      <c r="E215" s="12" t="s">
        <v>56</v>
      </c>
      <c r="G215" s="13" t="s">
        <v>870</v>
      </c>
      <c r="H215" s="12">
        <v>10</v>
      </c>
      <c r="I215" s="12" t="b">
        <v>1</v>
      </c>
      <c r="J215" s="12">
        <v>75</v>
      </c>
    </row>
    <row r="216" spans="1:10" s="12" customFormat="1" outlineLevel="1" x14ac:dyDescent="0.25">
      <c r="A216" s="11" t="s">
        <v>1168</v>
      </c>
      <c r="B216" s="11"/>
      <c r="C216" s="11"/>
      <c r="G216" s="13"/>
      <c r="I216" s="12" t="b">
        <v>0</v>
      </c>
      <c r="J216" s="12">
        <v>2</v>
      </c>
    </row>
    <row r="217" spans="1:10" s="12" customFormat="1" outlineLevel="1" x14ac:dyDescent="0.25">
      <c r="A217" s="11" t="s">
        <v>1169</v>
      </c>
      <c r="B217" s="11" t="s">
        <v>1170</v>
      </c>
      <c r="C217" s="11" t="s">
        <v>1171</v>
      </c>
      <c r="D217" s="12" t="s">
        <v>37</v>
      </c>
      <c r="E217" s="12" t="s">
        <v>56</v>
      </c>
      <c r="G217" s="13" t="s">
        <v>945</v>
      </c>
      <c r="H217" s="12">
        <v>1</v>
      </c>
      <c r="I217" s="12" t="b">
        <v>0</v>
      </c>
      <c r="J217" s="12">
        <v>0.1</v>
      </c>
    </row>
    <row r="218" spans="1:10" s="12" customFormat="1" outlineLevel="1" x14ac:dyDescent="0.25">
      <c r="A218" s="11" t="s">
        <v>1172</v>
      </c>
      <c r="B218" s="11"/>
      <c r="C218" s="11"/>
      <c r="G218" s="13"/>
      <c r="H218" s="12">
        <v>1</v>
      </c>
      <c r="I218" s="12" t="b">
        <v>0</v>
      </c>
      <c r="J218" s="12">
        <v>0.2</v>
      </c>
    </row>
    <row r="219" spans="1:10" s="12" customFormat="1" outlineLevel="1" x14ac:dyDescent="0.25">
      <c r="A219" s="11" t="s">
        <v>1173</v>
      </c>
      <c r="B219" s="11"/>
      <c r="C219" s="11"/>
      <c r="D219" s="12" t="s">
        <v>37</v>
      </c>
      <c r="E219" s="12" t="s">
        <v>56</v>
      </c>
      <c r="G219" s="13" t="s">
        <v>945</v>
      </c>
      <c r="H219" s="12">
        <v>0</v>
      </c>
      <c r="I219" s="12" t="b">
        <v>0</v>
      </c>
      <c r="J219" s="12">
        <v>0.4</v>
      </c>
    </row>
    <row r="220" spans="1:10" s="12" customFormat="1" outlineLevel="1" x14ac:dyDescent="0.25">
      <c r="A220" s="11" t="s">
        <v>1174</v>
      </c>
      <c r="B220" s="11"/>
      <c r="C220" s="11"/>
      <c r="D220" s="12" t="s">
        <v>37</v>
      </c>
      <c r="E220" s="12" t="s">
        <v>56</v>
      </c>
      <c r="G220" s="13" t="s">
        <v>945</v>
      </c>
      <c r="H220" s="12">
        <v>0</v>
      </c>
      <c r="I220" s="12" t="b">
        <v>0</v>
      </c>
      <c r="J220" s="12">
        <v>0.2</v>
      </c>
    </row>
    <row r="221" spans="1:10" s="12" customFormat="1" outlineLevel="1" x14ac:dyDescent="0.25">
      <c r="A221" s="11" t="s">
        <v>1175</v>
      </c>
      <c r="B221" s="11" t="s">
        <v>1176</v>
      </c>
      <c r="C221" s="11" t="s">
        <v>1177</v>
      </c>
      <c r="D221" s="12" t="s">
        <v>37</v>
      </c>
      <c r="E221" s="12" t="s">
        <v>56</v>
      </c>
      <c r="G221" s="13" t="s">
        <v>870</v>
      </c>
      <c r="H221" s="12">
        <v>2</v>
      </c>
      <c r="I221" s="12" t="b">
        <v>1</v>
      </c>
      <c r="J221" s="12">
        <v>0.1</v>
      </c>
    </row>
    <row r="222" spans="1:10" s="12" customFormat="1" outlineLevel="1" x14ac:dyDescent="0.25">
      <c r="A222" s="11" t="s">
        <v>1178</v>
      </c>
      <c r="B222" s="11" t="s">
        <v>1031</v>
      </c>
      <c r="C222" s="11"/>
      <c r="G222" s="13"/>
      <c r="H222" s="12">
        <v>0</v>
      </c>
      <c r="I222" s="12" t="b">
        <v>0</v>
      </c>
      <c r="J222" s="12">
        <v>10</v>
      </c>
    </row>
    <row r="223" spans="1:10" s="12" customFormat="1" outlineLevel="1" x14ac:dyDescent="0.25">
      <c r="A223" s="11" t="s">
        <v>1179</v>
      </c>
      <c r="B223" s="11" t="s">
        <v>1031</v>
      </c>
      <c r="C223" s="11"/>
      <c r="G223" s="13"/>
      <c r="H223" s="12">
        <v>0</v>
      </c>
      <c r="I223" s="12" t="b">
        <v>0</v>
      </c>
      <c r="J223" s="12">
        <v>10</v>
      </c>
    </row>
    <row r="224" spans="1:10" s="12" customFormat="1" outlineLevel="1" x14ac:dyDescent="0.25">
      <c r="A224" s="11" t="s">
        <v>1180</v>
      </c>
      <c r="B224" s="11" t="s">
        <v>1031</v>
      </c>
      <c r="C224" s="11"/>
      <c r="G224" s="13"/>
      <c r="H224" s="12">
        <v>0</v>
      </c>
      <c r="I224" s="12" t="b">
        <v>0</v>
      </c>
      <c r="J224" s="12">
        <v>10</v>
      </c>
    </row>
    <row r="225" spans="1:10" s="12" customFormat="1" outlineLevel="1" x14ac:dyDescent="0.25">
      <c r="A225" s="11" t="s">
        <v>1181</v>
      </c>
      <c r="B225" s="11" t="s">
        <v>1031</v>
      </c>
      <c r="C225" s="11"/>
      <c r="G225" s="13"/>
      <c r="H225" s="12">
        <v>0</v>
      </c>
      <c r="I225" s="12" t="b">
        <v>0</v>
      </c>
      <c r="J225" s="12">
        <v>10</v>
      </c>
    </row>
    <row r="226" spans="1:10" s="12" customFormat="1" outlineLevel="1" x14ac:dyDescent="0.25">
      <c r="A226" s="11" t="s">
        <v>1182</v>
      </c>
      <c r="B226" s="11"/>
      <c r="C226" s="11"/>
      <c r="D226" s="12" t="s">
        <v>37</v>
      </c>
      <c r="E226" s="12" t="s">
        <v>56</v>
      </c>
      <c r="G226" s="13" t="s">
        <v>945</v>
      </c>
      <c r="H226" s="12">
        <v>10</v>
      </c>
      <c r="I226" s="12" t="b">
        <v>0</v>
      </c>
      <c r="J226" s="12">
        <v>3</v>
      </c>
    </row>
    <row r="227" spans="1:10" s="12" customFormat="1" outlineLevel="1" x14ac:dyDescent="0.25">
      <c r="A227" s="11" t="s">
        <v>1183</v>
      </c>
      <c r="B227" s="11" t="s">
        <v>1044</v>
      </c>
      <c r="C227" s="11"/>
      <c r="G227" s="13"/>
      <c r="H227" s="12">
        <v>3</v>
      </c>
      <c r="I227" s="12" t="b">
        <v>0</v>
      </c>
      <c r="J227" s="12">
        <v>0</v>
      </c>
    </row>
    <row r="228" spans="1:10" s="12" customFormat="1" outlineLevel="1" x14ac:dyDescent="0.25">
      <c r="A228" s="11" t="s">
        <v>1184</v>
      </c>
      <c r="B228" s="11"/>
      <c r="C228" s="11"/>
      <c r="D228" s="12" t="s">
        <v>37</v>
      </c>
      <c r="E228" s="12" t="s">
        <v>56</v>
      </c>
      <c r="G228" s="13" t="s">
        <v>945</v>
      </c>
      <c r="H228" s="12">
        <v>5</v>
      </c>
      <c r="I228" s="12" t="b">
        <v>0</v>
      </c>
      <c r="J228" s="12">
        <v>0.02</v>
      </c>
    </row>
    <row r="229" spans="1:10" s="12" customFormat="1" outlineLevel="1" x14ac:dyDescent="0.25">
      <c r="A229" s="11" t="s">
        <v>1185</v>
      </c>
      <c r="B229" s="11"/>
      <c r="C229" s="11"/>
      <c r="D229" s="12" t="s">
        <v>37</v>
      </c>
      <c r="E229" s="12" t="s">
        <v>56</v>
      </c>
      <c r="G229" s="13" t="s">
        <v>945</v>
      </c>
      <c r="H229" s="12">
        <v>0.5</v>
      </c>
      <c r="I229" s="12" t="b">
        <v>0</v>
      </c>
      <c r="J229" s="12">
        <v>0.1</v>
      </c>
    </row>
    <row r="230" spans="1:10" s="12" customFormat="1" outlineLevel="1" x14ac:dyDescent="0.25">
      <c r="A230" s="11" t="s">
        <v>1186</v>
      </c>
      <c r="B230" s="11"/>
      <c r="C230" s="11"/>
      <c r="D230" s="12" t="s">
        <v>37</v>
      </c>
      <c r="E230" s="12" t="s">
        <v>56</v>
      </c>
      <c r="G230" s="13" t="s">
        <v>945</v>
      </c>
      <c r="H230" s="12">
        <v>8</v>
      </c>
      <c r="I230" s="12" t="b">
        <v>0</v>
      </c>
      <c r="J230" s="12">
        <v>0.2</v>
      </c>
    </row>
    <row r="231" spans="1:10" s="12" customFormat="1" outlineLevel="1" x14ac:dyDescent="0.25">
      <c r="A231" s="11" t="s">
        <v>1187</v>
      </c>
      <c r="B231" s="11"/>
      <c r="C231" s="11"/>
      <c r="D231" s="12" t="s">
        <v>37</v>
      </c>
      <c r="E231" s="12" t="s">
        <v>56</v>
      </c>
      <c r="G231" s="13" t="s">
        <v>1035</v>
      </c>
      <c r="I231" s="12" t="b">
        <v>0</v>
      </c>
      <c r="J231" s="12">
        <v>30</v>
      </c>
    </row>
    <row r="232" spans="1:10" s="12" customFormat="1" outlineLevel="1" x14ac:dyDescent="0.25">
      <c r="A232" s="11" t="s">
        <v>1188</v>
      </c>
      <c r="B232" s="11"/>
      <c r="C232" s="11"/>
      <c r="G232" s="13"/>
      <c r="H232" s="12">
        <v>8</v>
      </c>
      <c r="I232" s="12" t="b">
        <v>0</v>
      </c>
      <c r="J232" s="12">
        <v>30</v>
      </c>
    </row>
    <row r="233" spans="1:10" s="12" customFormat="1" outlineLevel="1" x14ac:dyDescent="0.25">
      <c r="A233" s="11" t="s">
        <v>1189</v>
      </c>
      <c r="B233" s="11"/>
      <c r="C233" s="11"/>
      <c r="D233" s="12" t="s">
        <v>37</v>
      </c>
      <c r="E233" s="12" t="s">
        <v>56</v>
      </c>
      <c r="G233" s="13" t="s">
        <v>945</v>
      </c>
      <c r="H233" s="12">
        <v>10</v>
      </c>
      <c r="I233" s="12" t="b">
        <v>0</v>
      </c>
      <c r="J233" s="12">
        <v>0.5</v>
      </c>
    </row>
    <row r="234" spans="1:10" s="12" customFormat="1" outlineLevel="1" x14ac:dyDescent="0.25">
      <c r="A234" s="11" t="s">
        <v>1190</v>
      </c>
      <c r="B234" s="11" t="s">
        <v>1044</v>
      </c>
      <c r="C234" s="11"/>
      <c r="G234" s="13"/>
      <c r="H234" s="12">
        <v>0</v>
      </c>
      <c r="I234" s="12" t="b">
        <v>0</v>
      </c>
      <c r="J234" s="12">
        <v>0</v>
      </c>
    </row>
    <row r="235" spans="1:10" s="12" customFormat="1" outlineLevel="1" x14ac:dyDescent="0.25">
      <c r="A235" s="11" t="s">
        <v>886</v>
      </c>
      <c r="B235" s="11" t="s">
        <v>1191</v>
      </c>
      <c r="C235" s="11"/>
      <c r="G235" s="13"/>
      <c r="H235" s="12">
        <v>1</v>
      </c>
      <c r="I235" s="12" t="b">
        <v>0</v>
      </c>
      <c r="J235" s="12">
        <v>1</v>
      </c>
    </row>
    <row r="236" spans="1:10" s="12" customFormat="1" outlineLevel="1" x14ac:dyDescent="0.25">
      <c r="A236" s="11" t="s">
        <v>1192</v>
      </c>
      <c r="B236" s="11" t="s">
        <v>1193</v>
      </c>
      <c r="C236" s="11"/>
      <c r="G236" s="13"/>
      <c r="H236" s="12">
        <v>1</v>
      </c>
      <c r="I236" s="12" t="b">
        <v>0</v>
      </c>
      <c r="J236" s="12">
        <v>60</v>
      </c>
    </row>
    <row r="237" spans="1:10" s="12" customFormat="1" outlineLevel="1" x14ac:dyDescent="0.25">
      <c r="A237" s="11" t="s">
        <v>1194</v>
      </c>
      <c r="B237" s="11" t="s">
        <v>1195</v>
      </c>
      <c r="C237" s="11"/>
      <c r="D237" s="12" t="s">
        <v>37</v>
      </c>
      <c r="E237" s="12" t="s">
        <v>56</v>
      </c>
      <c r="G237" s="13" t="s">
        <v>945</v>
      </c>
      <c r="H237" s="12">
        <v>3</v>
      </c>
      <c r="I237" s="12" t="b">
        <v>1</v>
      </c>
      <c r="J237" s="12">
        <v>1</v>
      </c>
    </row>
    <row r="238" spans="1:10" s="12" customFormat="1" outlineLevel="1" x14ac:dyDescent="0.25">
      <c r="A238" s="11" t="s">
        <v>1196</v>
      </c>
      <c r="B238" s="11" t="s">
        <v>1197</v>
      </c>
      <c r="C238" s="11"/>
      <c r="G238" s="13"/>
      <c r="H238" s="12">
        <v>3</v>
      </c>
      <c r="I238" s="12" t="b">
        <v>0</v>
      </c>
      <c r="J238" s="12">
        <v>55</v>
      </c>
    </row>
    <row r="239" spans="1:10" s="12" customFormat="1" outlineLevel="1" x14ac:dyDescent="0.25">
      <c r="A239" s="11" t="s">
        <v>1198</v>
      </c>
      <c r="B239" s="11" t="s">
        <v>1199</v>
      </c>
      <c r="C239" s="11"/>
      <c r="G239" s="13"/>
      <c r="H239" s="12">
        <v>20</v>
      </c>
      <c r="I239" s="12" t="b">
        <v>0</v>
      </c>
      <c r="J239" s="12">
        <v>400</v>
      </c>
    </row>
    <row r="240" spans="1:10" s="12" customFormat="1" outlineLevel="1" x14ac:dyDescent="0.25">
      <c r="A240" s="11" t="s">
        <v>1200</v>
      </c>
      <c r="B240" s="11"/>
      <c r="C240" s="11"/>
      <c r="G240" s="13"/>
      <c r="H240" s="12">
        <v>3</v>
      </c>
      <c r="I240" s="12" t="b">
        <v>1</v>
      </c>
      <c r="J240" s="12">
        <v>10</v>
      </c>
    </row>
    <row r="241" spans="1:10" s="12" customFormat="1" outlineLevel="1" x14ac:dyDescent="0.25">
      <c r="A241" s="11" t="s">
        <v>1201</v>
      </c>
      <c r="B241" s="11"/>
      <c r="C241" s="11"/>
      <c r="G241" s="13"/>
      <c r="H241" s="12">
        <v>1</v>
      </c>
      <c r="I241" s="12" t="b">
        <v>1</v>
      </c>
      <c r="J241" s="12">
        <v>15</v>
      </c>
    </row>
    <row r="242" spans="1:10" s="12" customFormat="1" outlineLevel="1" x14ac:dyDescent="0.25">
      <c r="A242" s="11" t="s">
        <v>1202</v>
      </c>
      <c r="B242" s="11" t="s">
        <v>1203</v>
      </c>
      <c r="C242" s="11" t="s">
        <v>1204</v>
      </c>
      <c r="D242" s="12" t="s">
        <v>37</v>
      </c>
      <c r="E242" s="12" t="s">
        <v>56</v>
      </c>
      <c r="G242" s="13" t="s">
        <v>945</v>
      </c>
      <c r="H242" s="12">
        <v>20</v>
      </c>
      <c r="I242" s="12" t="b">
        <v>0</v>
      </c>
      <c r="J242" s="12">
        <v>10</v>
      </c>
    </row>
    <row r="243" spans="1:10" s="12" customFormat="1" outlineLevel="1" x14ac:dyDescent="0.25">
      <c r="A243" s="11" t="s">
        <v>1205</v>
      </c>
      <c r="B243" s="11"/>
      <c r="C243" s="11"/>
      <c r="D243" s="12" t="s">
        <v>37</v>
      </c>
      <c r="E243" s="12" t="s">
        <v>56</v>
      </c>
      <c r="G243" s="13" t="s">
        <v>945</v>
      </c>
      <c r="H243" s="12">
        <v>1</v>
      </c>
      <c r="I243" s="12" t="b">
        <v>1</v>
      </c>
      <c r="J243" s="12">
        <v>0.5</v>
      </c>
    </row>
    <row r="244" spans="1:10" s="12" customFormat="1" outlineLevel="1" x14ac:dyDescent="0.25">
      <c r="A244" s="11" t="s">
        <v>1206</v>
      </c>
      <c r="B244" s="11"/>
      <c r="C244" s="11"/>
      <c r="G244" s="13"/>
      <c r="H244" s="12">
        <v>3</v>
      </c>
      <c r="I244" s="12" t="b">
        <v>0</v>
      </c>
      <c r="J244" s="12">
        <v>15</v>
      </c>
    </row>
    <row r="245" spans="1:10" s="12" customFormat="1" outlineLevel="1" x14ac:dyDescent="0.25">
      <c r="A245" s="11" t="s">
        <v>1207</v>
      </c>
      <c r="B245" s="11" t="s">
        <v>1044</v>
      </c>
      <c r="C245" s="11"/>
      <c r="G245" s="13"/>
      <c r="H245" s="12">
        <v>0</v>
      </c>
      <c r="I245" s="12" t="b">
        <v>0</v>
      </c>
      <c r="J245" s="12">
        <v>0</v>
      </c>
    </row>
    <row r="246" spans="1:10" s="12" customFormat="1" outlineLevel="1" x14ac:dyDescent="0.25">
      <c r="A246" s="11" t="s">
        <v>1208</v>
      </c>
      <c r="B246" s="11" t="s">
        <v>1044</v>
      </c>
      <c r="C246" s="11"/>
      <c r="G246" s="13"/>
      <c r="H246" s="12">
        <v>1</v>
      </c>
      <c r="I246" s="12" t="b">
        <v>1</v>
      </c>
      <c r="J246" s="12">
        <v>0</v>
      </c>
    </row>
    <row r="247" spans="1:10" s="12" customFormat="1" outlineLevel="1" x14ac:dyDescent="0.25">
      <c r="A247" s="11" t="s">
        <v>1209</v>
      </c>
      <c r="B247" s="11" t="s">
        <v>1044</v>
      </c>
      <c r="C247" s="11"/>
      <c r="G247" s="13"/>
      <c r="H247" s="12">
        <v>5</v>
      </c>
      <c r="I247" s="12" t="b">
        <v>0</v>
      </c>
      <c r="J247" s="12">
        <v>0</v>
      </c>
    </row>
    <row r="248" spans="1:10" s="12" customFormat="1" outlineLevel="1" x14ac:dyDescent="0.25">
      <c r="A248" s="11" t="s">
        <v>1210</v>
      </c>
      <c r="B248" s="11"/>
      <c r="C248" s="11"/>
      <c r="G248" s="13"/>
      <c r="H248" s="12">
        <v>3</v>
      </c>
      <c r="I248" s="12" t="b">
        <v>0</v>
      </c>
    </row>
    <row r="249" spans="1:10" s="12" customFormat="1" outlineLevel="1" x14ac:dyDescent="0.25">
      <c r="A249" s="11" t="s">
        <v>1211</v>
      </c>
      <c r="B249" s="11" t="s">
        <v>1085</v>
      </c>
      <c r="C249" s="11" t="s">
        <v>1212</v>
      </c>
      <c r="D249" s="12" t="s">
        <v>37</v>
      </c>
      <c r="E249" s="12" t="s">
        <v>56</v>
      </c>
      <c r="G249" s="13" t="s">
        <v>945</v>
      </c>
      <c r="H249" s="12">
        <v>10</v>
      </c>
      <c r="I249" s="12" t="b">
        <v>0</v>
      </c>
      <c r="J249" s="12">
        <v>1</v>
      </c>
    </row>
    <row r="250" spans="1:10" s="12" customFormat="1" outlineLevel="1" x14ac:dyDescent="0.25">
      <c r="A250" s="11" t="s">
        <v>1213</v>
      </c>
      <c r="B250" s="11" t="s">
        <v>1214</v>
      </c>
      <c r="C250" s="11" t="s">
        <v>1215</v>
      </c>
      <c r="D250" s="12" t="s">
        <v>37</v>
      </c>
      <c r="E250" s="12" t="s">
        <v>56</v>
      </c>
      <c r="G250" s="13" t="s">
        <v>945</v>
      </c>
      <c r="H250" s="12">
        <v>5</v>
      </c>
      <c r="I250" s="12" t="b">
        <v>0</v>
      </c>
      <c r="J250" s="12">
        <v>10</v>
      </c>
    </row>
    <row r="251" spans="1:10" s="12" customFormat="1" outlineLevel="1" x14ac:dyDescent="0.25">
      <c r="A251" s="11" t="s">
        <v>1216</v>
      </c>
      <c r="B251" s="11" t="s">
        <v>1217</v>
      </c>
      <c r="C251" s="11" t="s">
        <v>1218</v>
      </c>
      <c r="D251" s="12" t="s">
        <v>37</v>
      </c>
      <c r="E251" s="12" t="s">
        <v>56</v>
      </c>
      <c r="G251" s="13" t="s">
        <v>997</v>
      </c>
      <c r="I251" s="12" t="b">
        <v>0</v>
      </c>
      <c r="J251" s="12">
        <v>50</v>
      </c>
    </row>
    <row r="252" spans="1:10" s="12" customFormat="1" outlineLevel="1" x14ac:dyDescent="0.25">
      <c r="A252" s="11" t="s">
        <v>1219</v>
      </c>
      <c r="B252" s="11" t="s">
        <v>1220</v>
      </c>
      <c r="C252" s="11" t="s">
        <v>1221</v>
      </c>
      <c r="D252" s="12" t="s">
        <v>37</v>
      </c>
      <c r="E252" s="12" t="s">
        <v>56</v>
      </c>
      <c r="G252" s="13" t="s">
        <v>870</v>
      </c>
      <c r="H252" s="12">
        <v>15</v>
      </c>
      <c r="I252" s="12" t="b">
        <v>1</v>
      </c>
      <c r="J252" s="12">
        <v>200</v>
      </c>
    </row>
    <row r="253" spans="1:10" s="12" customFormat="1" outlineLevel="1" x14ac:dyDescent="0.25">
      <c r="A253" s="11" t="s">
        <v>895</v>
      </c>
      <c r="B253" s="11" t="s">
        <v>971</v>
      </c>
      <c r="C253" s="11"/>
      <c r="D253" s="12" t="s">
        <v>37</v>
      </c>
      <c r="E253" s="12" t="s">
        <v>56</v>
      </c>
      <c r="G253" s="13" t="s">
        <v>945</v>
      </c>
      <c r="H253" s="12">
        <v>0.5</v>
      </c>
      <c r="I253" s="12" t="b">
        <v>1</v>
      </c>
      <c r="J253" s="12">
        <v>0.1</v>
      </c>
    </row>
    <row r="254" spans="1:10" s="12" customFormat="1" outlineLevel="1" x14ac:dyDescent="0.25">
      <c r="A254" s="11" t="s">
        <v>1222</v>
      </c>
      <c r="B254" s="11" t="s">
        <v>1223</v>
      </c>
      <c r="C254" s="11" t="s">
        <v>1224</v>
      </c>
      <c r="D254" s="12" t="s">
        <v>37</v>
      </c>
      <c r="E254" s="12" t="s">
        <v>56</v>
      </c>
      <c r="G254" s="13" t="s">
        <v>1035</v>
      </c>
      <c r="H254" s="12">
        <v>40</v>
      </c>
      <c r="I254" s="12" t="b">
        <v>0</v>
      </c>
      <c r="J254" s="12">
        <v>60</v>
      </c>
    </row>
    <row r="255" spans="1:10" s="12" customFormat="1" outlineLevel="1" x14ac:dyDescent="0.25">
      <c r="A255" s="11" t="s">
        <v>1225</v>
      </c>
      <c r="B255" s="11" t="s">
        <v>1226</v>
      </c>
      <c r="C255" s="11" t="s">
        <v>1224</v>
      </c>
      <c r="D255" s="12" t="s">
        <v>37</v>
      </c>
      <c r="E255" s="12" t="s">
        <v>56</v>
      </c>
      <c r="G255" s="13" t="s">
        <v>1035</v>
      </c>
      <c r="H255" s="12">
        <v>20</v>
      </c>
      <c r="I255" s="12" t="b">
        <v>0</v>
      </c>
      <c r="J255" s="12">
        <v>15</v>
      </c>
    </row>
    <row r="256" spans="1:10" s="12" customFormat="1" outlineLevel="1" x14ac:dyDescent="0.25">
      <c r="A256" s="11" t="s">
        <v>1227</v>
      </c>
      <c r="B256" s="11" t="s">
        <v>1228</v>
      </c>
      <c r="C256" s="11" t="s">
        <v>1224</v>
      </c>
      <c r="D256" s="12" t="s">
        <v>37</v>
      </c>
      <c r="E256" s="12" t="s">
        <v>56</v>
      </c>
      <c r="G256" s="13" t="s">
        <v>1035</v>
      </c>
      <c r="H256" s="12">
        <v>30</v>
      </c>
      <c r="I256" s="12" t="b">
        <v>0</v>
      </c>
      <c r="J256" s="12">
        <v>30</v>
      </c>
    </row>
    <row r="257" spans="1:10" s="12" customFormat="1" outlineLevel="1" x14ac:dyDescent="0.25">
      <c r="A257" s="11" t="s">
        <v>1229</v>
      </c>
      <c r="B257" s="11" t="s">
        <v>1223</v>
      </c>
      <c r="C257" s="11" t="s">
        <v>1230</v>
      </c>
      <c r="D257" s="12" t="s">
        <v>37</v>
      </c>
      <c r="E257" s="12" t="s">
        <v>56</v>
      </c>
      <c r="G257" s="13" t="s">
        <v>1035</v>
      </c>
      <c r="H257" s="12">
        <v>30</v>
      </c>
      <c r="I257" s="12" t="b">
        <v>0</v>
      </c>
      <c r="J257" s="12">
        <v>20</v>
      </c>
    </row>
    <row r="258" spans="1:10" s="12" customFormat="1" outlineLevel="1" x14ac:dyDescent="0.25">
      <c r="A258" s="11" t="s">
        <v>1231</v>
      </c>
      <c r="B258" s="11" t="s">
        <v>1226</v>
      </c>
      <c r="C258" s="11" t="s">
        <v>1232</v>
      </c>
      <c r="D258" s="12" t="s">
        <v>37</v>
      </c>
      <c r="E258" s="12" t="s">
        <v>56</v>
      </c>
      <c r="G258" s="13" t="s">
        <v>1035</v>
      </c>
      <c r="H258" s="12">
        <v>15</v>
      </c>
      <c r="I258" s="12" t="b">
        <v>0</v>
      </c>
      <c r="J258" s="12">
        <v>5</v>
      </c>
    </row>
    <row r="259" spans="1:10" s="12" customFormat="1" outlineLevel="1" x14ac:dyDescent="0.25">
      <c r="A259" s="11" t="s">
        <v>1233</v>
      </c>
      <c r="B259" s="11" t="s">
        <v>1228</v>
      </c>
      <c r="C259" s="11" t="s">
        <v>1234</v>
      </c>
      <c r="D259" s="12" t="s">
        <v>37</v>
      </c>
      <c r="E259" s="12" t="s">
        <v>56</v>
      </c>
      <c r="G259" s="13" t="s">
        <v>1035</v>
      </c>
      <c r="H259" s="12">
        <v>25</v>
      </c>
      <c r="I259" s="12" t="b">
        <v>0</v>
      </c>
      <c r="J259" s="12">
        <v>10</v>
      </c>
    </row>
    <row r="260" spans="1:10" s="12" customFormat="1" outlineLevel="1" x14ac:dyDescent="0.25">
      <c r="A260" s="11" t="s">
        <v>896</v>
      </c>
      <c r="B260" s="11"/>
      <c r="C260" s="11"/>
      <c r="D260" s="12" t="s">
        <v>37</v>
      </c>
      <c r="E260" s="12" t="s">
        <v>56</v>
      </c>
      <c r="G260" s="13" t="s">
        <v>1035</v>
      </c>
      <c r="H260" s="12">
        <v>8</v>
      </c>
      <c r="I260" s="12" t="b">
        <v>0</v>
      </c>
      <c r="J260" s="12">
        <v>4</v>
      </c>
    </row>
    <row r="261" spans="1:10" s="12" customFormat="1" outlineLevel="1" x14ac:dyDescent="0.25">
      <c r="A261" s="11" t="s">
        <v>896</v>
      </c>
      <c r="B261" s="11"/>
      <c r="C261" s="11"/>
      <c r="G261" s="13"/>
      <c r="H261" s="12">
        <v>4</v>
      </c>
      <c r="I261" s="12" t="b">
        <v>0</v>
      </c>
      <c r="J261" s="12">
        <v>8</v>
      </c>
    </row>
    <row r="262" spans="1:10" s="12" customFormat="1" outlineLevel="1" x14ac:dyDescent="0.25">
      <c r="A262" s="11" t="s">
        <v>1235</v>
      </c>
      <c r="B262" s="11" t="s">
        <v>1236</v>
      </c>
      <c r="C262" s="11" t="s">
        <v>1237</v>
      </c>
      <c r="D262" s="12" t="s">
        <v>37</v>
      </c>
      <c r="E262" s="12" t="s">
        <v>56</v>
      </c>
      <c r="G262" s="13" t="s">
        <v>997</v>
      </c>
      <c r="I262" s="12" t="b">
        <v>0</v>
      </c>
      <c r="J262" s="12">
        <v>10000</v>
      </c>
    </row>
    <row r="263" spans="1:10" s="12" customFormat="1" outlineLevel="1" x14ac:dyDescent="0.25">
      <c r="A263" s="11" t="s">
        <v>1238</v>
      </c>
      <c r="B263" s="11" t="s">
        <v>1239</v>
      </c>
      <c r="C263" s="11" t="s">
        <v>1240</v>
      </c>
      <c r="D263" s="12" t="s">
        <v>37</v>
      </c>
      <c r="E263" s="12" t="s">
        <v>56</v>
      </c>
      <c r="G263" s="13" t="s">
        <v>914</v>
      </c>
      <c r="H263" s="12">
        <v>1</v>
      </c>
      <c r="I263" s="12" t="b">
        <v>0</v>
      </c>
      <c r="J263" s="12">
        <v>2</v>
      </c>
    </row>
    <row r="264" spans="1:10" s="12" customFormat="1" outlineLevel="1" x14ac:dyDescent="0.25">
      <c r="A264" s="11" t="s">
        <v>1241</v>
      </c>
      <c r="B264" s="11" t="s">
        <v>1242</v>
      </c>
      <c r="C264" s="11"/>
      <c r="G264" s="13"/>
      <c r="H264" s="12">
        <v>0</v>
      </c>
      <c r="I264" s="12" t="b">
        <v>0</v>
      </c>
      <c r="J264" s="12">
        <v>5</v>
      </c>
    </row>
    <row r="265" spans="1:10" s="12" customFormat="1" outlineLevel="1" x14ac:dyDescent="0.25">
      <c r="A265" s="11" t="s">
        <v>1243</v>
      </c>
      <c r="B265" s="11" t="s">
        <v>1244</v>
      </c>
      <c r="C265" s="11" t="s">
        <v>1245</v>
      </c>
      <c r="D265" s="12" t="s">
        <v>37</v>
      </c>
      <c r="E265" s="12" t="s">
        <v>56</v>
      </c>
      <c r="G265" s="13" t="s">
        <v>870</v>
      </c>
      <c r="H265" s="12">
        <v>6</v>
      </c>
      <c r="I265" s="12" t="b">
        <v>1</v>
      </c>
      <c r="J265" s="12">
        <v>5</v>
      </c>
    </row>
    <row r="266" spans="1:10" s="12" customFormat="1" outlineLevel="1" x14ac:dyDescent="0.25">
      <c r="A266" s="11" t="s">
        <v>1246</v>
      </c>
      <c r="B266" s="11"/>
      <c r="C266" s="11"/>
      <c r="G266" s="13"/>
      <c r="H266" s="12">
        <v>3</v>
      </c>
      <c r="I266" s="12" t="b">
        <v>1</v>
      </c>
      <c r="J266" s="12">
        <v>10</v>
      </c>
    </row>
    <row r="267" spans="1:10" s="12" customFormat="1" outlineLevel="1" x14ac:dyDescent="0.25">
      <c r="A267" s="11" t="s">
        <v>1247</v>
      </c>
      <c r="B267" s="11"/>
      <c r="C267" s="11"/>
      <c r="G267" s="13"/>
      <c r="H267" s="12">
        <v>1</v>
      </c>
      <c r="I267" s="12" t="b">
        <v>1</v>
      </c>
      <c r="J267" s="12">
        <v>15</v>
      </c>
    </row>
    <row r="268" spans="1:10" s="12" customFormat="1" outlineLevel="1" x14ac:dyDescent="0.25">
      <c r="A268" s="11" t="s">
        <v>1248</v>
      </c>
      <c r="B268" s="11" t="s">
        <v>1044</v>
      </c>
      <c r="C268" s="11"/>
      <c r="G268" s="13"/>
      <c r="H268" s="12">
        <v>0</v>
      </c>
      <c r="I268" s="12" t="b">
        <v>0</v>
      </c>
      <c r="J268" s="12">
        <v>0</v>
      </c>
    </row>
    <row r="269" spans="1:10" s="12" customFormat="1" outlineLevel="1" x14ac:dyDescent="0.25">
      <c r="A269" s="11" t="s">
        <v>897</v>
      </c>
      <c r="B269" s="11" t="s">
        <v>1249</v>
      </c>
      <c r="C269" s="11"/>
      <c r="G269" s="13"/>
      <c r="H269" s="12">
        <v>0.5</v>
      </c>
      <c r="I269" s="12" t="b">
        <v>0</v>
      </c>
      <c r="J269" s="12">
        <v>5</v>
      </c>
    </row>
    <row r="270" spans="1:10" s="12" customFormat="1" outlineLevel="1" x14ac:dyDescent="0.25">
      <c r="A270" s="11" t="s">
        <v>1250</v>
      </c>
      <c r="B270" s="11"/>
      <c r="C270" s="11"/>
      <c r="D270" s="12" t="s">
        <v>37</v>
      </c>
      <c r="E270" s="12" t="s">
        <v>56</v>
      </c>
      <c r="G270" s="13" t="s">
        <v>945</v>
      </c>
      <c r="H270" s="12">
        <v>1</v>
      </c>
      <c r="I270" s="12" t="b">
        <v>0</v>
      </c>
      <c r="J270" s="12">
        <v>1</v>
      </c>
    </row>
    <row r="271" spans="1:10" s="12" customFormat="1" outlineLevel="1" x14ac:dyDescent="0.25">
      <c r="A271" s="11" t="s">
        <v>1251</v>
      </c>
      <c r="B271" s="11" t="s">
        <v>1252</v>
      </c>
      <c r="C271" s="11"/>
      <c r="G271" s="13"/>
      <c r="H271" s="12">
        <v>0</v>
      </c>
      <c r="I271" s="12" t="b">
        <v>0</v>
      </c>
      <c r="J271" s="12">
        <v>15</v>
      </c>
    </row>
    <row r="272" spans="1:10" s="12" customFormat="1" outlineLevel="1" x14ac:dyDescent="0.25">
      <c r="A272" s="11" t="s">
        <v>1253</v>
      </c>
      <c r="B272" s="11" t="s">
        <v>1252</v>
      </c>
      <c r="C272" s="11"/>
      <c r="G272" s="13"/>
      <c r="H272" s="12">
        <v>0</v>
      </c>
      <c r="I272" s="12" t="b">
        <v>0</v>
      </c>
      <c r="J272" s="12">
        <v>5</v>
      </c>
    </row>
    <row r="273" spans="1:10" s="12" customFormat="1" outlineLevel="1" x14ac:dyDescent="0.25">
      <c r="A273" s="11" t="s">
        <v>1254</v>
      </c>
      <c r="B273" s="11"/>
      <c r="C273" s="11"/>
      <c r="D273" s="12" t="s">
        <v>37</v>
      </c>
      <c r="E273" s="12" t="s">
        <v>56</v>
      </c>
      <c r="G273" s="13" t="s">
        <v>945</v>
      </c>
      <c r="H273" s="12">
        <v>0</v>
      </c>
      <c r="I273" s="12" t="b">
        <v>0</v>
      </c>
      <c r="J273" s="12">
        <v>0.5</v>
      </c>
    </row>
    <row r="274" spans="1:10" s="12" customFormat="1" outlineLevel="1" x14ac:dyDescent="0.25">
      <c r="A274" s="11" t="s">
        <v>1255</v>
      </c>
      <c r="B274" s="11"/>
      <c r="C274" s="11"/>
      <c r="D274" s="12" t="s">
        <v>37</v>
      </c>
      <c r="E274" s="12" t="s">
        <v>56</v>
      </c>
      <c r="G274" s="13" t="s">
        <v>945</v>
      </c>
      <c r="H274" s="12">
        <v>0.1</v>
      </c>
      <c r="I274" s="12" t="b">
        <v>0</v>
      </c>
      <c r="J274" s="12">
        <v>0.8</v>
      </c>
    </row>
    <row r="275" spans="1:10" s="12" customFormat="1" outlineLevel="1" x14ac:dyDescent="0.25">
      <c r="A275" s="11" t="s">
        <v>1256</v>
      </c>
      <c r="B275" s="11"/>
      <c r="C275" s="11"/>
      <c r="D275" s="12" t="s">
        <v>37</v>
      </c>
      <c r="E275" s="12" t="s">
        <v>56</v>
      </c>
      <c r="G275" s="13" t="s">
        <v>945</v>
      </c>
      <c r="H275" s="12">
        <v>0</v>
      </c>
      <c r="I275" s="12" t="b">
        <v>0</v>
      </c>
      <c r="J275" s="12">
        <v>5</v>
      </c>
    </row>
    <row r="276" spans="1:10" s="12" customFormat="1" outlineLevel="1" x14ac:dyDescent="0.25">
      <c r="A276" s="11" t="s">
        <v>1257</v>
      </c>
      <c r="B276" s="11" t="s">
        <v>1258</v>
      </c>
      <c r="C276" s="11"/>
      <c r="G276" s="13"/>
      <c r="I276" s="12" t="b">
        <v>0</v>
      </c>
      <c r="J276" s="12">
        <v>1000</v>
      </c>
    </row>
    <row r="277" spans="1:10" s="12" customFormat="1" outlineLevel="1" x14ac:dyDescent="0.25">
      <c r="A277" s="11" t="s">
        <v>1259</v>
      </c>
      <c r="B277" s="11" t="s">
        <v>1260</v>
      </c>
      <c r="C277" s="11" t="s">
        <v>1261</v>
      </c>
      <c r="D277" s="12" t="s">
        <v>37</v>
      </c>
      <c r="E277" s="12" t="s">
        <v>56</v>
      </c>
      <c r="G277" s="13" t="s">
        <v>997</v>
      </c>
      <c r="H277" s="12">
        <v>300</v>
      </c>
      <c r="I277" s="12" t="b">
        <v>0</v>
      </c>
      <c r="J277" s="12">
        <v>20</v>
      </c>
    </row>
    <row r="278" spans="1:10" s="12" customFormat="1" outlineLevel="1" x14ac:dyDescent="0.25">
      <c r="A278" s="11" t="s">
        <v>1262</v>
      </c>
      <c r="B278" s="11"/>
      <c r="C278" s="11"/>
      <c r="D278" s="12" t="s">
        <v>37</v>
      </c>
      <c r="E278" s="12" t="s">
        <v>56</v>
      </c>
      <c r="G278" s="13" t="s">
        <v>945</v>
      </c>
      <c r="H278" s="12">
        <v>10</v>
      </c>
      <c r="I278" s="12" t="b">
        <v>0</v>
      </c>
      <c r="J278" s="12">
        <v>1</v>
      </c>
    </row>
    <row r="279" spans="1:10" s="12" customFormat="1" outlineLevel="1" x14ac:dyDescent="0.25">
      <c r="A279" s="11" t="s">
        <v>1263</v>
      </c>
      <c r="B279" s="11"/>
      <c r="C279" s="11" t="s">
        <v>1264</v>
      </c>
      <c r="D279" s="12" t="s">
        <v>37</v>
      </c>
      <c r="E279" s="12" t="s">
        <v>56</v>
      </c>
      <c r="G279" s="13" t="s">
        <v>907</v>
      </c>
      <c r="H279" s="12">
        <v>0.5</v>
      </c>
      <c r="I279" s="12" t="b">
        <v>0</v>
      </c>
      <c r="J279" s="12">
        <v>20</v>
      </c>
    </row>
    <row r="280" spans="1:10" s="12" customFormat="1" outlineLevel="1" x14ac:dyDescent="0.25">
      <c r="A280" s="11" t="s">
        <v>1265</v>
      </c>
      <c r="B280" s="11"/>
      <c r="C280" s="11"/>
      <c r="G280" s="13"/>
      <c r="H280" s="12">
        <v>4</v>
      </c>
      <c r="I280" s="12" t="b">
        <v>0</v>
      </c>
      <c r="J280" s="12">
        <v>6</v>
      </c>
    </row>
    <row r="281" spans="1:10" s="12" customFormat="1" outlineLevel="1" x14ac:dyDescent="0.25">
      <c r="A281" s="11" t="s">
        <v>1266</v>
      </c>
      <c r="B281" s="11"/>
      <c r="C281" s="11"/>
      <c r="D281" s="12" t="s">
        <v>37</v>
      </c>
      <c r="E281" s="12" t="s">
        <v>56</v>
      </c>
      <c r="G281" s="13" t="s">
        <v>945</v>
      </c>
      <c r="H281" s="12">
        <v>1</v>
      </c>
      <c r="I281" s="12" t="b">
        <v>0</v>
      </c>
      <c r="J281" s="12">
        <v>0.5</v>
      </c>
    </row>
    <row r="282" spans="1:10" s="12" customFormat="1" outlineLevel="1" x14ac:dyDescent="0.25">
      <c r="A282" s="11" t="s">
        <v>1267</v>
      </c>
      <c r="B282" s="11"/>
      <c r="C282" s="11"/>
      <c r="G282" s="13"/>
      <c r="H282" s="12">
        <v>3</v>
      </c>
      <c r="I282" s="12" t="b">
        <v>1</v>
      </c>
      <c r="J282" s="12">
        <v>15</v>
      </c>
    </row>
    <row r="283" spans="1:10" s="12" customFormat="1" outlineLevel="1" x14ac:dyDescent="0.25">
      <c r="A283" s="11" t="s">
        <v>1268</v>
      </c>
      <c r="B283" s="11"/>
      <c r="C283" s="11"/>
      <c r="D283" s="12" t="s">
        <v>37</v>
      </c>
      <c r="E283" s="12" t="s">
        <v>56</v>
      </c>
      <c r="G283" s="13" t="s">
        <v>945</v>
      </c>
      <c r="H283" s="12">
        <v>8</v>
      </c>
      <c r="I283" s="12" t="b">
        <v>0</v>
      </c>
      <c r="J283" s="12">
        <v>2</v>
      </c>
    </row>
    <row r="284" spans="1:10" s="12" customFormat="1" outlineLevel="1" x14ac:dyDescent="0.25">
      <c r="A284" s="11" t="s">
        <v>1269</v>
      </c>
      <c r="B284" s="11" t="s">
        <v>1270</v>
      </c>
      <c r="C284" s="11" t="s">
        <v>1271</v>
      </c>
      <c r="D284" s="12" t="s">
        <v>37</v>
      </c>
      <c r="E284" s="12" t="s">
        <v>56</v>
      </c>
      <c r="G284" s="13" t="s">
        <v>914</v>
      </c>
      <c r="H284" s="12">
        <v>3</v>
      </c>
      <c r="I284" s="12" t="b">
        <v>1</v>
      </c>
      <c r="J284" s="12">
        <v>5</v>
      </c>
    </row>
    <row r="285" spans="1:10" s="12" customFormat="1" outlineLevel="1" x14ac:dyDescent="0.25">
      <c r="A285" s="11" t="s">
        <v>1272</v>
      </c>
      <c r="B285" s="11"/>
      <c r="C285" s="11" t="s">
        <v>1273</v>
      </c>
      <c r="D285" s="12" t="s">
        <v>37</v>
      </c>
      <c r="E285" s="12" t="s">
        <v>56</v>
      </c>
      <c r="G285" s="13" t="s">
        <v>914</v>
      </c>
      <c r="H285" s="12">
        <v>3</v>
      </c>
      <c r="I285" s="12" t="b">
        <v>1</v>
      </c>
      <c r="J285" s="12">
        <v>15</v>
      </c>
    </row>
    <row r="286" spans="1:10" s="12" customFormat="1" outlineLevel="1" x14ac:dyDescent="0.25">
      <c r="A286" s="11" t="s">
        <v>1274</v>
      </c>
      <c r="B286" s="11"/>
      <c r="C286" s="11" t="s">
        <v>1275</v>
      </c>
      <c r="D286" s="12" t="s">
        <v>37</v>
      </c>
      <c r="E286" s="12" t="s">
        <v>56</v>
      </c>
      <c r="G286" s="13" t="s">
        <v>945</v>
      </c>
      <c r="H286" s="12">
        <v>1</v>
      </c>
      <c r="I286" s="12" t="b">
        <v>0</v>
      </c>
      <c r="J286" s="12">
        <v>1000</v>
      </c>
    </row>
    <row r="287" spans="1:10" s="12" customFormat="1" outlineLevel="1" x14ac:dyDescent="0.25">
      <c r="A287" s="11" t="s">
        <v>1276</v>
      </c>
      <c r="B287" s="11" t="s">
        <v>1044</v>
      </c>
      <c r="C287" s="11"/>
      <c r="G287" s="13"/>
      <c r="H287" s="12">
        <v>5</v>
      </c>
      <c r="I287" s="12" t="b">
        <v>0</v>
      </c>
      <c r="J287" s="12">
        <v>0</v>
      </c>
    </row>
    <row r="288" spans="1:10" s="12" customFormat="1" outlineLevel="1" x14ac:dyDescent="0.25">
      <c r="A288" s="11" t="s">
        <v>1277</v>
      </c>
      <c r="B288" s="11"/>
      <c r="C288" s="11" t="s">
        <v>1278</v>
      </c>
      <c r="D288" s="12" t="s">
        <v>37</v>
      </c>
      <c r="E288" s="12" t="s">
        <v>56</v>
      </c>
      <c r="G288" s="13" t="s">
        <v>907</v>
      </c>
      <c r="H288" s="12">
        <v>1</v>
      </c>
      <c r="I288" s="12" t="b">
        <v>0</v>
      </c>
      <c r="J288" s="12">
        <v>2</v>
      </c>
    </row>
    <row r="289" spans="1:10" s="12" customFormat="1" outlineLevel="1" x14ac:dyDescent="0.25">
      <c r="A289" s="11" t="s">
        <v>1279</v>
      </c>
      <c r="B289" s="11"/>
      <c r="C289" s="11"/>
      <c r="G289" s="13"/>
      <c r="H289" s="12">
        <v>0</v>
      </c>
      <c r="I289" s="12" t="b">
        <v>0</v>
      </c>
      <c r="J289" s="12">
        <v>20</v>
      </c>
    </row>
    <row r="290" spans="1:10" s="12" customFormat="1" outlineLevel="1" x14ac:dyDescent="0.25">
      <c r="A290" s="11" t="s">
        <v>1280</v>
      </c>
      <c r="B290" s="11"/>
      <c r="C290" s="11"/>
      <c r="G290" s="13"/>
      <c r="H290" s="12">
        <v>0.25</v>
      </c>
      <c r="I290" s="12" t="b">
        <v>0</v>
      </c>
      <c r="J290" s="12">
        <v>2</v>
      </c>
    </row>
    <row r="291" spans="1:10" s="12" customFormat="1" outlineLevel="1" x14ac:dyDescent="0.25">
      <c r="A291" s="11" t="s">
        <v>296</v>
      </c>
      <c r="B291" s="11"/>
      <c r="C291" s="11" t="s">
        <v>1281</v>
      </c>
      <c r="D291" s="12" t="s">
        <v>37</v>
      </c>
      <c r="E291" s="12" t="s">
        <v>56</v>
      </c>
      <c r="G291" s="13" t="s">
        <v>907</v>
      </c>
      <c r="H291" s="12">
        <v>4</v>
      </c>
      <c r="I291" s="12" t="b">
        <v>0</v>
      </c>
      <c r="J291" s="12">
        <v>50</v>
      </c>
    </row>
    <row r="292" spans="1:10" s="12" customFormat="1" outlineLevel="1" x14ac:dyDescent="0.25">
      <c r="A292" s="11" t="s">
        <v>1282</v>
      </c>
      <c r="B292" s="11"/>
      <c r="C292" s="11"/>
      <c r="D292" s="12" t="s">
        <v>37</v>
      </c>
      <c r="E292" s="12" t="s">
        <v>56</v>
      </c>
      <c r="G292" s="13" t="s">
        <v>945</v>
      </c>
      <c r="H292" s="12">
        <v>20</v>
      </c>
      <c r="I292" s="12" t="b">
        <v>1</v>
      </c>
      <c r="J292" s="12">
        <v>1</v>
      </c>
    </row>
    <row r="293" spans="1:10" s="12" customFormat="1" outlineLevel="1" x14ac:dyDescent="0.25">
      <c r="A293" s="11" t="s">
        <v>1283</v>
      </c>
      <c r="B293" s="11"/>
      <c r="C293" s="11" t="s">
        <v>1284</v>
      </c>
      <c r="D293" s="12" t="s">
        <v>37</v>
      </c>
      <c r="E293" s="12" t="s">
        <v>56</v>
      </c>
      <c r="G293" s="13" t="s">
        <v>914</v>
      </c>
      <c r="H293" s="12">
        <v>1</v>
      </c>
      <c r="I293" s="12" t="b">
        <v>0</v>
      </c>
      <c r="J293" s="12">
        <v>3</v>
      </c>
    </row>
    <row r="294" spans="1:10" s="12" customFormat="1" outlineLevel="1" x14ac:dyDescent="0.25">
      <c r="A294" s="11" t="s">
        <v>1285</v>
      </c>
      <c r="B294" s="11" t="s">
        <v>1286</v>
      </c>
      <c r="C294" s="11" t="s">
        <v>1287</v>
      </c>
      <c r="D294" s="12" t="s">
        <v>37</v>
      </c>
      <c r="E294" s="12" t="s">
        <v>56</v>
      </c>
      <c r="G294" s="13" t="s">
        <v>914</v>
      </c>
      <c r="H294" s="12">
        <v>2</v>
      </c>
      <c r="I294" s="12" t="b">
        <v>0</v>
      </c>
      <c r="J294" s="12">
        <v>1</v>
      </c>
    </row>
    <row r="295" spans="1:10" s="12" customFormat="1" outlineLevel="1" x14ac:dyDescent="0.25">
      <c r="A295" s="11" t="s">
        <v>304</v>
      </c>
      <c r="B295" s="11"/>
      <c r="C295" s="11" t="s">
        <v>1288</v>
      </c>
      <c r="D295" s="12" t="s">
        <v>37</v>
      </c>
      <c r="E295" s="12" t="s">
        <v>56</v>
      </c>
      <c r="G295" s="13" t="s">
        <v>907</v>
      </c>
      <c r="H295" s="12">
        <v>1</v>
      </c>
      <c r="I295" s="12" t="b">
        <v>0</v>
      </c>
      <c r="J295" s="12">
        <v>30</v>
      </c>
    </row>
    <row r="296" spans="1:10" s="12" customFormat="1" outlineLevel="1" x14ac:dyDescent="0.25">
      <c r="A296" s="11" t="s">
        <v>1289</v>
      </c>
      <c r="B296" s="11"/>
      <c r="C296" s="11" t="s">
        <v>1290</v>
      </c>
      <c r="D296" s="12" t="s">
        <v>37</v>
      </c>
      <c r="E296" s="12" t="s">
        <v>56</v>
      </c>
      <c r="G296" s="13" t="s">
        <v>907</v>
      </c>
      <c r="H296" s="12">
        <v>0</v>
      </c>
      <c r="I296" s="12" t="b">
        <v>0</v>
      </c>
      <c r="J296" s="12">
        <v>1</v>
      </c>
    </row>
    <row r="297" spans="1:10" s="12" customFormat="1" outlineLevel="1" x14ac:dyDescent="0.25">
      <c r="A297" s="11" t="s">
        <v>1291</v>
      </c>
      <c r="B297" s="11"/>
      <c r="C297" s="11" t="s">
        <v>1292</v>
      </c>
      <c r="D297" s="12" t="s">
        <v>37</v>
      </c>
      <c r="E297" s="12" t="s">
        <v>56</v>
      </c>
      <c r="G297" s="13" t="s">
        <v>914</v>
      </c>
      <c r="I297" s="12" t="b">
        <v>1</v>
      </c>
    </row>
    <row r="298" spans="1:10" s="12" customFormat="1" outlineLevel="1" x14ac:dyDescent="0.25">
      <c r="A298" s="11" t="s">
        <v>1293</v>
      </c>
      <c r="B298" s="11" t="s">
        <v>1294</v>
      </c>
      <c r="C298" s="11" t="s">
        <v>1295</v>
      </c>
      <c r="D298" s="12" t="s">
        <v>37</v>
      </c>
      <c r="E298" s="12" t="s">
        <v>56</v>
      </c>
      <c r="G298" s="13" t="s">
        <v>945</v>
      </c>
      <c r="H298" s="12">
        <v>1</v>
      </c>
      <c r="I298" s="12" t="b">
        <v>0</v>
      </c>
      <c r="J298" s="12">
        <v>0.01</v>
      </c>
    </row>
    <row r="299" spans="1:10" s="12" customFormat="1" outlineLevel="1" x14ac:dyDescent="0.25">
      <c r="A299" s="11" t="s">
        <v>1296</v>
      </c>
      <c r="B299" s="11"/>
      <c r="C299" s="11" t="s">
        <v>1297</v>
      </c>
      <c r="D299" s="12" t="s">
        <v>37</v>
      </c>
      <c r="E299" s="12" t="s">
        <v>56</v>
      </c>
      <c r="G299" s="13" t="s">
        <v>907</v>
      </c>
      <c r="I299" s="12" t="b">
        <v>0</v>
      </c>
    </row>
    <row r="300" spans="1:10" s="12" customFormat="1" outlineLevel="1" x14ac:dyDescent="0.25">
      <c r="A300" s="11" t="s">
        <v>1298</v>
      </c>
      <c r="B300" s="11" t="s">
        <v>1299</v>
      </c>
      <c r="C300" s="11"/>
      <c r="G300" s="13"/>
      <c r="I300" s="12" t="b">
        <v>0</v>
      </c>
      <c r="J300" s="12">
        <v>50000</v>
      </c>
    </row>
    <row r="301" spans="1:10" s="12" customFormat="1" outlineLevel="1" x14ac:dyDescent="0.25">
      <c r="A301" s="11" t="s">
        <v>1300</v>
      </c>
      <c r="B301" s="11" t="s">
        <v>1301</v>
      </c>
      <c r="C301" s="11" t="s">
        <v>1302</v>
      </c>
      <c r="D301" s="12" t="s">
        <v>37</v>
      </c>
      <c r="E301" s="12" t="s">
        <v>56</v>
      </c>
      <c r="G301" s="13" t="s">
        <v>870</v>
      </c>
      <c r="H301" s="12">
        <v>5</v>
      </c>
      <c r="I301" s="12" t="b">
        <v>1</v>
      </c>
      <c r="J301" s="12">
        <v>1</v>
      </c>
    </row>
    <row r="302" spans="1:10" s="12" customFormat="1" outlineLevel="1" x14ac:dyDescent="0.25">
      <c r="A302" s="11" t="s">
        <v>1303</v>
      </c>
      <c r="B302" s="11"/>
      <c r="C302" s="11" t="s">
        <v>1304</v>
      </c>
      <c r="D302" s="12" t="s">
        <v>37</v>
      </c>
      <c r="E302" s="12" t="s">
        <v>56</v>
      </c>
      <c r="G302" s="13" t="s">
        <v>945</v>
      </c>
      <c r="H302" s="12">
        <v>0</v>
      </c>
      <c r="I302" s="12" t="b">
        <v>0</v>
      </c>
      <c r="J302" s="12">
        <v>1</v>
      </c>
    </row>
    <row r="303" spans="1:10" s="12" customFormat="1" outlineLevel="1" x14ac:dyDescent="0.25">
      <c r="A303" s="11" t="s">
        <v>1305</v>
      </c>
      <c r="B303" s="11" t="s">
        <v>1306</v>
      </c>
      <c r="C303" s="11" t="s">
        <v>1307</v>
      </c>
      <c r="D303" s="12" t="s">
        <v>37</v>
      </c>
      <c r="E303" s="12" t="s">
        <v>56</v>
      </c>
      <c r="G303" s="13" t="s">
        <v>997</v>
      </c>
      <c r="H303" s="12">
        <v>400</v>
      </c>
      <c r="I303" s="12" t="b">
        <v>0</v>
      </c>
      <c r="J303" s="12">
        <v>35</v>
      </c>
    </row>
    <row r="304" spans="1:10" s="12" customFormat="1" outlineLevel="1" x14ac:dyDescent="0.25">
      <c r="A304" s="11" t="s">
        <v>1308</v>
      </c>
      <c r="B304" s="11" t="s">
        <v>1044</v>
      </c>
      <c r="C304" s="11"/>
      <c r="G304" s="13"/>
      <c r="H304" s="12">
        <v>0</v>
      </c>
      <c r="I304" s="12" t="b">
        <v>0</v>
      </c>
      <c r="J304" s="12">
        <v>0</v>
      </c>
    </row>
    <row r="305" spans="1:10" s="12" customFormat="1" outlineLevel="1" x14ac:dyDescent="0.25">
      <c r="A305" s="11" t="s">
        <v>1309</v>
      </c>
      <c r="B305" s="11"/>
      <c r="C305" s="11"/>
      <c r="D305" s="12" t="s">
        <v>37</v>
      </c>
      <c r="E305" s="12" t="s">
        <v>56</v>
      </c>
      <c r="G305" s="13" t="s">
        <v>1035</v>
      </c>
      <c r="I305" s="12" t="b">
        <v>0</v>
      </c>
      <c r="J305" s="12">
        <v>400</v>
      </c>
    </row>
    <row r="306" spans="1:10" s="12" customFormat="1" outlineLevel="1" x14ac:dyDescent="0.25">
      <c r="A306" s="11" t="s">
        <v>1310</v>
      </c>
      <c r="B306" s="11"/>
      <c r="C306" s="11"/>
      <c r="D306" s="12" t="s">
        <v>37</v>
      </c>
      <c r="E306" s="12" t="s">
        <v>56</v>
      </c>
      <c r="G306" s="13" t="s">
        <v>1035</v>
      </c>
      <c r="I306" s="12" t="b">
        <v>0</v>
      </c>
      <c r="J306" s="12">
        <v>150</v>
      </c>
    </row>
    <row r="307" spans="1:10" s="12" customFormat="1" outlineLevel="1" x14ac:dyDescent="0.25">
      <c r="A307" s="11" t="s">
        <v>1311</v>
      </c>
      <c r="B307" s="11"/>
      <c r="C307" s="11"/>
      <c r="D307" s="12" t="s">
        <v>37</v>
      </c>
      <c r="E307" s="12" t="s">
        <v>56</v>
      </c>
      <c r="G307" s="13" t="s">
        <v>1035</v>
      </c>
      <c r="I307" s="12" t="b">
        <v>0</v>
      </c>
      <c r="J307" s="12">
        <v>100</v>
      </c>
    </row>
    <row r="308" spans="1:10" s="12" customFormat="1" outlineLevel="1" x14ac:dyDescent="0.25">
      <c r="A308" s="11" t="s">
        <v>1312</v>
      </c>
      <c r="B308" s="11" t="s">
        <v>1313</v>
      </c>
      <c r="C308" s="11" t="s">
        <v>1314</v>
      </c>
      <c r="D308" s="12" t="s">
        <v>37</v>
      </c>
      <c r="E308" s="12" t="s">
        <v>56</v>
      </c>
      <c r="G308" s="13" t="s">
        <v>997</v>
      </c>
      <c r="I308" s="12" t="b">
        <v>0</v>
      </c>
      <c r="J308" s="12">
        <v>25000</v>
      </c>
    </row>
    <row r="309" spans="1:10" s="12" customFormat="1" outlineLevel="1" x14ac:dyDescent="0.25">
      <c r="A309" s="11" t="s">
        <v>1315</v>
      </c>
      <c r="B309" s="11"/>
      <c r="C309" s="11" t="s">
        <v>1316</v>
      </c>
      <c r="D309" s="12" t="s">
        <v>37</v>
      </c>
      <c r="E309" s="12" t="s">
        <v>56</v>
      </c>
      <c r="G309" s="13" t="s">
        <v>914</v>
      </c>
      <c r="H309" s="12">
        <v>200</v>
      </c>
      <c r="I309" s="12" t="b">
        <v>0</v>
      </c>
      <c r="J309" s="12">
        <v>1000</v>
      </c>
    </row>
    <row r="310" spans="1:10" s="12" customFormat="1" outlineLevel="1" x14ac:dyDescent="0.25">
      <c r="A310" s="11" t="s">
        <v>1317</v>
      </c>
      <c r="B310" s="11" t="s">
        <v>1318</v>
      </c>
      <c r="C310" s="11"/>
      <c r="D310" s="12" t="s">
        <v>37</v>
      </c>
      <c r="E310" s="12" t="s">
        <v>56</v>
      </c>
      <c r="G310" s="13" t="s">
        <v>945</v>
      </c>
      <c r="H310" s="12">
        <v>4</v>
      </c>
      <c r="I310" s="12" t="b">
        <v>1</v>
      </c>
      <c r="J310" s="12">
        <v>1</v>
      </c>
    </row>
    <row r="311" spans="1:10" s="12" customFormat="1" outlineLevel="1" x14ac:dyDescent="0.25">
      <c r="A311" s="11" t="s">
        <v>1319</v>
      </c>
      <c r="B311" s="11"/>
      <c r="C311" s="11"/>
      <c r="D311" s="12" t="s">
        <v>37</v>
      </c>
      <c r="E311" s="12" t="s">
        <v>56</v>
      </c>
      <c r="G311" s="13" t="s">
        <v>945</v>
      </c>
      <c r="H311" s="12">
        <v>1</v>
      </c>
      <c r="I311" s="12" t="b">
        <v>0</v>
      </c>
      <c r="J311" s="12">
        <v>0.2</v>
      </c>
    </row>
  </sheetData>
  <dataValidations count="1">
    <dataValidation type="list" allowBlank="1" showInputMessage="1" showErrorMessage="1" sqref="I54:I311 JE54:JE311 TA54:TA311 ACW54:ACW311 AMS54:AMS311 AWO54:AWO311 BGK54:BGK311 BQG54:BQG311 CAC54:CAC311 CJY54:CJY311 CTU54:CTU311 DDQ54:DDQ311 DNM54:DNM311 DXI54:DXI311 EHE54:EHE311 ERA54:ERA311 FAW54:FAW311 FKS54:FKS311 FUO54:FUO311 GEK54:GEK311 GOG54:GOG311 GYC54:GYC311 HHY54:HHY311 HRU54:HRU311 IBQ54:IBQ311 ILM54:ILM311 IVI54:IVI311 JFE54:JFE311 JPA54:JPA311 JYW54:JYW311 KIS54:KIS311 KSO54:KSO311 LCK54:LCK311 LMG54:LMG311 LWC54:LWC311 MFY54:MFY311 MPU54:MPU311 MZQ54:MZQ311 NJM54:NJM311 NTI54:NTI311 ODE54:ODE311 ONA54:ONA311 OWW54:OWW311 PGS54:PGS311 PQO54:PQO311 QAK54:QAK311 QKG54:QKG311 QUC54:QUC311 RDY54:RDY311 RNU54:RNU311 RXQ54:RXQ311 SHM54:SHM311 SRI54:SRI311 TBE54:TBE311 TLA54:TLA311 TUW54:TUW311 UES54:UES311 UOO54:UOO311 UYK54:UYK311 VIG54:VIG311 VSC54:VSC311 WBY54:WBY311 WLU54:WLU311 WVQ54:WVQ311 I65590:I65847 JE65590:JE65847 TA65590:TA65847 ACW65590:ACW65847 AMS65590:AMS65847 AWO65590:AWO65847 BGK65590:BGK65847 BQG65590:BQG65847 CAC65590:CAC65847 CJY65590:CJY65847 CTU65590:CTU65847 DDQ65590:DDQ65847 DNM65590:DNM65847 DXI65590:DXI65847 EHE65590:EHE65847 ERA65590:ERA65847 FAW65590:FAW65847 FKS65590:FKS65847 FUO65590:FUO65847 GEK65590:GEK65847 GOG65590:GOG65847 GYC65590:GYC65847 HHY65590:HHY65847 HRU65590:HRU65847 IBQ65590:IBQ65847 ILM65590:ILM65847 IVI65590:IVI65847 JFE65590:JFE65847 JPA65590:JPA65847 JYW65590:JYW65847 KIS65590:KIS65847 KSO65590:KSO65847 LCK65590:LCK65847 LMG65590:LMG65847 LWC65590:LWC65847 MFY65590:MFY65847 MPU65590:MPU65847 MZQ65590:MZQ65847 NJM65590:NJM65847 NTI65590:NTI65847 ODE65590:ODE65847 ONA65590:ONA65847 OWW65590:OWW65847 PGS65590:PGS65847 PQO65590:PQO65847 QAK65590:QAK65847 QKG65590:QKG65847 QUC65590:QUC65847 RDY65590:RDY65847 RNU65590:RNU65847 RXQ65590:RXQ65847 SHM65590:SHM65847 SRI65590:SRI65847 TBE65590:TBE65847 TLA65590:TLA65847 TUW65590:TUW65847 UES65590:UES65847 UOO65590:UOO65847 UYK65590:UYK65847 VIG65590:VIG65847 VSC65590:VSC65847 WBY65590:WBY65847 WLU65590:WLU65847 WVQ65590:WVQ65847 I131126:I131383 JE131126:JE131383 TA131126:TA131383 ACW131126:ACW131383 AMS131126:AMS131383 AWO131126:AWO131383 BGK131126:BGK131383 BQG131126:BQG131383 CAC131126:CAC131383 CJY131126:CJY131383 CTU131126:CTU131383 DDQ131126:DDQ131383 DNM131126:DNM131383 DXI131126:DXI131383 EHE131126:EHE131383 ERA131126:ERA131383 FAW131126:FAW131383 FKS131126:FKS131383 FUO131126:FUO131383 GEK131126:GEK131383 GOG131126:GOG131383 GYC131126:GYC131383 HHY131126:HHY131383 HRU131126:HRU131383 IBQ131126:IBQ131383 ILM131126:ILM131383 IVI131126:IVI131383 JFE131126:JFE131383 JPA131126:JPA131383 JYW131126:JYW131383 KIS131126:KIS131383 KSO131126:KSO131383 LCK131126:LCK131383 LMG131126:LMG131383 LWC131126:LWC131383 MFY131126:MFY131383 MPU131126:MPU131383 MZQ131126:MZQ131383 NJM131126:NJM131383 NTI131126:NTI131383 ODE131126:ODE131383 ONA131126:ONA131383 OWW131126:OWW131383 PGS131126:PGS131383 PQO131126:PQO131383 QAK131126:QAK131383 QKG131126:QKG131383 QUC131126:QUC131383 RDY131126:RDY131383 RNU131126:RNU131383 RXQ131126:RXQ131383 SHM131126:SHM131383 SRI131126:SRI131383 TBE131126:TBE131383 TLA131126:TLA131383 TUW131126:TUW131383 UES131126:UES131383 UOO131126:UOO131383 UYK131126:UYK131383 VIG131126:VIG131383 VSC131126:VSC131383 WBY131126:WBY131383 WLU131126:WLU131383 WVQ131126:WVQ131383 I196662:I196919 JE196662:JE196919 TA196662:TA196919 ACW196662:ACW196919 AMS196662:AMS196919 AWO196662:AWO196919 BGK196662:BGK196919 BQG196662:BQG196919 CAC196662:CAC196919 CJY196662:CJY196919 CTU196662:CTU196919 DDQ196662:DDQ196919 DNM196662:DNM196919 DXI196662:DXI196919 EHE196662:EHE196919 ERA196662:ERA196919 FAW196662:FAW196919 FKS196662:FKS196919 FUO196662:FUO196919 GEK196662:GEK196919 GOG196662:GOG196919 GYC196662:GYC196919 HHY196662:HHY196919 HRU196662:HRU196919 IBQ196662:IBQ196919 ILM196662:ILM196919 IVI196662:IVI196919 JFE196662:JFE196919 JPA196662:JPA196919 JYW196662:JYW196919 KIS196662:KIS196919 KSO196662:KSO196919 LCK196662:LCK196919 LMG196662:LMG196919 LWC196662:LWC196919 MFY196662:MFY196919 MPU196662:MPU196919 MZQ196662:MZQ196919 NJM196662:NJM196919 NTI196662:NTI196919 ODE196662:ODE196919 ONA196662:ONA196919 OWW196662:OWW196919 PGS196662:PGS196919 PQO196662:PQO196919 QAK196662:QAK196919 QKG196662:QKG196919 QUC196662:QUC196919 RDY196662:RDY196919 RNU196662:RNU196919 RXQ196662:RXQ196919 SHM196662:SHM196919 SRI196662:SRI196919 TBE196662:TBE196919 TLA196662:TLA196919 TUW196662:TUW196919 UES196662:UES196919 UOO196662:UOO196919 UYK196662:UYK196919 VIG196662:VIG196919 VSC196662:VSC196919 WBY196662:WBY196919 WLU196662:WLU196919 WVQ196662:WVQ196919 I262198:I262455 JE262198:JE262455 TA262198:TA262455 ACW262198:ACW262455 AMS262198:AMS262455 AWO262198:AWO262455 BGK262198:BGK262455 BQG262198:BQG262455 CAC262198:CAC262455 CJY262198:CJY262455 CTU262198:CTU262455 DDQ262198:DDQ262455 DNM262198:DNM262455 DXI262198:DXI262455 EHE262198:EHE262455 ERA262198:ERA262455 FAW262198:FAW262455 FKS262198:FKS262455 FUO262198:FUO262455 GEK262198:GEK262455 GOG262198:GOG262455 GYC262198:GYC262455 HHY262198:HHY262455 HRU262198:HRU262455 IBQ262198:IBQ262455 ILM262198:ILM262455 IVI262198:IVI262455 JFE262198:JFE262455 JPA262198:JPA262455 JYW262198:JYW262455 KIS262198:KIS262455 KSO262198:KSO262455 LCK262198:LCK262455 LMG262198:LMG262455 LWC262198:LWC262455 MFY262198:MFY262455 MPU262198:MPU262455 MZQ262198:MZQ262455 NJM262198:NJM262455 NTI262198:NTI262455 ODE262198:ODE262455 ONA262198:ONA262455 OWW262198:OWW262455 PGS262198:PGS262455 PQO262198:PQO262455 QAK262198:QAK262455 QKG262198:QKG262455 QUC262198:QUC262455 RDY262198:RDY262455 RNU262198:RNU262455 RXQ262198:RXQ262455 SHM262198:SHM262455 SRI262198:SRI262455 TBE262198:TBE262455 TLA262198:TLA262455 TUW262198:TUW262455 UES262198:UES262455 UOO262198:UOO262455 UYK262198:UYK262455 VIG262198:VIG262455 VSC262198:VSC262455 WBY262198:WBY262455 WLU262198:WLU262455 WVQ262198:WVQ262455 I327734:I327991 JE327734:JE327991 TA327734:TA327991 ACW327734:ACW327991 AMS327734:AMS327991 AWO327734:AWO327991 BGK327734:BGK327991 BQG327734:BQG327991 CAC327734:CAC327991 CJY327734:CJY327991 CTU327734:CTU327991 DDQ327734:DDQ327991 DNM327734:DNM327991 DXI327734:DXI327991 EHE327734:EHE327991 ERA327734:ERA327991 FAW327734:FAW327991 FKS327734:FKS327991 FUO327734:FUO327991 GEK327734:GEK327991 GOG327734:GOG327991 GYC327734:GYC327991 HHY327734:HHY327991 HRU327734:HRU327991 IBQ327734:IBQ327991 ILM327734:ILM327991 IVI327734:IVI327991 JFE327734:JFE327991 JPA327734:JPA327991 JYW327734:JYW327991 KIS327734:KIS327991 KSO327734:KSO327991 LCK327734:LCK327991 LMG327734:LMG327991 LWC327734:LWC327991 MFY327734:MFY327991 MPU327734:MPU327991 MZQ327734:MZQ327991 NJM327734:NJM327991 NTI327734:NTI327991 ODE327734:ODE327991 ONA327734:ONA327991 OWW327734:OWW327991 PGS327734:PGS327991 PQO327734:PQO327991 QAK327734:QAK327991 QKG327734:QKG327991 QUC327734:QUC327991 RDY327734:RDY327991 RNU327734:RNU327991 RXQ327734:RXQ327991 SHM327734:SHM327991 SRI327734:SRI327991 TBE327734:TBE327991 TLA327734:TLA327991 TUW327734:TUW327991 UES327734:UES327991 UOO327734:UOO327991 UYK327734:UYK327991 VIG327734:VIG327991 VSC327734:VSC327991 WBY327734:WBY327991 WLU327734:WLU327991 WVQ327734:WVQ327991 I393270:I393527 JE393270:JE393527 TA393270:TA393527 ACW393270:ACW393527 AMS393270:AMS393527 AWO393270:AWO393527 BGK393270:BGK393527 BQG393270:BQG393527 CAC393270:CAC393527 CJY393270:CJY393527 CTU393270:CTU393527 DDQ393270:DDQ393527 DNM393270:DNM393527 DXI393270:DXI393527 EHE393270:EHE393527 ERA393270:ERA393527 FAW393270:FAW393527 FKS393270:FKS393527 FUO393270:FUO393527 GEK393270:GEK393527 GOG393270:GOG393527 GYC393270:GYC393527 HHY393270:HHY393527 HRU393270:HRU393527 IBQ393270:IBQ393527 ILM393270:ILM393527 IVI393270:IVI393527 JFE393270:JFE393527 JPA393270:JPA393527 JYW393270:JYW393527 KIS393270:KIS393527 KSO393270:KSO393527 LCK393270:LCK393527 LMG393270:LMG393527 LWC393270:LWC393527 MFY393270:MFY393527 MPU393270:MPU393527 MZQ393270:MZQ393527 NJM393270:NJM393527 NTI393270:NTI393527 ODE393270:ODE393527 ONA393270:ONA393527 OWW393270:OWW393527 PGS393270:PGS393527 PQO393270:PQO393527 QAK393270:QAK393527 QKG393270:QKG393527 QUC393270:QUC393527 RDY393270:RDY393527 RNU393270:RNU393527 RXQ393270:RXQ393527 SHM393270:SHM393527 SRI393270:SRI393527 TBE393270:TBE393527 TLA393270:TLA393527 TUW393270:TUW393527 UES393270:UES393527 UOO393270:UOO393527 UYK393270:UYK393527 VIG393270:VIG393527 VSC393270:VSC393527 WBY393270:WBY393527 WLU393270:WLU393527 WVQ393270:WVQ393527 I458806:I459063 JE458806:JE459063 TA458806:TA459063 ACW458806:ACW459063 AMS458806:AMS459063 AWO458806:AWO459063 BGK458806:BGK459063 BQG458806:BQG459063 CAC458806:CAC459063 CJY458806:CJY459063 CTU458806:CTU459063 DDQ458806:DDQ459063 DNM458806:DNM459063 DXI458806:DXI459063 EHE458806:EHE459063 ERA458806:ERA459063 FAW458806:FAW459063 FKS458806:FKS459063 FUO458806:FUO459063 GEK458806:GEK459063 GOG458806:GOG459063 GYC458806:GYC459063 HHY458806:HHY459063 HRU458806:HRU459063 IBQ458806:IBQ459063 ILM458806:ILM459063 IVI458806:IVI459063 JFE458806:JFE459063 JPA458806:JPA459063 JYW458806:JYW459063 KIS458806:KIS459063 KSO458806:KSO459063 LCK458806:LCK459063 LMG458806:LMG459063 LWC458806:LWC459063 MFY458806:MFY459063 MPU458806:MPU459063 MZQ458806:MZQ459063 NJM458806:NJM459063 NTI458806:NTI459063 ODE458806:ODE459063 ONA458806:ONA459063 OWW458806:OWW459063 PGS458806:PGS459063 PQO458806:PQO459063 QAK458806:QAK459063 QKG458806:QKG459063 QUC458806:QUC459063 RDY458806:RDY459063 RNU458806:RNU459063 RXQ458806:RXQ459063 SHM458806:SHM459063 SRI458806:SRI459063 TBE458806:TBE459063 TLA458806:TLA459063 TUW458806:TUW459063 UES458806:UES459063 UOO458806:UOO459063 UYK458806:UYK459063 VIG458806:VIG459063 VSC458806:VSC459063 WBY458806:WBY459063 WLU458806:WLU459063 WVQ458806:WVQ459063 I524342:I524599 JE524342:JE524599 TA524342:TA524599 ACW524342:ACW524599 AMS524342:AMS524599 AWO524342:AWO524599 BGK524342:BGK524599 BQG524342:BQG524599 CAC524342:CAC524599 CJY524342:CJY524599 CTU524342:CTU524599 DDQ524342:DDQ524599 DNM524342:DNM524599 DXI524342:DXI524599 EHE524342:EHE524599 ERA524342:ERA524599 FAW524342:FAW524599 FKS524342:FKS524599 FUO524342:FUO524599 GEK524342:GEK524599 GOG524342:GOG524599 GYC524342:GYC524599 HHY524342:HHY524599 HRU524342:HRU524599 IBQ524342:IBQ524599 ILM524342:ILM524599 IVI524342:IVI524599 JFE524342:JFE524599 JPA524342:JPA524599 JYW524342:JYW524599 KIS524342:KIS524599 KSO524342:KSO524599 LCK524342:LCK524599 LMG524342:LMG524599 LWC524342:LWC524599 MFY524342:MFY524599 MPU524342:MPU524599 MZQ524342:MZQ524599 NJM524342:NJM524599 NTI524342:NTI524599 ODE524342:ODE524599 ONA524342:ONA524599 OWW524342:OWW524599 PGS524342:PGS524599 PQO524342:PQO524599 QAK524342:QAK524599 QKG524342:QKG524599 QUC524342:QUC524599 RDY524342:RDY524599 RNU524342:RNU524599 RXQ524342:RXQ524599 SHM524342:SHM524599 SRI524342:SRI524599 TBE524342:TBE524599 TLA524342:TLA524599 TUW524342:TUW524599 UES524342:UES524599 UOO524342:UOO524599 UYK524342:UYK524599 VIG524342:VIG524599 VSC524342:VSC524599 WBY524342:WBY524599 WLU524342:WLU524599 WVQ524342:WVQ524599 I589878:I590135 JE589878:JE590135 TA589878:TA590135 ACW589878:ACW590135 AMS589878:AMS590135 AWO589878:AWO590135 BGK589878:BGK590135 BQG589878:BQG590135 CAC589878:CAC590135 CJY589878:CJY590135 CTU589878:CTU590135 DDQ589878:DDQ590135 DNM589878:DNM590135 DXI589878:DXI590135 EHE589878:EHE590135 ERA589878:ERA590135 FAW589878:FAW590135 FKS589878:FKS590135 FUO589878:FUO590135 GEK589878:GEK590135 GOG589878:GOG590135 GYC589878:GYC590135 HHY589878:HHY590135 HRU589878:HRU590135 IBQ589878:IBQ590135 ILM589878:ILM590135 IVI589878:IVI590135 JFE589878:JFE590135 JPA589878:JPA590135 JYW589878:JYW590135 KIS589878:KIS590135 KSO589878:KSO590135 LCK589878:LCK590135 LMG589878:LMG590135 LWC589878:LWC590135 MFY589878:MFY590135 MPU589878:MPU590135 MZQ589878:MZQ590135 NJM589878:NJM590135 NTI589878:NTI590135 ODE589878:ODE590135 ONA589878:ONA590135 OWW589878:OWW590135 PGS589878:PGS590135 PQO589878:PQO590135 QAK589878:QAK590135 QKG589878:QKG590135 QUC589878:QUC590135 RDY589878:RDY590135 RNU589878:RNU590135 RXQ589878:RXQ590135 SHM589878:SHM590135 SRI589878:SRI590135 TBE589878:TBE590135 TLA589878:TLA590135 TUW589878:TUW590135 UES589878:UES590135 UOO589878:UOO590135 UYK589878:UYK590135 VIG589878:VIG590135 VSC589878:VSC590135 WBY589878:WBY590135 WLU589878:WLU590135 WVQ589878:WVQ590135 I655414:I655671 JE655414:JE655671 TA655414:TA655671 ACW655414:ACW655671 AMS655414:AMS655671 AWO655414:AWO655671 BGK655414:BGK655671 BQG655414:BQG655671 CAC655414:CAC655671 CJY655414:CJY655671 CTU655414:CTU655671 DDQ655414:DDQ655671 DNM655414:DNM655671 DXI655414:DXI655671 EHE655414:EHE655671 ERA655414:ERA655671 FAW655414:FAW655671 FKS655414:FKS655671 FUO655414:FUO655671 GEK655414:GEK655671 GOG655414:GOG655671 GYC655414:GYC655671 HHY655414:HHY655671 HRU655414:HRU655671 IBQ655414:IBQ655671 ILM655414:ILM655671 IVI655414:IVI655671 JFE655414:JFE655671 JPA655414:JPA655671 JYW655414:JYW655671 KIS655414:KIS655671 KSO655414:KSO655671 LCK655414:LCK655671 LMG655414:LMG655671 LWC655414:LWC655671 MFY655414:MFY655671 MPU655414:MPU655671 MZQ655414:MZQ655671 NJM655414:NJM655671 NTI655414:NTI655671 ODE655414:ODE655671 ONA655414:ONA655671 OWW655414:OWW655671 PGS655414:PGS655671 PQO655414:PQO655671 QAK655414:QAK655671 QKG655414:QKG655671 QUC655414:QUC655671 RDY655414:RDY655671 RNU655414:RNU655671 RXQ655414:RXQ655671 SHM655414:SHM655671 SRI655414:SRI655671 TBE655414:TBE655671 TLA655414:TLA655671 TUW655414:TUW655671 UES655414:UES655671 UOO655414:UOO655671 UYK655414:UYK655671 VIG655414:VIG655671 VSC655414:VSC655671 WBY655414:WBY655671 WLU655414:WLU655671 WVQ655414:WVQ655671 I720950:I721207 JE720950:JE721207 TA720950:TA721207 ACW720950:ACW721207 AMS720950:AMS721207 AWO720950:AWO721207 BGK720950:BGK721207 BQG720950:BQG721207 CAC720950:CAC721207 CJY720950:CJY721207 CTU720950:CTU721207 DDQ720950:DDQ721207 DNM720950:DNM721207 DXI720950:DXI721207 EHE720950:EHE721207 ERA720950:ERA721207 FAW720950:FAW721207 FKS720950:FKS721207 FUO720950:FUO721207 GEK720950:GEK721207 GOG720950:GOG721207 GYC720950:GYC721207 HHY720950:HHY721207 HRU720950:HRU721207 IBQ720950:IBQ721207 ILM720950:ILM721207 IVI720950:IVI721207 JFE720950:JFE721207 JPA720950:JPA721207 JYW720950:JYW721207 KIS720950:KIS721207 KSO720950:KSO721207 LCK720950:LCK721207 LMG720950:LMG721207 LWC720950:LWC721207 MFY720950:MFY721207 MPU720950:MPU721207 MZQ720950:MZQ721207 NJM720950:NJM721207 NTI720950:NTI721207 ODE720950:ODE721207 ONA720950:ONA721207 OWW720950:OWW721207 PGS720950:PGS721207 PQO720950:PQO721207 QAK720950:QAK721207 QKG720950:QKG721207 QUC720950:QUC721207 RDY720950:RDY721207 RNU720950:RNU721207 RXQ720950:RXQ721207 SHM720950:SHM721207 SRI720950:SRI721207 TBE720950:TBE721207 TLA720950:TLA721207 TUW720950:TUW721207 UES720950:UES721207 UOO720950:UOO721207 UYK720950:UYK721207 VIG720950:VIG721207 VSC720950:VSC721207 WBY720950:WBY721207 WLU720950:WLU721207 WVQ720950:WVQ721207 I786486:I786743 JE786486:JE786743 TA786486:TA786743 ACW786486:ACW786743 AMS786486:AMS786743 AWO786486:AWO786743 BGK786486:BGK786743 BQG786486:BQG786743 CAC786486:CAC786743 CJY786486:CJY786743 CTU786486:CTU786743 DDQ786486:DDQ786743 DNM786486:DNM786743 DXI786486:DXI786743 EHE786486:EHE786743 ERA786486:ERA786743 FAW786486:FAW786743 FKS786486:FKS786743 FUO786486:FUO786743 GEK786486:GEK786743 GOG786486:GOG786743 GYC786486:GYC786743 HHY786486:HHY786743 HRU786486:HRU786743 IBQ786486:IBQ786743 ILM786486:ILM786743 IVI786486:IVI786743 JFE786486:JFE786743 JPA786486:JPA786743 JYW786486:JYW786743 KIS786486:KIS786743 KSO786486:KSO786743 LCK786486:LCK786743 LMG786486:LMG786743 LWC786486:LWC786743 MFY786486:MFY786743 MPU786486:MPU786743 MZQ786486:MZQ786743 NJM786486:NJM786743 NTI786486:NTI786743 ODE786486:ODE786743 ONA786486:ONA786743 OWW786486:OWW786743 PGS786486:PGS786743 PQO786486:PQO786743 QAK786486:QAK786743 QKG786486:QKG786743 QUC786486:QUC786743 RDY786486:RDY786743 RNU786486:RNU786743 RXQ786486:RXQ786743 SHM786486:SHM786743 SRI786486:SRI786743 TBE786486:TBE786743 TLA786486:TLA786743 TUW786486:TUW786743 UES786486:UES786743 UOO786486:UOO786743 UYK786486:UYK786743 VIG786486:VIG786743 VSC786486:VSC786743 WBY786486:WBY786743 WLU786486:WLU786743 WVQ786486:WVQ786743 I852022:I852279 JE852022:JE852279 TA852022:TA852279 ACW852022:ACW852279 AMS852022:AMS852279 AWO852022:AWO852279 BGK852022:BGK852279 BQG852022:BQG852279 CAC852022:CAC852279 CJY852022:CJY852279 CTU852022:CTU852279 DDQ852022:DDQ852279 DNM852022:DNM852279 DXI852022:DXI852279 EHE852022:EHE852279 ERA852022:ERA852279 FAW852022:FAW852279 FKS852022:FKS852279 FUO852022:FUO852279 GEK852022:GEK852279 GOG852022:GOG852279 GYC852022:GYC852279 HHY852022:HHY852279 HRU852022:HRU852279 IBQ852022:IBQ852279 ILM852022:ILM852279 IVI852022:IVI852279 JFE852022:JFE852279 JPA852022:JPA852279 JYW852022:JYW852279 KIS852022:KIS852279 KSO852022:KSO852279 LCK852022:LCK852279 LMG852022:LMG852279 LWC852022:LWC852279 MFY852022:MFY852279 MPU852022:MPU852279 MZQ852022:MZQ852279 NJM852022:NJM852279 NTI852022:NTI852279 ODE852022:ODE852279 ONA852022:ONA852279 OWW852022:OWW852279 PGS852022:PGS852279 PQO852022:PQO852279 QAK852022:QAK852279 QKG852022:QKG852279 QUC852022:QUC852279 RDY852022:RDY852279 RNU852022:RNU852279 RXQ852022:RXQ852279 SHM852022:SHM852279 SRI852022:SRI852279 TBE852022:TBE852279 TLA852022:TLA852279 TUW852022:TUW852279 UES852022:UES852279 UOO852022:UOO852279 UYK852022:UYK852279 VIG852022:VIG852279 VSC852022:VSC852279 WBY852022:WBY852279 WLU852022:WLU852279 WVQ852022:WVQ852279 I917558:I917815 JE917558:JE917815 TA917558:TA917815 ACW917558:ACW917815 AMS917558:AMS917815 AWO917558:AWO917815 BGK917558:BGK917815 BQG917558:BQG917815 CAC917558:CAC917815 CJY917558:CJY917815 CTU917558:CTU917815 DDQ917558:DDQ917815 DNM917558:DNM917815 DXI917558:DXI917815 EHE917558:EHE917815 ERA917558:ERA917815 FAW917558:FAW917815 FKS917558:FKS917815 FUO917558:FUO917815 GEK917558:GEK917815 GOG917558:GOG917815 GYC917558:GYC917815 HHY917558:HHY917815 HRU917558:HRU917815 IBQ917558:IBQ917815 ILM917558:ILM917815 IVI917558:IVI917815 JFE917558:JFE917815 JPA917558:JPA917815 JYW917558:JYW917815 KIS917558:KIS917815 KSO917558:KSO917815 LCK917558:LCK917815 LMG917558:LMG917815 LWC917558:LWC917815 MFY917558:MFY917815 MPU917558:MPU917815 MZQ917558:MZQ917815 NJM917558:NJM917815 NTI917558:NTI917815 ODE917558:ODE917815 ONA917558:ONA917815 OWW917558:OWW917815 PGS917558:PGS917815 PQO917558:PQO917815 QAK917558:QAK917815 QKG917558:QKG917815 QUC917558:QUC917815 RDY917558:RDY917815 RNU917558:RNU917815 RXQ917558:RXQ917815 SHM917558:SHM917815 SRI917558:SRI917815 TBE917558:TBE917815 TLA917558:TLA917815 TUW917558:TUW917815 UES917558:UES917815 UOO917558:UOO917815 UYK917558:UYK917815 VIG917558:VIG917815 VSC917558:VSC917815 WBY917558:WBY917815 WLU917558:WLU917815 WVQ917558:WVQ917815 I983094:I983351 JE983094:JE983351 TA983094:TA983351 ACW983094:ACW983351 AMS983094:AMS983351 AWO983094:AWO983351 BGK983094:BGK983351 BQG983094:BQG983351 CAC983094:CAC983351 CJY983094:CJY983351 CTU983094:CTU983351 DDQ983094:DDQ983351 DNM983094:DNM983351 DXI983094:DXI983351 EHE983094:EHE983351 ERA983094:ERA983351 FAW983094:FAW983351 FKS983094:FKS983351 FUO983094:FUO983351 GEK983094:GEK983351 GOG983094:GOG983351 GYC983094:GYC983351 HHY983094:HHY983351 HRU983094:HRU983351 IBQ983094:IBQ983351 ILM983094:ILM983351 IVI983094:IVI983351 JFE983094:JFE983351 JPA983094:JPA983351 JYW983094:JYW983351 KIS983094:KIS983351 KSO983094:KSO983351 LCK983094:LCK983351 LMG983094:LMG983351 LWC983094:LWC983351 MFY983094:MFY983351 MPU983094:MPU983351 MZQ983094:MZQ983351 NJM983094:NJM983351 NTI983094:NTI983351 ODE983094:ODE983351 ONA983094:ONA983351 OWW983094:OWW983351 PGS983094:PGS983351 PQO983094:PQO983351 QAK983094:QAK983351 QKG983094:QKG983351 QUC983094:QUC983351 RDY983094:RDY983351 RNU983094:RNU983351 RXQ983094:RXQ983351 SHM983094:SHM983351 SRI983094:SRI983351 TBE983094:TBE983351 TLA983094:TLA983351 TUW983094:TUW983351 UES983094:UES983351 UOO983094:UOO983351 UYK983094:UYK983351 VIG983094:VIG983351 VSC983094:VSC983351 WBY983094:WBY983351 WLU983094:WLU983351 WVQ983094:WVQ983351" xr:uid="{14BFF189-DB0F-449B-AE7E-BA8E19B8A2B9}">
      <formula1>TrueFalse</formula1>
    </dataValidation>
  </dataValidation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0BD79-7743-4920-B316-C1A5E5796EB4}">
  <dimension ref="A1:AB192"/>
  <sheetViews>
    <sheetView workbookViewId="0">
      <selection activeCell="H3" sqref="H3:H4"/>
    </sheetView>
  </sheetViews>
  <sheetFormatPr defaultColWidth="9.109375" defaultRowHeight="10.199999999999999" outlineLevelRow="1" x14ac:dyDescent="0.2"/>
  <cols>
    <col min="1" max="1" width="15.88671875" style="4" bestFit="1" customWidth="1"/>
    <col min="2" max="2" width="9.109375" style="4"/>
    <col min="3" max="3" width="37.88671875" style="4" customWidth="1"/>
    <col min="4" max="257" width="9.109375" style="4"/>
    <col min="258" max="258" width="15.88671875" style="4" bestFit="1" customWidth="1"/>
    <col min="259" max="513" width="9.109375" style="4"/>
    <col min="514" max="514" width="15.88671875" style="4" bestFit="1" customWidth="1"/>
    <col min="515" max="769" width="9.109375" style="4"/>
    <col min="770" max="770" width="15.88671875" style="4" bestFit="1" customWidth="1"/>
    <col min="771" max="1025" width="9.109375" style="4"/>
    <col min="1026" max="1026" width="15.88671875" style="4" bestFit="1" customWidth="1"/>
    <col min="1027" max="1281" width="9.109375" style="4"/>
    <col min="1282" max="1282" width="15.88671875" style="4" bestFit="1" customWidth="1"/>
    <col min="1283" max="1537" width="9.109375" style="4"/>
    <col min="1538" max="1538" width="15.88671875" style="4" bestFit="1" customWidth="1"/>
    <col min="1539" max="1793" width="9.109375" style="4"/>
    <col min="1794" max="1794" width="15.88671875" style="4" bestFit="1" customWidth="1"/>
    <col min="1795" max="2049" width="9.109375" style="4"/>
    <col min="2050" max="2050" width="15.88671875" style="4" bestFit="1" customWidth="1"/>
    <col min="2051" max="2305" width="9.109375" style="4"/>
    <col min="2306" max="2306" width="15.88671875" style="4" bestFit="1" customWidth="1"/>
    <col min="2307" max="2561" width="9.109375" style="4"/>
    <col min="2562" max="2562" width="15.88671875" style="4" bestFit="1" customWidth="1"/>
    <col min="2563" max="2817" width="9.109375" style="4"/>
    <col min="2818" max="2818" width="15.88671875" style="4" bestFit="1" customWidth="1"/>
    <col min="2819" max="3073" width="9.109375" style="4"/>
    <col min="3074" max="3074" width="15.88671875" style="4" bestFit="1" customWidth="1"/>
    <col min="3075" max="3329" width="9.109375" style="4"/>
    <col min="3330" max="3330" width="15.88671875" style="4" bestFit="1" customWidth="1"/>
    <col min="3331" max="3585" width="9.109375" style="4"/>
    <col min="3586" max="3586" width="15.88671875" style="4" bestFit="1" customWidth="1"/>
    <col min="3587" max="3841" width="9.109375" style="4"/>
    <col min="3842" max="3842" width="15.88671875" style="4" bestFit="1" customWidth="1"/>
    <col min="3843" max="4097" width="9.109375" style="4"/>
    <col min="4098" max="4098" width="15.88671875" style="4" bestFit="1" customWidth="1"/>
    <col min="4099" max="4353" width="9.109375" style="4"/>
    <col min="4354" max="4354" width="15.88671875" style="4" bestFit="1" customWidth="1"/>
    <col min="4355" max="4609" width="9.109375" style="4"/>
    <col min="4610" max="4610" width="15.88671875" style="4" bestFit="1" customWidth="1"/>
    <col min="4611" max="4865" width="9.109375" style="4"/>
    <col min="4866" max="4866" width="15.88671875" style="4" bestFit="1" customWidth="1"/>
    <col min="4867" max="5121" width="9.109375" style="4"/>
    <col min="5122" max="5122" width="15.88671875" style="4" bestFit="1" customWidth="1"/>
    <col min="5123" max="5377" width="9.109375" style="4"/>
    <col min="5378" max="5378" width="15.88671875" style="4" bestFit="1" customWidth="1"/>
    <col min="5379" max="5633" width="9.109375" style="4"/>
    <col min="5634" max="5634" width="15.88671875" style="4" bestFit="1" customWidth="1"/>
    <col min="5635" max="5889" width="9.109375" style="4"/>
    <col min="5890" max="5890" width="15.88671875" style="4" bestFit="1" customWidth="1"/>
    <col min="5891" max="6145" width="9.109375" style="4"/>
    <col min="6146" max="6146" width="15.88671875" style="4" bestFit="1" customWidth="1"/>
    <col min="6147" max="6401" width="9.109375" style="4"/>
    <col min="6402" max="6402" width="15.88671875" style="4" bestFit="1" customWidth="1"/>
    <col min="6403" max="6657" width="9.109375" style="4"/>
    <col min="6658" max="6658" width="15.88671875" style="4" bestFit="1" customWidth="1"/>
    <col min="6659" max="6913" width="9.109375" style="4"/>
    <col min="6914" max="6914" width="15.88671875" style="4" bestFit="1" customWidth="1"/>
    <col min="6915" max="7169" width="9.109375" style="4"/>
    <col min="7170" max="7170" width="15.88671875" style="4" bestFit="1" customWidth="1"/>
    <col min="7171" max="7425" width="9.109375" style="4"/>
    <col min="7426" max="7426" width="15.88671875" style="4" bestFit="1" customWidth="1"/>
    <col min="7427" max="7681" width="9.109375" style="4"/>
    <col min="7682" max="7682" width="15.88671875" style="4" bestFit="1" customWidth="1"/>
    <col min="7683" max="7937" width="9.109375" style="4"/>
    <col min="7938" max="7938" width="15.88671875" style="4" bestFit="1" customWidth="1"/>
    <col min="7939" max="8193" width="9.109375" style="4"/>
    <col min="8194" max="8194" width="15.88671875" style="4" bestFit="1" customWidth="1"/>
    <col min="8195" max="8449" width="9.109375" style="4"/>
    <col min="8450" max="8450" width="15.88671875" style="4" bestFit="1" customWidth="1"/>
    <col min="8451" max="8705" width="9.109375" style="4"/>
    <col min="8706" max="8706" width="15.88671875" style="4" bestFit="1" customWidth="1"/>
    <col min="8707" max="8961" width="9.109375" style="4"/>
    <col min="8962" max="8962" width="15.88671875" style="4" bestFit="1" customWidth="1"/>
    <col min="8963" max="9217" width="9.109375" style="4"/>
    <col min="9218" max="9218" width="15.88671875" style="4" bestFit="1" customWidth="1"/>
    <col min="9219" max="9473" width="9.109375" style="4"/>
    <col min="9474" max="9474" width="15.88671875" style="4" bestFit="1" customWidth="1"/>
    <col min="9475" max="9729" width="9.109375" style="4"/>
    <col min="9730" max="9730" width="15.88671875" style="4" bestFit="1" customWidth="1"/>
    <col min="9731" max="9985" width="9.109375" style="4"/>
    <col min="9986" max="9986" width="15.88671875" style="4" bestFit="1" customWidth="1"/>
    <col min="9987" max="10241" width="9.109375" style="4"/>
    <col min="10242" max="10242" width="15.88671875" style="4" bestFit="1" customWidth="1"/>
    <col min="10243" max="10497" width="9.109375" style="4"/>
    <col min="10498" max="10498" width="15.88671875" style="4" bestFit="1" customWidth="1"/>
    <col min="10499" max="10753" width="9.109375" style="4"/>
    <col min="10754" max="10754" width="15.88671875" style="4" bestFit="1" customWidth="1"/>
    <col min="10755" max="11009" width="9.109375" style="4"/>
    <col min="11010" max="11010" width="15.88671875" style="4" bestFit="1" customWidth="1"/>
    <col min="11011" max="11265" width="9.109375" style="4"/>
    <col min="11266" max="11266" width="15.88671875" style="4" bestFit="1" customWidth="1"/>
    <col min="11267" max="11521" width="9.109375" style="4"/>
    <col min="11522" max="11522" width="15.88671875" style="4" bestFit="1" customWidth="1"/>
    <col min="11523" max="11777" width="9.109375" style="4"/>
    <col min="11778" max="11778" width="15.88671875" style="4" bestFit="1" customWidth="1"/>
    <col min="11779" max="12033" width="9.109375" style="4"/>
    <col min="12034" max="12034" width="15.88671875" style="4" bestFit="1" customWidth="1"/>
    <col min="12035" max="12289" width="9.109375" style="4"/>
    <col min="12290" max="12290" width="15.88671875" style="4" bestFit="1" customWidth="1"/>
    <col min="12291" max="12545" width="9.109375" style="4"/>
    <col min="12546" max="12546" width="15.88671875" style="4" bestFit="1" customWidth="1"/>
    <col min="12547" max="12801" width="9.109375" style="4"/>
    <col min="12802" max="12802" width="15.88671875" style="4" bestFit="1" customWidth="1"/>
    <col min="12803" max="13057" width="9.109375" style="4"/>
    <col min="13058" max="13058" width="15.88671875" style="4" bestFit="1" customWidth="1"/>
    <col min="13059" max="13313" width="9.109375" style="4"/>
    <col min="13314" max="13314" width="15.88671875" style="4" bestFit="1" customWidth="1"/>
    <col min="13315" max="13569" width="9.109375" style="4"/>
    <col min="13570" max="13570" width="15.88671875" style="4" bestFit="1" customWidth="1"/>
    <col min="13571" max="13825" width="9.109375" style="4"/>
    <col min="13826" max="13826" width="15.88671875" style="4" bestFit="1" customWidth="1"/>
    <col min="13827" max="14081" width="9.109375" style="4"/>
    <col min="14082" max="14082" width="15.88671875" style="4" bestFit="1" customWidth="1"/>
    <col min="14083" max="14337" width="9.109375" style="4"/>
    <col min="14338" max="14338" width="15.88671875" style="4" bestFit="1" customWidth="1"/>
    <col min="14339" max="14593" width="9.109375" style="4"/>
    <col min="14594" max="14594" width="15.88671875" style="4" bestFit="1" customWidth="1"/>
    <col min="14595" max="14849" width="9.109375" style="4"/>
    <col min="14850" max="14850" width="15.88671875" style="4" bestFit="1" customWidth="1"/>
    <col min="14851" max="15105" width="9.109375" style="4"/>
    <col min="15106" max="15106" width="15.88671875" style="4" bestFit="1" customWidth="1"/>
    <col min="15107" max="15361" width="9.109375" style="4"/>
    <col min="15362" max="15362" width="15.88671875" style="4" bestFit="1" customWidth="1"/>
    <col min="15363" max="15617" width="9.109375" style="4"/>
    <col min="15618" max="15618" width="15.88671875" style="4" bestFit="1" customWidth="1"/>
    <col min="15619" max="15873" width="9.109375" style="4"/>
    <col min="15874" max="15874" width="15.88671875" style="4" bestFit="1" customWidth="1"/>
    <col min="15875" max="16129" width="9.109375" style="4"/>
    <col min="16130" max="16130" width="15.88671875" style="4" bestFit="1" customWidth="1"/>
    <col min="16131" max="16384" width="9.109375" style="4"/>
  </cols>
  <sheetData>
    <row r="1" spans="1:18" ht="15.6" x14ac:dyDescent="0.2">
      <c r="A1" s="14" t="s">
        <v>610</v>
      </c>
      <c r="B1" s="26"/>
      <c r="C1" s="26"/>
      <c r="D1" s="26"/>
      <c r="E1" s="26"/>
      <c r="F1" s="26"/>
      <c r="G1" s="26"/>
      <c r="H1" s="26"/>
      <c r="I1" s="26"/>
      <c r="J1" s="26"/>
      <c r="K1" s="26"/>
    </row>
    <row r="2" spans="1:18" outlineLevel="1" x14ac:dyDescent="0.2">
      <c r="A2" s="3">
        <v>1</v>
      </c>
      <c r="B2" s="3">
        <v>2</v>
      </c>
      <c r="C2" s="3">
        <v>3</v>
      </c>
      <c r="D2" s="3">
        <v>4</v>
      </c>
      <c r="E2" s="3">
        <v>5</v>
      </c>
      <c r="F2" s="3">
        <v>6</v>
      </c>
      <c r="G2" s="3">
        <v>7</v>
      </c>
      <c r="H2" s="3">
        <v>8</v>
      </c>
      <c r="I2" s="3">
        <v>9</v>
      </c>
      <c r="J2" s="3">
        <v>10</v>
      </c>
      <c r="K2" s="3"/>
      <c r="L2" s="3">
        <v>11</v>
      </c>
      <c r="M2" s="3">
        <v>12</v>
      </c>
      <c r="N2" s="3">
        <v>13</v>
      </c>
      <c r="O2" s="3">
        <v>14</v>
      </c>
      <c r="P2" s="3">
        <v>15</v>
      </c>
      <c r="Q2" s="3">
        <v>16</v>
      </c>
    </row>
    <row r="3" spans="1:18" outlineLevel="1" x14ac:dyDescent="0.2">
      <c r="A3" s="11"/>
      <c r="D3" s="5" t="s">
        <v>1</v>
      </c>
      <c r="E3" s="5" t="s">
        <v>2</v>
      </c>
      <c r="F3" s="6" t="s">
        <v>3</v>
      </c>
      <c r="G3" s="5"/>
      <c r="H3" s="5" t="s">
        <v>4</v>
      </c>
      <c r="I3" s="5"/>
      <c r="J3" s="5" t="s">
        <v>58</v>
      </c>
      <c r="K3" s="5"/>
      <c r="L3" s="12" t="s">
        <v>4</v>
      </c>
      <c r="M3" s="12" t="s">
        <v>611</v>
      </c>
      <c r="N3" s="12" t="s">
        <v>612</v>
      </c>
      <c r="O3" s="12" t="s">
        <v>613</v>
      </c>
      <c r="P3" s="12"/>
    </row>
    <row r="4" spans="1:18" s="8" customFormat="1" outlineLevel="1" x14ac:dyDescent="0.2">
      <c r="A4" s="10" t="s">
        <v>58</v>
      </c>
      <c r="B4" s="9" t="s">
        <v>13</v>
      </c>
      <c r="C4" s="9" t="s">
        <v>14</v>
      </c>
      <c r="D4" s="9" t="s">
        <v>15</v>
      </c>
      <c r="E4" s="9" t="s">
        <v>16</v>
      </c>
      <c r="F4" s="9" t="s">
        <v>17</v>
      </c>
      <c r="G4" s="10" t="s">
        <v>18</v>
      </c>
      <c r="H4" s="10" t="s">
        <v>19</v>
      </c>
      <c r="I4" s="10" t="s">
        <v>20</v>
      </c>
      <c r="J4" s="10" t="s">
        <v>21</v>
      </c>
      <c r="K4" s="10"/>
      <c r="L4" s="10" t="s">
        <v>614</v>
      </c>
      <c r="M4" s="10" t="s">
        <v>615</v>
      </c>
      <c r="N4" s="10" t="s">
        <v>616</v>
      </c>
      <c r="O4" s="10" t="s">
        <v>617</v>
      </c>
      <c r="P4" s="10" t="s">
        <v>618</v>
      </c>
      <c r="Q4" s="10" t="s">
        <v>619</v>
      </c>
      <c r="R4" s="10"/>
    </row>
    <row r="5" spans="1:18" outlineLevel="1" x14ac:dyDescent="0.2">
      <c r="A5" s="12" t="s">
        <v>620</v>
      </c>
      <c r="B5" s="13"/>
      <c r="C5" s="13"/>
      <c r="D5" s="12"/>
      <c r="E5" s="12"/>
      <c r="F5" s="12"/>
      <c r="G5" s="12">
        <v>20</v>
      </c>
      <c r="H5" s="12">
        <v>5</v>
      </c>
      <c r="I5" s="12">
        <v>25</v>
      </c>
      <c r="J5" s="12">
        <v>1</v>
      </c>
      <c r="K5" s="12" t="str">
        <f>IF(ISBLANK(J5),"",IF(J5=3,"Heavy",IF(J5=2,"Medium",IF(J5=1,"Light","None"))))</f>
        <v>Light</v>
      </c>
      <c r="L5" s="12">
        <v>3</v>
      </c>
      <c r="M5" s="12">
        <v>5</v>
      </c>
      <c r="N5" s="12">
        <v>-1</v>
      </c>
      <c r="O5" s="12">
        <v>0.15</v>
      </c>
      <c r="P5" s="12">
        <v>1</v>
      </c>
      <c r="Q5" s="12" t="b">
        <v>0</v>
      </c>
      <c r="R5" s="12"/>
    </row>
    <row r="6" spans="1:18" outlineLevel="1" x14ac:dyDescent="0.2">
      <c r="A6" s="12" t="s">
        <v>621</v>
      </c>
      <c r="B6" s="13"/>
      <c r="C6" s="13" t="s">
        <v>622</v>
      </c>
      <c r="D6" s="12" t="s">
        <v>37</v>
      </c>
      <c r="E6" s="12" t="s">
        <v>56</v>
      </c>
      <c r="F6" s="12"/>
      <c r="G6" s="12">
        <v>35</v>
      </c>
      <c r="H6" s="12">
        <v>5</v>
      </c>
      <c r="I6" s="12">
        <v>250</v>
      </c>
      <c r="J6" s="12">
        <v>3</v>
      </c>
      <c r="K6" s="12" t="str">
        <f t="shared" ref="K6:K36" si="0">IF(ISBLANK(J6),"",IF(J6=3,"Heavy",IF(J6=2,"Medium",IF(J6=1,"Light","None"))))</f>
        <v>Heavy</v>
      </c>
      <c r="L6" s="12">
        <v>6</v>
      </c>
      <c r="M6" s="12">
        <v>1</v>
      </c>
      <c r="N6" s="12">
        <v>-6</v>
      </c>
      <c r="O6" s="12">
        <v>0.35</v>
      </c>
      <c r="P6" s="12"/>
      <c r="Q6" s="12" t="b">
        <v>1</v>
      </c>
      <c r="R6" s="12"/>
    </row>
    <row r="7" spans="1:18" outlineLevel="1" x14ac:dyDescent="0.2">
      <c r="A7" s="12" t="s">
        <v>623</v>
      </c>
      <c r="B7" s="13"/>
      <c r="C7" s="13"/>
      <c r="D7" s="12"/>
      <c r="E7" s="12"/>
      <c r="F7" s="12"/>
      <c r="G7" s="12">
        <v>15</v>
      </c>
      <c r="H7" s="12">
        <v>5</v>
      </c>
      <c r="I7" s="27">
        <v>15</v>
      </c>
      <c r="J7" s="12">
        <v>1</v>
      </c>
      <c r="K7" s="12" t="str">
        <f t="shared" si="0"/>
        <v>Light</v>
      </c>
      <c r="L7" s="12">
        <v>2</v>
      </c>
      <c r="M7" s="12">
        <v>5</v>
      </c>
      <c r="N7" s="12">
        <v>-2</v>
      </c>
      <c r="O7" s="12">
        <v>0.15</v>
      </c>
      <c r="P7" s="12">
        <v>1</v>
      </c>
      <c r="Q7" s="12" t="b">
        <v>0</v>
      </c>
      <c r="R7" s="12"/>
    </row>
    <row r="8" spans="1:18" outlineLevel="1" x14ac:dyDescent="0.2">
      <c r="A8" s="12" t="s">
        <v>624</v>
      </c>
      <c r="B8" s="13"/>
      <c r="C8" s="13"/>
      <c r="D8" s="12"/>
      <c r="E8" s="12"/>
      <c r="F8" s="12"/>
      <c r="G8" s="12">
        <v>20</v>
      </c>
      <c r="H8" s="12">
        <v>5</v>
      </c>
      <c r="I8" s="12">
        <v>20</v>
      </c>
      <c r="J8" s="12">
        <v>1</v>
      </c>
      <c r="K8" s="12" t="str">
        <f t="shared" si="0"/>
        <v>Light</v>
      </c>
      <c r="L8" s="12">
        <v>3</v>
      </c>
      <c r="M8" s="12">
        <v>4</v>
      </c>
      <c r="N8" s="12">
        <v>-3</v>
      </c>
      <c r="O8" s="12">
        <v>0.15</v>
      </c>
      <c r="P8" s="12">
        <v>1</v>
      </c>
      <c r="Q8" s="12" t="b">
        <v>0</v>
      </c>
      <c r="R8" s="23"/>
    </row>
    <row r="9" spans="1:18" outlineLevel="1" x14ac:dyDescent="0.2">
      <c r="A9" s="12" t="s">
        <v>625</v>
      </c>
      <c r="B9" s="13"/>
      <c r="C9" s="13"/>
      <c r="D9" s="12"/>
      <c r="E9" s="12"/>
      <c r="F9" s="12"/>
      <c r="G9" s="12">
        <v>1</v>
      </c>
      <c r="H9" s="12">
        <v>5</v>
      </c>
      <c r="I9" s="27">
        <v>1</v>
      </c>
      <c r="J9" s="12"/>
      <c r="K9" s="12" t="str">
        <f t="shared" si="0"/>
        <v/>
      </c>
      <c r="L9" s="12">
        <v>0</v>
      </c>
      <c r="M9" s="12">
        <v>99</v>
      </c>
      <c r="N9" s="12">
        <v>0</v>
      </c>
      <c r="O9" s="12">
        <v>0</v>
      </c>
      <c r="P9" s="12">
        <v>1</v>
      </c>
      <c r="Q9" s="12" t="b">
        <v>0</v>
      </c>
      <c r="R9" s="12"/>
    </row>
    <row r="10" spans="1:18" outlineLevel="1" x14ac:dyDescent="0.2">
      <c r="A10" s="12" t="s">
        <v>626</v>
      </c>
      <c r="B10" s="13"/>
      <c r="C10" s="13" t="s">
        <v>627</v>
      </c>
      <c r="D10" s="12" t="s">
        <v>37</v>
      </c>
      <c r="E10" s="12" t="s">
        <v>56</v>
      </c>
      <c r="F10" s="12"/>
      <c r="G10" s="12">
        <v>30</v>
      </c>
      <c r="H10" s="12">
        <v>5</v>
      </c>
      <c r="I10" s="12">
        <v>200</v>
      </c>
      <c r="J10" s="12">
        <v>2</v>
      </c>
      <c r="K10" s="12" t="str">
        <f t="shared" si="0"/>
        <v>Medium</v>
      </c>
      <c r="L10" s="12">
        <v>5</v>
      </c>
      <c r="M10" s="12">
        <v>3</v>
      </c>
      <c r="N10" s="12">
        <v>-4</v>
      </c>
      <c r="O10" s="12">
        <v>0.25</v>
      </c>
      <c r="P10" s="12"/>
      <c r="Q10" s="12" t="b">
        <v>0</v>
      </c>
      <c r="R10" s="12"/>
    </row>
    <row r="11" spans="1:18" outlineLevel="1" x14ac:dyDescent="0.2">
      <c r="A11" s="12" t="s">
        <v>628</v>
      </c>
      <c r="B11" s="13"/>
      <c r="C11" s="13"/>
      <c r="D11" s="12"/>
      <c r="E11" s="12"/>
      <c r="F11" s="12"/>
      <c r="G11" s="12">
        <v>40</v>
      </c>
      <c r="H11" s="12">
        <v>5</v>
      </c>
      <c r="I11" s="12">
        <v>30</v>
      </c>
      <c r="J11" s="12">
        <v>2</v>
      </c>
      <c r="K11" s="12" t="str">
        <f t="shared" si="0"/>
        <v>Medium</v>
      </c>
      <c r="L11" s="12">
        <v>4</v>
      </c>
      <c r="M11" s="12">
        <v>2</v>
      </c>
      <c r="N11" s="12">
        <v>-5</v>
      </c>
      <c r="O11" s="12">
        <v>0.3</v>
      </c>
      <c r="P11" s="12"/>
      <c r="Q11" s="12" t="b">
        <v>0</v>
      </c>
      <c r="R11" s="12"/>
    </row>
    <row r="12" spans="1:18" outlineLevel="1" x14ac:dyDescent="0.2">
      <c r="A12" s="12" t="s">
        <v>629</v>
      </c>
      <c r="B12" s="13"/>
      <c r="C12" s="13" t="s">
        <v>630</v>
      </c>
      <c r="D12" s="12" t="s">
        <v>37</v>
      </c>
      <c r="E12" s="12" t="s">
        <v>56</v>
      </c>
      <c r="F12" s="12"/>
      <c r="G12" s="12">
        <v>25</v>
      </c>
      <c r="H12" s="12">
        <v>5</v>
      </c>
      <c r="I12" s="12">
        <v>100</v>
      </c>
      <c r="J12" s="12">
        <v>1</v>
      </c>
      <c r="K12" s="12" t="str">
        <f t="shared" si="0"/>
        <v>Light</v>
      </c>
      <c r="L12" s="12">
        <v>4</v>
      </c>
      <c r="M12" s="12">
        <v>4</v>
      </c>
      <c r="N12" s="12">
        <v>-2</v>
      </c>
      <c r="O12" s="12">
        <v>0.2</v>
      </c>
      <c r="P12" s="12">
        <v>1</v>
      </c>
      <c r="Q12" s="12" t="b">
        <v>0</v>
      </c>
      <c r="R12" s="12"/>
    </row>
    <row r="13" spans="1:18" outlineLevel="1" x14ac:dyDescent="0.2">
      <c r="A13" s="12" t="s">
        <v>631</v>
      </c>
      <c r="B13" s="13"/>
      <c r="C13" s="13" t="s">
        <v>622</v>
      </c>
      <c r="D13" s="12" t="s">
        <v>37</v>
      </c>
      <c r="E13" s="12" t="s">
        <v>56</v>
      </c>
      <c r="F13" s="12"/>
      <c r="G13" s="12">
        <v>40</v>
      </c>
      <c r="H13" s="12">
        <v>5</v>
      </c>
      <c r="I13" s="12">
        <v>150</v>
      </c>
      <c r="J13" s="12">
        <v>2</v>
      </c>
      <c r="K13" s="12" t="str">
        <f t="shared" si="0"/>
        <v>Medium</v>
      </c>
      <c r="L13" s="12">
        <v>5</v>
      </c>
      <c r="M13" s="12">
        <v>2</v>
      </c>
      <c r="N13" s="12">
        <v>-5</v>
      </c>
      <c r="O13" s="12">
        <v>0.3</v>
      </c>
      <c r="P13" s="12">
        <v>1</v>
      </c>
      <c r="Q13" s="12" t="b">
        <v>1</v>
      </c>
      <c r="R13" s="12"/>
    </row>
    <row r="14" spans="1:18" outlineLevel="1" x14ac:dyDescent="0.2">
      <c r="A14" s="12" t="s">
        <v>632</v>
      </c>
      <c r="B14" s="13"/>
      <c r="C14" s="13"/>
      <c r="D14" s="12"/>
      <c r="E14" s="12"/>
      <c r="F14" s="12"/>
      <c r="G14" s="12">
        <v>15</v>
      </c>
      <c r="H14" s="12">
        <v>5</v>
      </c>
      <c r="I14" s="12">
        <v>15</v>
      </c>
      <c r="J14" s="12">
        <v>1</v>
      </c>
      <c r="K14" s="12" t="str">
        <f t="shared" si="0"/>
        <v>Light</v>
      </c>
      <c r="L14" s="12">
        <v>2</v>
      </c>
      <c r="M14" s="12">
        <v>5</v>
      </c>
      <c r="N14" s="12">
        <v>-1</v>
      </c>
      <c r="O14" s="12">
        <v>0.05</v>
      </c>
      <c r="P14" s="12">
        <v>1</v>
      </c>
      <c r="Q14" s="12" t="b">
        <v>0</v>
      </c>
      <c r="R14" s="23"/>
    </row>
    <row r="15" spans="1:18" outlineLevel="1" x14ac:dyDescent="0.2">
      <c r="A15" s="23" t="s">
        <v>633</v>
      </c>
      <c r="B15" s="24"/>
      <c r="C15" s="24"/>
      <c r="D15" s="23"/>
      <c r="E15" s="23"/>
      <c r="F15" s="23"/>
      <c r="G15" s="23">
        <v>25</v>
      </c>
      <c r="H15" s="12">
        <v>5</v>
      </c>
      <c r="I15" s="23">
        <v>30</v>
      </c>
      <c r="J15" s="23">
        <v>2</v>
      </c>
      <c r="K15" s="12" t="str">
        <f t="shared" si="0"/>
        <v>Medium</v>
      </c>
      <c r="L15" s="23">
        <v>4</v>
      </c>
      <c r="M15" s="23">
        <v>1</v>
      </c>
      <c r="N15" s="23">
        <v>-5</v>
      </c>
      <c r="O15" s="23">
        <v>0.25</v>
      </c>
      <c r="P15" s="23"/>
      <c r="Q15" s="23" t="b">
        <v>0</v>
      </c>
      <c r="R15" s="12"/>
    </row>
    <row r="16" spans="1:18" outlineLevel="1" x14ac:dyDescent="0.2">
      <c r="A16" s="12" t="s">
        <v>634</v>
      </c>
      <c r="B16" s="13"/>
      <c r="C16" s="13" t="s">
        <v>635</v>
      </c>
      <c r="D16" s="12" t="s">
        <v>37</v>
      </c>
      <c r="E16" s="12" t="s">
        <v>56</v>
      </c>
      <c r="F16" s="12"/>
      <c r="G16" s="12">
        <v>50</v>
      </c>
      <c r="H16" s="12">
        <v>5</v>
      </c>
      <c r="I16" s="12">
        <v>1500</v>
      </c>
      <c r="J16" s="12">
        <v>3</v>
      </c>
      <c r="K16" s="12" t="str">
        <f t="shared" si="0"/>
        <v>Heavy</v>
      </c>
      <c r="L16" s="12">
        <v>8</v>
      </c>
      <c r="M16" s="12">
        <v>1</v>
      </c>
      <c r="N16" s="12">
        <v>-6</v>
      </c>
      <c r="O16" s="12">
        <v>0.35</v>
      </c>
      <c r="P16" s="12"/>
      <c r="Q16" s="12" t="b">
        <v>1</v>
      </c>
      <c r="R16" s="12"/>
    </row>
    <row r="17" spans="1:18" outlineLevel="1" x14ac:dyDescent="0.2">
      <c r="A17" s="12" t="s">
        <v>636</v>
      </c>
      <c r="B17" s="13"/>
      <c r="C17" s="13"/>
      <c r="D17" s="12"/>
      <c r="E17" s="12"/>
      <c r="F17" s="12"/>
      <c r="G17" s="12">
        <v>45</v>
      </c>
      <c r="H17" s="12">
        <v>5</v>
      </c>
      <c r="I17" s="12">
        <v>300</v>
      </c>
      <c r="J17" s="12">
        <v>3</v>
      </c>
      <c r="K17" s="12" t="str">
        <f t="shared" si="0"/>
        <v>Heavy</v>
      </c>
      <c r="L17" s="12">
        <v>7</v>
      </c>
      <c r="M17" s="12">
        <v>2</v>
      </c>
      <c r="N17" s="12">
        <v>-5</v>
      </c>
      <c r="O17" s="12">
        <v>0.4</v>
      </c>
      <c r="P17" s="12"/>
      <c r="Q17" s="12" t="b">
        <v>1</v>
      </c>
      <c r="R17" s="23"/>
    </row>
    <row r="18" spans="1:18" outlineLevel="1" x14ac:dyDescent="0.2">
      <c r="A18" s="12" t="s">
        <v>637</v>
      </c>
      <c r="B18" s="13"/>
      <c r="C18" s="13" t="s">
        <v>622</v>
      </c>
      <c r="D18" s="12" t="s">
        <v>37</v>
      </c>
      <c r="E18" s="12" t="s">
        <v>56</v>
      </c>
      <c r="F18" s="12"/>
      <c r="G18" s="12">
        <v>50</v>
      </c>
      <c r="H18" s="12">
        <v>5</v>
      </c>
      <c r="I18" s="12">
        <v>600</v>
      </c>
      <c r="J18" s="12">
        <v>3</v>
      </c>
      <c r="K18" s="12" t="str">
        <f t="shared" si="0"/>
        <v>Heavy</v>
      </c>
      <c r="L18" s="12">
        <v>7</v>
      </c>
      <c r="M18" s="12">
        <v>0</v>
      </c>
      <c r="N18" s="12">
        <v>-7</v>
      </c>
      <c r="O18" s="12">
        <v>0.4</v>
      </c>
      <c r="P18" s="12"/>
      <c r="Q18" s="12" t="b">
        <v>1</v>
      </c>
      <c r="R18" s="12"/>
    </row>
    <row r="19" spans="1:18" outlineLevel="1" x14ac:dyDescent="0.2">
      <c r="A19" s="12" t="s">
        <v>638</v>
      </c>
      <c r="B19" s="13"/>
      <c r="C19" s="13"/>
      <c r="D19" s="12"/>
      <c r="E19" s="12"/>
      <c r="F19" s="12"/>
      <c r="G19" s="12">
        <v>15</v>
      </c>
      <c r="H19" s="12">
        <v>5</v>
      </c>
      <c r="I19" s="23">
        <v>15</v>
      </c>
      <c r="J19" s="12">
        <v>1</v>
      </c>
      <c r="K19" s="12" t="str">
        <f t="shared" si="0"/>
        <v>Light</v>
      </c>
      <c r="L19" s="12">
        <v>2</v>
      </c>
      <c r="M19" s="12">
        <v>5</v>
      </c>
      <c r="N19" s="12">
        <v>-1</v>
      </c>
      <c r="O19" s="12">
        <v>0.15</v>
      </c>
      <c r="P19" s="12">
        <v>1</v>
      </c>
      <c r="Q19" s="12" t="b">
        <v>0</v>
      </c>
      <c r="R19" s="12"/>
    </row>
    <row r="20" spans="1:18" outlineLevel="1" x14ac:dyDescent="0.2">
      <c r="A20" s="12" t="s">
        <v>639</v>
      </c>
      <c r="B20" s="13"/>
      <c r="C20" s="13"/>
      <c r="D20" s="12"/>
      <c r="E20" s="12"/>
      <c r="F20" s="12"/>
      <c r="G20" s="12">
        <v>48</v>
      </c>
      <c r="H20" s="12">
        <v>5</v>
      </c>
      <c r="I20" s="12">
        <v>180</v>
      </c>
      <c r="J20" s="12">
        <v>2</v>
      </c>
      <c r="K20" s="12" t="str">
        <f t="shared" si="0"/>
        <v>Medium</v>
      </c>
      <c r="L20" s="12">
        <v>5</v>
      </c>
      <c r="M20" s="12">
        <v>1</v>
      </c>
      <c r="N20" s="12">
        <v>-6</v>
      </c>
      <c r="O20" s="12">
        <v>0.4</v>
      </c>
      <c r="P20" s="12"/>
      <c r="Q20" s="12" t="b">
        <v>1</v>
      </c>
      <c r="R20" s="12"/>
    </row>
    <row r="21" spans="1:18" outlineLevel="1" x14ac:dyDescent="0.2">
      <c r="A21" s="12" t="s">
        <v>640</v>
      </c>
      <c r="B21" s="13"/>
      <c r="C21" s="13"/>
      <c r="D21" s="12"/>
      <c r="E21" s="12"/>
      <c r="F21" s="12"/>
      <c r="G21" s="12">
        <v>10</v>
      </c>
      <c r="H21" s="12">
        <v>5</v>
      </c>
      <c r="I21" s="27">
        <v>10</v>
      </c>
      <c r="J21" s="12"/>
      <c r="K21" s="12" t="str">
        <f t="shared" si="0"/>
        <v/>
      </c>
      <c r="L21" s="12">
        <v>0</v>
      </c>
      <c r="M21" s="12">
        <v>6</v>
      </c>
      <c r="N21" s="12">
        <v>0</v>
      </c>
      <c r="O21" s="12">
        <v>0.08</v>
      </c>
      <c r="P21" s="12">
        <v>1</v>
      </c>
      <c r="Q21" s="12" t="b">
        <v>0</v>
      </c>
      <c r="R21" s="12"/>
    </row>
    <row r="22" spans="1:18" outlineLevel="1" x14ac:dyDescent="0.2">
      <c r="A22" s="12" t="s">
        <v>641</v>
      </c>
      <c r="B22" s="13"/>
      <c r="C22" s="13"/>
      <c r="D22" s="12" t="s">
        <v>37</v>
      </c>
      <c r="E22" s="12" t="s">
        <v>56</v>
      </c>
      <c r="F22" s="12"/>
      <c r="G22" s="12">
        <v>25</v>
      </c>
      <c r="H22" s="12">
        <v>5</v>
      </c>
      <c r="I22" s="12">
        <v>15</v>
      </c>
      <c r="J22" s="12">
        <v>2</v>
      </c>
      <c r="K22" s="12" t="str">
        <f t="shared" si="0"/>
        <v>Medium</v>
      </c>
      <c r="L22" s="12">
        <v>3</v>
      </c>
      <c r="M22" s="12">
        <v>4</v>
      </c>
      <c r="N22" s="12">
        <v>-3</v>
      </c>
      <c r="O22" s="12">
        <v>0.2</v>
      </c>
      <c r="P22" s="12">
        <v>1</v>
      </c>
      <c r="Q22" s="12" t="b">
        <v>0</v>
      </c>
      <c r="R22" s="12"/>
    </row>
    <row r="23" spans="1:18" outlineLevel="1" x14ac:dyDescent="0.2">
      <c r="A23" s="12" t="s">
        <v>642</v>
      </c>
      <c r="B23" s="13"/>
      <c r="C23" s="13"/>
      <c r="D23" s="12"/>
      <c r="E23" s="12"/>
      <c r="F23" s="12"/>
      <c r="G23" s="12">
        <v>35</v>
      </c>
      <c r="H23" s="12">
        <v>5</v>
      </c>
      <c r="I23" s="12">
        <v>150</v>
      </c>
      <c r="J23" s="12">
        <v>2</v>
      </c>
      <c r="K23" s="12" t="str">
        <f t="shared" si="0"/>
        <v>Medium</v>
      </c>
      <c r="L23" s="12">
        <v>5</v>
      </c>
      <c r="M23" s="12">
        <v>3</v>
      </c>
      <c r="N23" s="12">
        <v>-4</v>
      </c>
      <c r="O23" s="12">
        <v>0.3</v>
      </c>
      <c r="P23" s="12"/>
      <c r="Q23" s="12" t="b">
        <v>0</v>
      </c>
      <c r="R23" s="12"/>
    </row>
    <row r="24" spans="1:18" outlineLevel="1" x14ac:dyDescent="0.2">
      <c r="A24" s="12" t="s">
        <v>643</v>
      </c>
      <c r="B24" s="13" t="s">
        <v>644</v>
      </c>
      <c r="C24" s="13"/>
      <c r="D24" s="12" t="s">
        <v>37</v>
      </c>
      <c r="E24" s="12" t="s">
        <v>56</v>
      </c>
      <c r="F24" s="12"/>
      <c r="G24" s="12">
        <v>15</v>
      </c>
      <c r="H24" s="12">
        <v>5</v>
      </c>
      <c r="I24" s="12">
        <v>10</v>
      </c>
      <c r="J24" s="12">
        <v>1</v>
      </c>
      <c r="K24" s="12" t="str">
        <f t="shared" si="0"/>
        <v>Light</v>
      </c>
      <c r="L24" s="12">
        <v>2</v>
      </c>
      <c r="M24" s="12">
        <v>6</v>
      </c>
      <c r="N24" s="12">
        <v>0</v>
      </c>
      <c r="O24" s="12">
        <v>0.1</v>
      </c>
      <c r="P24" s="12">
        <v>1</v>
      </c>
      <c r="Q24" s="12" t="b">
        <v>0</v>
      </c>
      <c r="R24" s="12"/>
    </row>
    <row r="25" spans="1:18" outlineLevel="1" x14ac:dyDescent="0.2">
      <c r="A25" s="12" t="s">
        <v>645</v>
      </c>
      <c r="B25" s="13"/>
      <c r="C25" s="13"/>
      <c r="D25" s="12"/>
      <c r="E25" s="12"/>
      <c r="F25" s="12"/>
      <c r="G25" s="12">
        <v>20</v>
      </c>
      <c r="H25" s="12">
        <v>5</v>
      </c>
      <c r="I25" s="12">
        <v>35</v>
      </c>
      <c r="J25" s="12">
        <v>1</v>
      </c>
      <c r="K25" s="12" t="str">
        <f t="shared" si="0"/>
        <v>Light</v>
      </c>
      <c r="L25" s="12">
        <v>3</v>
      </c>
      <c r="M25" s="12">
        <v>6</v>
      </c>
      <c r="N25" s="12">
        <v>-2</v>
      </c>
      <c r="O25" s="12">
        <v>0.15</v>
      </c>
      <c r="P25" s="12">
        <v>1</v>
      </c>
      <c r="Q25" s="12" t="b">
        <v>0</v>
      </c>
      <c r="R25" s="12"/>
    </row>
    <row r="26" spans="1:18" outlineLevel="1" x14ac:dyDescent="0.2">
      <c r="A26" s="23" t="s">
        <v>646</v>
      </c>
      <c r="B26" s="24"/>
      <c r="C26" s="24"/>
      <c r="D26" s="23"/>
      <c r="E26" s="23"/>
      <c r="F26" s="23"/>
      <c r="G26" s="23">
        <v>20</v>
      </c>
      <c r="H26" s="12">
        <v>5</v>
      </c>
      <c r="I26" s="23">
        <v>10</v>
      </c>
      <c r="J26" s="23">
        <v>1</v>
      </c>
      <c r="K26" s="12" t="str">
        <f t="shared" si="0"/>
        <v>Light</v>
      </c>
      <c r="L26" s="23">
        <v>3</v>
      </c>
      <c r="M26" s="23">
        <v>6</v>
      </c>
      <c r="N26" s="23">
        <v>-1</v>
      </c>
      <c r="O26" s="23">
        <v>0.1</v>
      </c>
      <c r="P26" s="23">
        <v>1</v>
      </c>
      <c r="Q26" s="23" t="b">
        <v>0</v>
      </c>
      <c r="R26" s="12"/>
    </row>
    <row r="27" spans="1:18" outlineLevel="1" x14ac:dyDescent="0.2">
      <c r="A27" s="12" t="s">
        <v>647</v>
      </c>
      <c r="B27" s="13"/>
      <c r="C27" s="13"/>
      <c r="D27" s="12"/>
      <c r="E27" s="12"/>
      <c r="F27" s="12"/>
      <c r="G27" s="12">
        <v>0</v>
      </c>
      <c r="H27" s="12">
        <v>5</v>
      </c>
      <c r="I27" s="12">
        <v>0</v>
      </c>
      <c r="J27" s="12"/>
      <c r="K27" s="12" t="str">
        <f t="shared" si="0"/>
        <v/>
      </c>
      <c r="L27" s="12">
        <v>4</v>
      </c>
      <c r="M27" s="12">
        <v>99</v>
      </c>
      <c r="N27" s="12">
        <v>0</v>
      </c>
      <c r="O27" s="12">
        <v>0</v>
      </c>
      <c r="P27" s="12">
        <v>1</v>
      </c>
      <c r="Q27" s="12" t="b">
        <v>0</v>
      </c>
      <c r="R27" s="12"/>
    </row>
    <row r="28" spans="1:18" outlineLevel="1" x14ac:dyDescent="0.2">
      <c r="A28" s="12" t="s">
        <v>648</v>
      </c>
      <c r="B28" s="13"/>
      <c r="C28" s="13"/>
      <c r="D28" s="12"/>
      <c r="E28" s="12"/>
      <c r="F28" s="12"/>
      <c r="G28" s="12">
        <v>40</v>
      </c>
      <c r="H28" s="12">
        <v>5</v>
      </c>
      <c r="I28" s="12">
        <v>125</v>
      </c>
      <c r="J28" s="12">
        <v>2</v>
      </c>
      <c r="K28" s="12" t="str">
        <f t="shared" si="0"/>
        <v>Medium</v>
      </c>
      <c r="L28" s="12">
        <v>4</v>
      </c>
      <c r="M28" s="12">
        <v>4</v>
      </c>
      <c r="N28" s="12">
        <v>-3</v>
      </c>
      <c r="O28" s="12">
        <v>0.2</v>
      </c>
      <c r="P28" s="12"/>
      <c r="Q28" s="12" t="b">
        <v>0</v>
      </c>
      <c r="R28" s="12"/>
    </row>
    <row r="29" spans="1:18" outlineLevel="1" x14ac:dyDescent="0.2">
      <c r="A29" s="12" t="s">
        <v>649</v>
      </c>
      <c r="B29" s="13"/>
      <c r="C29" s="13"/>
      <c r="D29" s="12"/>
      <c r="E29" s="12"/>
      <c r="F29" s="12"/>
      <c r="G29" s="12">
        <v>0</v>
      </c>
      <c r="H29" s="12">
        <v>5</v>
      </c>
      <c r="I29" s="12">
        <v>0</v>
      </c>
      <c r="J29" s="12"/>
      <c r="K29" s="12" t="str">
        <f t="shared" si="0"/>
        <v/>
      </c>
      <c r="L29" s="12">
        <v>0</v>
      </c>
      <c r="M29" s="12">
        <v>99</v>
      </c>
      <c r="N29" s="12">
        <v>0</v>
      </c>
      <c r="O29" s="12">
        <v>0</v>
      </c>
      <c r="P29" s="12">
        <v>1</v>
      </c>
      <c r="Q29" s="12" t="b">
        <v>0</v>
      </c>
      <c r="R29" s="12"/>
    </row>
    <row r="30" spans="1:18" outlineLevel="1" x14ac:dyDescent="0.2">
      <c r="A30" s="12" t="s">
        <v>650</v>
      </c>
      <c r="B30" s="13"/>
      <c r="C30" s="13"/>
      <c r="D30" s="12" t="s">
        <v>37</v>
      </c>
      <c r="E30" s="12" t="s">
        <v>56</v>
      </c>
      <c r="F30" s="12"/>
      <c r="G30" s="12">
        <v>10</v>
      </c>
      <c r="H30" s="12">
        <v>5</v>
      </c>
      <c r="I30" s="12">
        <v>5</v>
      </c>
      <c r="J30" s="12">
        <v>1</v>
      </c>
      <c r="K30" s="12" t="str">
        <f t="shared" si="0"/>
        <v>Light</v>
      </c>
      <c r="L30" s="12">
        <v>1</v>
      </c>
      <c r="M30" s="12">
        <v>8</v>
      </c>
      <c r="N30" s="12">
        <v>0</v>
      </c>
      <c r="O30" s="12">
        <v>0.05</v>
      </c>
      <c r="P30" s="12">
        <v>1</v>
      </c>
      <c r="Q30" s="12" t="b">
        <v>0</v>
      </c>
      <c r="R30" s="12"/>
    </row>
    <row r="31" spans="1:18" outlineLevel="1" x14ac:dyDescent="0.2">
      <c r="A31" s="12" t="s">
        <v>651</v>
      </c>
      <c r="B31" s="13"/>
      <c r="C31" s="13"/>
      <c r="D31" s="12"/>
      <c r="E31" s="12"/>
      <c r="F31" s="12"/>
      <c r="G31" s="12">
        <v>30</v>
      </c>
      <c r="H31" s="12">
        <v>5</v>
      </c>
      <c r="I31" s="12">
        <v>50</v>
      </c>
      <c r="J31" s="12">
        <v>2</v>
      </c>
      <c r="K31" s="12" t="str">
        <f t="shared" si="0"/>
        <v>Medium</v>
      </c>
      <c r="L31" s="12">
        <v>4</v>
      </c>
      <c r="M31" s="12">
        <v>4</v>
      </c>
      <c r="N31" s="12">
        <v>-3</v>
      </c>
      <c r="O31" s="12">
        <v>0.25</v>
      </c>
      <c r="P31" s="12"/>
      <c r="Q31" s="12" t="b">
        <v>1</v>
      </c>
      <c r="R31" s="12"/>
    </row>
    <row r="32" spans="1:18" outlineLevel="1" x14ac:dyDescent="0.2">
      <c r="A32" s="12" t="s">
        <v>652</v>
      </c>
      <c r="B32" s="13"/>
      <c r="C32" s="13" t="s">
        <v>622</v>
      </c>
      <c r="D32" s="12" t="s">
        <v>37</v>
      </c>
      <c r="E32" s="12" t="s">
        <v>56</v>
      </c>
      <c r="F32" s="12"/>
      <c r="G32" s="12">
        <v>30</v>
      </c>
      <c r="H32" s="12">
        <v>5</v>
      </c>
      <c r="I32" s="12">
        <v>50</v>
      </c>
      <c r="J32" s="12">
        <v>2</v>
      </c>
      <c r="K32" s="12" t="str">
        <f t="shared" si="0"/>
        <v>Medium</v>
      </c>
      <c r="L32" s="12">
        <v>4</v>
      </c>
      <c r="M32" s="12">
        <v>3</v>
      </c>
      <c r="N32" s="12">
        <v>-4</v>
      </c>
      <c r="O32" s="12">
        <v>0.25</v>
      </c>
      <c r="P32" s="12"/>
      <c r="Q32" s="12" t="b">
        <v>1</v>
      </c>
      <c r="R32" s="12"/>
    </row>
    <row r="33" spans="1:20" outlineLevel="1" x14ac:dyDescent="0.2">
      <c r="A33" s="12" t="s">
        <v>653</v>
      </c>
      <c r="B33" s="13"/>
      <c r="C33" s="13" t="s">
        <v>622</v>
      </c>
      <c r="D33" s="12" t="s">
        <v>37</v>
      </c>
      <c r="E33" s="12" t="s">
        <v>56</v>
      </c>
      <c r="F33" s="12"/>
      <c r="G33" s="12">
        <v>45</v>
      </c>
      <c r="H33" s="12">
        <v>5</v>
      </c>
      <c r="I33" s="12">
        <v>200</v>
      </c>
      <c r="J33" s="12">
        <v>3</v>
      </c>
      <c r="K33" s="12" t="str">
        <f t="shared" si="0"/>
        <v>Heavy</v>
      </c>
      <c r="L33" s="12">
        <v>6</v>
      </c>
      <c r="M33" s="12">
        <v>0</v>
      </c>
      <c r="N33" s="12">
        <v>-7</v>
      </c>
      <c r="O33" s="12">
        <v>0.4</v>
      </c>
      <c r="P33" s="12"/>
      <c r="Q33" s="12" t="b">
        <v>1</v>
      </c>
      <c r="R33" s="12"/>
    </row>
    <row r="34" spans="1:20" outlineLevel="1" x14ac:dyDescent="0.2">
      <c r="A34" s="12" t="s">
        <v>654</v>
      </c>
      <c r="B34" s="13" t="s">
        <v>655</v>
      </c>
      <c r="C34" s="13"/>
      <c r="D34" s="12" t="s">
        <v>37</v>
      </c>
      <c r="E34" s="12" t="s">
        <v>56</v>
      </c>
      <c r="F34" s="12"/>
      <c r="G34" s="12">
        <v>20</v>
      </c>
      <c r="H34" s="12">
        <v>5</v>
      </c>
      <c r="I34" s="12">
        <v>25</v>
      </c>
      <c r="J34" s="12">
        <v>1</v>
      </c>
      <c r="K34" s="12" t="str">
        <f t="shared" si="0"/>
        <v>Light</v>
      </c>
      <c r="L34" s="12">
        <v>3</v>
      </c>
      <c r="M34" s="12">
        <v>5</v>
      </c>
      <c r="N34" s="12">
        <v>-1</v>
      </c>
      <c r="O34" s="12">
        <v>0.15</v>
      </c>
      <c r="P34" s="12">
        <v>1</v>
      </c>
      <c r="Q34" s="12" t="b">
        <v>0</v>
      </c>
      <c r="R34" s="12"/>
    </row>
    <row r="35" spans="1:20" outlineLevel="1" x14ac:dyDescent="0.2">
      <c r="A35" s="12" t="s">
        <v>656</v>
      </c>
      <c r="B35" s="13"/>
      <c r="C35" s="13"/>
      <c r="D35" s="12"/>
      <c r="E35" s="12"/>
      <c r="F35" s="12"/>
      <c r="G35" s="12">
        <v>5</v>
      </c>
      <c r="H35" s="12">
        <v>5</v>
      </c>
      <c r="I35" s="27">
        <v>5</v>
      </c>
      <c r="J35" s="12">
        <v>1</v>
      </c>
      <c r="K35" s="12" t="str">
        <f t="shared" si="0"/>
        <v>Light</v>
      </c>
      <c r="L35" s="12">
        <v>1</v>
      </c>
      <c r="M35" s="12">
        <v>5</v>
      </c>
      <c r="N35" s="12">
        <v>0</v>
      </c>
      <c r="O35" s="12">
        <v>0.1</v>
      </c>
      <c r="P35" s="12">
        <v>1</v>
      </c>
      <c r="Q35" s="12" t="b">
        <v>0</v>
      </c>
      <c r="R35" s="23"/>
    </row>
    <row r="36" spans="1:20" outlineLevel="1" x14ac:dyDescent="0.2">
      <c r="A36" s="12" t="s">
        <v>657</v>
      </c>
      <c r="B36" s="13"/>
      <c r="C36" s="13"/>
      <c r="D36" s="12"/>
      <c r="E36" s="12"/>
      <c r="F36" s="12"/>
      <c r="G36" s="12">
        <v>20</v>
      </c>
      <c r="H36" s="12">
        <v>5</v>
      </c>
      <c r="I36" s="27">
        <v>15</v>
      </c>
      <c r="J36" s="12">
        <v>1</v>
      </c>
      <c r="K36" s="12" t="str">
        <f t="shared" si="0"/>
        <v>Light</v>
      </c>
      <c r="L36" s="12">
        <v>3</v>
      </c>
      <c r="M36" s="12">
        <v>4</v>
      </c>
      <c r="N36" s="12">
        <v>-3</v>
      </c>
      <c r="O36" s="12">
        <v>0.15</v>
      </c>
      <c r="P36" s="12">
        <v>1</v>
      </c>
      <c r="Q36" s="12" t="b">
        <v>0</v>
      </c>
      <c r="R36" s="12"/>
    </row>
    <row r="40" spans="1:20" ht="15.6" x14ac:dyDescent="0.2">
      <c r="A40" s="14" t="s">
        <v>658</v>
      </c>
      <c r="B40" s="26"/>
      <c r="C40" s="26"/>
      <c r="D40" s="26"/>
      <c r="E40" s="26"/>
      <c r="F40" s="26"/>
      <c r="G40" s="26"/>
      <c r="H40" s="26"/>
      <c r="I40" s="26"/>
      <c r="J40" s="26"/>
      <c r="K40" s="26"/>
      <c r="L40" s="26"/>
      <c r="M40" s="26"/>
    </row>
    <row r="41" spans="1:20" hidden="1" outlineLevel="1" x14ac:dyDescent="0.2">
      <c r="A41" s="3">
        <v>1</v>
      </c>
      <c r="B41" s="3">
        <v>2</v>
      </c>
      <c r="C41" s="3">
        <v>3</v>
      </c>
      <c r="D41" s="3">
        <v>4</v>
      </c>
      <c r="E41" s="3">
        <v>5</v>
      </c>
      <c r="F41" s="3">
        <v>6</v>
      </c>
      <c r="G41" s="3">
        <v>7</v>
      </c>
      <c r="H41" s="3">
        <v>8</v>
      </c>
      <c r="I41" s="3">
        <v>9</v>
      </c>
      <c r="J41" s="3">
        <v>10</v>
      </c>
      <c r="K41" s="3"/>
      <c r="L41" s="3">
        <v>11</v>
      </c>
      <c r="M41" s="3">
        <v>12</v>
      </c>
      <c r="N41" s="3">
        <v>13</v>
      </c>
      <c r="O41" s="3">
        <v>14</v>
      </c>
      <c r="P41" s="3">
        <v>15</v>
      </c>
      <c r="Q41" s="3">
        <v>16</v>
      </c>
    </row>
    <row r="42" spans="1:20" hidden="1" outlineLevel="1" x14ac:dyDescent="0.2">
      <c r="A42" s="11"/>
      <c r="D42" s="5" t="s">
        <v>1</v>
      </c>
      <c r="E42" s="5" t="s">
        <v>2</v>
      </c>
      <c r="F42" s="6" t="s">
        <v>3</v>
      </c>
      <c r="G42" s="5"/>
      <c r="H42" s="5" t="s">
        <v>4</v>
      </c>
      <c r="I42" s="5"/>
      <c r="J42" s="5" t="s">
        <v>58</v>
      </c>
      <c r="K42" s="5"/>
      <c r="L42" s="12" t="s">
        <v>4</v>
      </c>
      <c r="M42" s="12" t="s">
        <v>611</v>
      </c>
      <c r="N42" s="12" t="s">
        <v>612</v>
      </c>
      <c r="O42" s="12" t="s">
        <v>613</v>
      </c>
      <c r="P42" s="12"/>
    </row>
    <row r="43" spans="1:20" s="8" customFormat="1" hidden="1" outlineLevel="1" x14ac:dyDescent="0.2">
      <c r="A43" s="10" t="s">
        <v>69</v>
      </c>
      <c r="B43" s="9" t="s">
        <v>13</v>
      </c>
      <c r="C43" s="9" t="s">
        <v>14</v>
      </c>
      <c r="D43" s="9" t="s">
        <v>15</v>
      </c>
      <c r="E43" s="9" t="s">
        <v>16</v>
      </c>
      <c r="F43" s="9" t="s">
        <v>17</v>
      </c>
      <c r="G43" s="10" t="s">
        <v>18</v>
      </c>
      <c r="H43" s="10" t="s">
        <v>19</v>
      </c>
      <c r="I43" s="10" t="s">
        <v>20</v>
      </c>
      <c r="J43" s="10" t="s">
        <v>21</v>
      </c>
      <c r="K43" s="10"/>
      <c r="L43" s="10" t="s">
        <v>614</v>
      </c>
      <c r="M43" s="10" t="s">
        <v>615</v>
      </c>
      <c r="N43" s="10" t="s">
        <v>616</v>
      </c>
      <c r="O43" s="10" t="s">
        <v>617</v>
      </c>
      <c r="P43" s="10" t="s">
        <v>544</v>
      </c>
      <c r="Q43" s="9" t="s">
        <v>659</v>
      </c>
      <c r="T43" s="9"/>
    </row>
    <row r="44" spans="1:20" ht="11.25" hidden="1" customHeight="1" outlineLevel="1" x14ac:dyDescent="0.2">
      <c r="A44" s="12" t="s">
        <v>660</v>
      </c>
      <c r="B44" s="12"/>
      <c r="C44" s="13" t="s">
        <v>661</v>
      </c>
      <c r="D44" s="12" t="s">
        <v>37</v>
      </c>
      <c r="E44" s="12" t="s">
        <v>56</v>
      </c>
      <c r="F44" s="12"/>
      <c r="G44" s="12">
        <v>5</v>
      </c>
      <c r="H44" s="12">
        <v>3</v>
      </c>
      <c r="I44" s="12">
        <v>15</v>
      </c>
      <c r="J44" s="12">
        <v>1</v>
      </c>
      <c r="K44" s="12"/>
      <c r="L44" s="12">
        <v>1</v>
      </c>
      <c r="M44" s="12">
        <v>99</v>
      </c>
      <c r="N44" s="12">
        <v>-1</v>
      </c>
      <c r="O44" s="12">
        <v>0.05</v>
      </c>
      <c r="P44" s="12">
        <v>4</v>
      </c>
      <c r="Q44" s="5"/>
      <c r="T44" s="5"/>
    </row>
    <row r="45" spans="1:20" hidden="1" outlineLevel="1" x14ac:dyDescent="0.2">
      <c r="A45" s="12" t="s">
        <v>662</v>
      </c>
      <c r="B45" s="12"/>
      <c r="C45" s="13"/>
      <c r="D45" s="12"/>
      <c r="E45" s="12"/>
      <c r="F45" s="12"/>
      <c r="G45" s="12">
        <v>10</v>
      </c>
      <c r="H45" s="12">
        <v>4</v>
      </c>
      <c r="I45" s="12"/>
      <c r="J45" s="12">
        <v>1</v>
      </c>
      <c r="K45" s="12"/>
      <c r="L45" s="12">
        <v>1</v>
      </c>
      <c r="M45" s="12">
        <v>99</v>
      </c>
      <c r="N45" s="12">
        <v>-1</v>
      </c>
      <c r="O45" s="12">
        <v>0.05</v>
      </c>
      <c r="P45" s="12">
        <v>4</v>
      </c>
      <c r="Q45" s="5"/>
      <c r="T45" s="5"/>
    </row>
    <row r="46" spans="1:20" ht="11.25" hidden="1" customHeight="1" outlineLevel="1" x14ac:dyDescent="0.2">
      <c r="A46" s="12" t="s">
        <v>663</v>
      </c>
      <c r="B46" s="12"/>
      <c r="C46" s="13"/>
      <c r="D46" s="12"/>
      <c r="E46" s="12"/>
      <c r="F46" s="12"/>
      <c r="G46" s="12">
        <v>45</v>
      </c>
      <c r="H46" s="12">
        <v>5</v>
      </c>
      <c r="I46" s="12"/>
      <c r="J46" s="12">
        <v>1</v>
      </c>
      <c r="K46" s="12"/>
      <c r="L46" s="12">
        <v>0</v>
      </c>
      <c r="M46" s="12">
        <v>99</v>
      </c>
      <c r="N46" s="12">
        <v>-10</v>
      </c>
      <c r="O46" s="12">
        <v>0.5</v>
      </c>
      <c r="P46" s="12">
        <v>4</v>
      </c>
      <c r="Q46" s="5"/>
      <c r="T46" s="5"/>
    </row>
    <row r="47" spans="1:20" ht="11.25" hidden="1" customHeight="1" outlineLevel="1" x14ac:dyDescent="0.2">
      <c r="A47" s="12" t="s">
        <v>649</v>
      </c>
      <c r="B47" s="12"/>
      <c r="C47" s="13"/>
      <c r="D47" s="12"/>
      <c r="E47" s="12"/>
      <c r="F47" s="12"/>
      <c r="G47" s="12">
        <v>0</v>
      </c>
      <c r="H47" s="12">
        <v>3</v>
      </c>
      <c r="I47" s="12"/>
      <c r="J47" s="12"/>
      <c r="K47" s="12"/>
      <c r="L47" s="12">
        <v>0</v>
      </c>
      <c r="M47" s="12">
        <v>99</v>
      </c>
      <c r="N47" s="12">
        <v>0</v>
      </c>
      <c r="O47" s="12">
        <v>0</v>
      </c>
      <c r="P47" s="12">
        <v>4</v>
      </c>
      <c r="Q47" s="5"/>
      <c r="T47" s="5"/>
    </row>
    <row r="48" spans="1:20" ht="11.25" hidden="1" customHeight="1" outlineLevel="1" x14ac:dyDescent="0.2">
      <c r="A48" s="12" t="s">
        <v>664</v>
      </c>
      <c r="B48" s="12"/>
      <c r="C48" s="13" t="s">
        <v>665</v>
      </c>
      <c r="D48" s="12" t="s">
        <v>37</v>
      </c>
      <c r="E48" s="12" t="s">
        <v>56</v>
      </c>
      <c r="F48" s="12"/>
      <c r="G48" s="12">
        <v>15</v>
      </c>
      <c r="H48" s="12">
        <v>4</v>
      </c>
      <c r="I48" s="12">
        <v>20</v>
      </c>
      <c r="J48" s="12">
        <v>1</v>
      </c>
      <c r="K48" s="12"/>
      <c r="L48" s="12">
        <v>2</v>
      </c>
      <c r="M48" s="12">
        <v>99</v>
      </c>
      <c r="N48" s="12">
        <v>-2</v>
      </c>
      <c r="O48" s="12">
        <v>0.15</v>
      </c>
      <c r="P48" s="12">
        <v>4</v>
      </c>
      <c r="Q48" s="5"/>
      <c r="T48" s="5"/>
    </row>
    <row r="49" spans="1:20" ht="11.25" hidden="1" customHeight="1" outlineLevel="1" x14ac:dyDescent="0.2">
      <c r="A49" s="12" t="s">
        <v>666</v>
      </c>
      <c r="B49" s="12"/>
      <c r="C49" s="13" t="s">
        <v>665</v>
      </c>
      <c r="D49" s="12" t="s">
        <v>37</v>
      </c>
      <c r="E49" s="12" t="s">
        <v>56</v>
      </c>
      <c r="F49" s="12"/>
      <c r="G49" s="12">
        <v>15</v>
      </c>
      <c r="H49" s="12">
        <v>4</v>
      </c>
      <c r="I49" s="12">
        <v>7</v>
      </c>
      <c r="J49" s="12">
        <v>1</v>
      </c>
      <c r="K49" s="12"/>
      <c r="L49" s="12">
        <v>2</v>
      </c>
      <c r="M49" s="12">
        <v>99</v>
      </c>
      <c r="N49" s="12">
        <v>-2</v>
      </c>
      <c r="O49" s="12">
        <v>0.15</v>
      </c>
      <c r="P49" s="12">
        <v>4</v>
      </c>
      <c r="Q49" s="5"/>
      <c r="T49" s="5"/>
    </row>
    <row r="50" spans="1:20" ht="11.25" hidden="1" customHeight="1" outlineLevel="1" x14ac:dyDescent="0.2">
      <c r="A50" s="12" t="s">
        <v>667</v>
      </c>
      <c r="B50" s="12"/>
      <c r="C50" s="13" t="s">
        <v>668</v>
      </c>
      <c r="D50" s="12" t="s">
        <v>37</v>
      </c>
      <c r="E50" s="12" t="s">
        <v>56</v>
      </c>
      <c r="F50" s="12"/>
      <c r="G50" s="12">
        <v>6</v>
      </c>
      <c r="H50" s="12">
        <v>4</v>
      </c>
      <c r="I50" s="12">
        <v>9</v>
      </c>
      <c r="J50" s="12">
        <v>1</v>
      </c>
      <c r="K50" s="12"/>
      <c r="L50" s="12">
        <v>1</v>
      </c>
      <c r="M50" s="12">
        <v>99</v>
      </c>
      <c r="N50" s="12">
        <v>-1</v>
      </c>
      <c r="O50" s="12">
        <v>0.05</v>
      </c>
      <c r="P50" s="12">
        <v>4</v>
      </c>
      <c r="Q50" s="5"/>
      <c r="T50" s="5"/>
    </row>
    <row r="51" spans="1:20" ht="11.25" hidden="1" customHeight="1" outlineLevel="1" x14ac:dyDescent="0.2">
      <c r="A51" s="12" t="s">
        <v>669</v>
      </c>
      <c r="B51" s="12"/>
      <c r="C51" s="13" t="s">
        <v>668</v>
      </c>
      <c r="D51" s="12" t="s">
        <v>37</v>
      </c>
      <c r="E51" s="12" t="s">
        <v>56</v>
      </c>
      <c r="F51" s="12"/>
      <c r="G51" s="12">
        <v>6</v>
      </c>
      <c r="H51" s="12">
        <v>4</v>
      </c>
      <c r="I51" s="12">
        <v>3</v>
      </c>
      <c r="J51" s="12">
        <v>1</v>
      </c>
      <c r="K51" s="12"/>
      <c r="L51" s="12">
        <v>1</v>
      </c>
      <c r="M51" s="12">
        <v>99</v>
      </c>
      <c r="N51" s="12">
        <v>-1</v>
      </c>
      <c r="O51" s="12">
        <v>0.05</v>
      </c>
      <c r="P51" s="12">
        <v>4</v>
      </c>
      <c r="Q51" s="5"/>
      <c r="T51" s="5"/>
    </row>
    <row r="52" spans="1:20" ht="11.25" hidden="1" customHeight="1" outlineLevel="1" x14ac:dyDescent="0.2">
      <c r="A52" s="12" t="s">
        <v>670</v>
      </c>
      <c r="B52" s="12"/>
      <c r="C52" s="13" t="s">
        <v>671</v>
      </c>
      <c r="D52" s="12" t="s">
        <v>37</v>
      </c>
      <c r="E52" s="12" t="s">
        <v>56</v>
      </c>
      <c r="F52" s="12"/>
      <c r="G52" s="12">
        <v>45</v>
      </c>
      <c r="H52" s="12">
        <v>5</v>
      </c>
      <c r="I52" s="12">
        <v>30</v>
      </c>
      <c r="J52" s="12">
        <v>1</v>
      </c>
      <c r="K52" s="12"/>
      <c r="L52" s="12">
        <v>0</v>
      </c>
      <c r="M52" s="12">
        <v>99</v>
      </c>
      <c r="N52" s="12">
        <v>-10</v>
      </c>
      <c r="O52" s="12">
        <v>0.5</v>
      </c>
      <c r="P52" s="12">
        <v>4</v>
      </c>
      <c r="Q52" s="5"/>
      <c r="T52" s="5"/>
    </row>
    <row r="53" spans="1:20" ht="11.25" hidden="1" customHeight="1" outlineLevel="1" x14ac:dyDescent="0.2">
      <c r="A53" s="12" t="s">
        <v>672</v>
      </c>
      <c r="B53" s="12"/>
      <c r="C53" s="13"/>
      <c r="D53" s="12"/>
      <c r="E53" s="12"/>
      <c r="F53" s="12"/>
      <c r="G53" s="12">
        <v>1</v>
      </c>
      <c r="H53" s="12">
        <v>3</v>
      </c>
      <c r="I53" s="12"/>
      <c r="J53" s="12">
        <v>1</v>
      </c>
      <c r="K53" s="12"/>
      <c r="L53" s="12">
        <v>1</v>
      </c>
      <c r="M53" s="12">
        <v>99</v>
      </c>
      <c r="N53" s="12">
        <v>-1</v>
      </c>
      <c r="O53" s="12">
        <v>0.05</v>
      </c>
      <c r="P53" s="12">
        <v>4</v>
      </c>
      <c r="Q53" s="5"/>
      <c r="T53" s="5"/>
    </row>
    <row r="54" spans="1:20" ht="11.25" customHeight="1" collapsed="1" x14ac:dyDescent="0.2"/>
    <row r="57" spans="1:20" ht="15.6" x14ac:dyDescent="0.3">
      <c r="A57" s="1" t="s">
        <v>673</v>
      </c>
    </row>
    <row r="58" spans="1:20" outlineLevel="1" x14ac:dyDescent="0.2"/>
    <row r="59" spans="1:20" outlineLevel="1" x14ac:dyDescent="0.2">
      <c r="A59" s="4" t="s">
        <v>46</v>
      </c>
    </row>
    <row r="60" spans="1:20" outlineLevel="1" x14ac:dyDescent="0.2">
      <c r="A60" s="4" t="s">
        <v>68</v>
      </c>
    </row>
    <row r="61" spans="1:20" outlineLevel="1" x14ac:dyDescent="0.2">
      <c r="A61" s="4" t="s">
        <v>674</v>
      </c>
    </row>
    <row r="62" spans="1:20" outlineLevel="1" x14ac:dyDescent="0.2">
      <c r="A62" s="4" t="s">
        <v>477</v>
      </c>
    </row>
    <row r="63" spans="1:20" outlineLevel="1" x14ac:dyDescent="0.2">
      <c r="A63" s="4" t="s">
        <v>370</v>
      </c>
    </row>
    <row r="64" spans="1:20" outlineLevel="1" x14ac:dyDescent="0.2">
      <c r="A64" s="4" t="s">
        <v>675</v>
      </c>
    </row>
    <row r="65" spans="1:11" outlineLevel="1" x14ac:dyDescent="0.2">
      <c r="A65" s="4" t="s">
        <v>335</v>
      </c>
    </row>
    <row r="66" spans="1:11" outlineLevel="1" x14ac:dyDescent="0.2">
      <c r="A66" s="4" t="s">
        <v>69</v>
      </c>
    </row>
    <row r="70" spans="1:11" s="1" customFormat="1" ht="15.6" x14ac:dyDescent="0.3">
      <c r="A70" s="1" t="s">
        <v>676</v>
      </c>
      <c r="F70" s="1" t="s">
        <v>677</v>
      </c>
    </row>
    <row r="71" spans="1:11" s="1" customFormat="1" ht="11.25" hidden="1" customHeight="1" outlineLevel="1" x14ac:dyDescent="0.3">
      <c r="A71" s="3">
        <v>1</v>
      </c>
      <c r="B71" s="3" t="e">
        <f>#REF!+1</f>
        <v>#REF!</v>
      </c>
      <c r="C71" s="3" t="e">
        <f t="shared" ref="C71:J71" si="1">B71+1</f>
        <v>#REF!</v>
      </c>
      <c r="D71" s="3" t="e">
        <f t="shared" si="1"/>
        <v>#REF!</v>
      </c>
      <c r="E71" s="3"/>
      <c r="F71" s="3">
        <f t="shared" si="1"/>
        <v>1</v>
      </c>
      <c r="G71" s="3">
        <f t="shared" si="1"/>
        <v>2</v>
      </c>
      <c r="H71" s="3">
        <f t="shared" si="1"/>
        <v>3</v>
      </c>
      <c r="I71" s="3">
        <f t="shared" si="1"/>
        <v>4</v>
      </c>
      <c r="J71" s="3">
        <f t="shared" si="1"/>
        <v>5</v>
      </c>
      <c r="K71" s="3"/>
    </row>
    <row r="72" spans="1:11" hidden="1" outlineLevel="1" x14ac:dyDescent="0.2">
      <c r="A72" s="8" t="s">
        <v>447</v>
      </c>
      <c r="B72" s="9" t="s">
        <v>448</v>
      </c>
      <c r="C72" s="28" t="s">
        <v>678</v>
      </c>
      <c r="D72" s="28" t="s">
        <v>577</v>
      </c>
      <c r="F72" s="8" t="s">
        <v>447</v>
      </c>
      <c r="G72" s="9" t="s">
        <v>679</v>
      </c>
      <c r="H72" s="9" t="s">
        <v>448</v>
      </c>
      <c r="I72" s="28" t="s">
        <v>678</v>
      </c>
      <c r="J72" s="28" t="s">
        <v>577</v>
      </c>
      <c r="K72" s="28"/>
    </row>
    <row r="73" spans="1:11" hidden="1" outlineLevel="1" x14ac:dyDescent="0.2"/>
    <row r="74" spans="1:11" hidden="1" outlineLevel="1" x14ac:dyDescent="0.2">
      <c r="A74" s="4" t="s">
        <v>680</v>
      </c>
      <c r="B74" s="5">
        <v>3</v>
      </c>
      <c r="C74" s="4" t="s">
        <v>681</v>
      </c>
      <c r="F74" s="4" t="s">
        <v>680</v>
      </c>
      <c r="G74" s="5" t="s">
        <v>682</v>
      </c>
      <c r="H74" s="5">
        <v>3</v>
      </c>
      <c r="I74" s="4" t="s">
        <v>681</v>
      </c>
    </row>
    <row r="75" spans="1:11" hidden="1" outlineLevel="1" x14ac:dyDescent="0.2">
      <c r="A75" s="4" t="s">
        <v>683</v>
      </c>
      <c r="B75" s="5">
        <v>3</v>
      </c>
      <c r="C75" s="4" t="s">
        <v>684</v>
      </c>
      <c r="F75" s="4" t="s">
        <v>685</v>
      </c>
      <c r="G75" s="5" t="s">
        <v>686</v>
      </c>
      <c r="H75" s="5">
        <v>2</v>
      </c>
      <c r="I75" s="4" t="s">
        <v>687</v>
      </c>
    </row>
    <row r="76" spans="1:11" hidden="1" outlineLevel="1" x14ac:dyDescent="0.2">
      <c r="A76" s="4" t="s">
        <v>688</v>
      </c>
      <c r="B76" s="5">
        <v>3</v>
      </c>
      <c r="C76" s="4" t="s">
        <v>689</v>
      </c>
      <c r="F76" s="4" t="s">
        <v>683</v>
      </c>
      <c r="G76" s="5" t="s">
        <v>690</v>
      </c>
      <c r="H76" s="5">
        <v>3</v>
      </c>
      <c r="I76" s="4" t="s">
        <v>684</v>
      </c>
    </row>
    <row r="77" spans="1:11" hidden="1" outlineLevel="1" x14ac:dyDescent="0.2">
      <c r="A77" s="4" t="s">
        <v>691</v>
      </c>
      <c r="B77" s="5">
        <v>3</v>
      </c>
      <c r="C77" s="4" t="s">
        <v>692</v>
      </c>
      <c r="F77" s="4" t="s">
        <v>693</v>
      </c>
      <c r="G77" s="5" t="s">
        <v>694</v>
      </c>
      <c r="H77" s="5">
        <v>2</v>
      </c>
      <c r="I77" s="4" t="s">
        <v>695</v>
      </c>
    </row>
    <row r="78" spans="1:11" hidden="1" outlineLevel="1" x14ac:dyDescent="0.2">
      <c r="A78" s="4" t="s">
        <v>696</v>
      </c>
      <c r="B78" s="5">
        <v>3</v>
      </c>
      <c r="C78" s="4" t="s">
        <v>697</v>
      </c>
      <c r="F78" s="4" t="s">
        <v>698</v>
      </c>
      <c r="G78" s="5" t="s">
        <v>699</v>
      </c>
      <c r="H78" s="5">
        <v>2</v>
      </c>
      <c r="I78" s="4" t="s">
        <v>700</v>
      </c>
    </row>
    <row r="79" spans="1:11" hidden="1" outlineLevel="1" x14ac:dyDescent="0.2">
      <c r="A79" s="4" t="s">
        <v>701</v>
      </c>
      <c r="B79" s="5">
        <v>5</v>
      </c>
      <c r="C79" s="4" t="s">
        <v>702</v>
      </c>
      <c r="F79" s="4" t="s">
        <v>703</v>
      </c>
      <c r="G79" s="5" t="s">
        <v>704</v>
      </c>
      <c r="H79" s="5">
        <v>1</v>
      </c>
      <c r="I79" s="19" t="s">
        <v>705</v>
      </c>
    </row>
    <row r="80" spans="1:11" hidden="1" outlineLevel="1" x14ac:dyDescent="0.2">
      <c r="A80" s="4" t="s">
        <v>706</v>
      </c>
      <c r="B80" s="5">
        <v>3</v>
      </c>
      <c r="C80" s="4" t="s">
        <v>707</v>
      </c>
      <c r="F80" s="4" t="s">
        <v>708</v>
      </c>
      <c r="G80" s="5" t="s">
        <v>709</v>
      </c>
      <c r="H80" s="5">
        <v>1</v>
      </c>
      <c r="I80" s="4" t="s">
        <v>710</v>
      </c>
    </row>
    <row r="81" spans="1:9" hidden="1" outlineLevel="1" x14ac:dyDescent="0.2">
      <c r="A81" s="4" t="s">
        <v>711</v>
      </c>
      <c r="B81" s="5">
        <v>1</v>
      </c>
      <c r="C81" s="4" t="s">
        <v>712</v>
      </c>
      <c r="F81" s="4" t="s">
        <v>688</v>
      </c>
      <c r="G81" s="5" t="s">
        <v>713</v>
      </c>
      <c r="H81" s="5">
        <v>3</v>
      </c>
      <c r="I81" s="4" t="s">
        <v>689</v>
      </c>
    </row>
    <row r="82" spans="1:9" hidden="1" outlineLevel="1" x14ac:dyDescent="0.2">
      <c r="A82" s="4" t="s">
        <v>714</v>
      </c>
      <c r="B82" s="5">
        <v>5</v>
      </c>
      <c r="C82" s="4" t="s">
        <v>715</v>
      </c>
      <c r="F82" s="4" t="s">
        <v>706</v>
      </c>
      <c r="G82" s="5" t="s">
        <v>716</v>
      </c>
      <c r="H82" s="5">
        <v>3</v>
      </c>
      <c r="I82" s="4" t="s">
        <v>707</v>
      </c>
    </row>
    <row r="83" spans="1:9" hidden="1" outlineLevel="1" x14ac:dyDescent="0.2">
      <c r="A83" s="4" t="s">
        <v>717</v>
      </c>
      <c r="B83" s="5">
        <v>1</v>
      </c>
      <c r="C83" s="4" t="s">
        <v>718</v>
      </c>
      <c r="F83" s="4" t="s">
        <v>714</v>
      </c>
      <c r="G83" s="5" t="s">
        <v>719</v>
      </c>
      <c r="H83" s="5">
        <v>5</v>
      </c>
      <c r="I83" s="4" t="s">
        <v>720</v>
      </c>
    </row>
    <row r="84" spans="1:9" hidden="1" outlineLevel="1" x14ac:dyDescent="0.2">
      <c r="A84" s="4" t="s">
        <v>721</v>
      </c>
      <c r="B84" s="5">
        <v>3</v>
      </c>
      <c r="C84" s="4" t="s">
        <v>722</v>
      </c>
      <c r="F84" s="4" t="s">
        <v>717</v>
      </c>
      <c r="G84" s="5" t="s">
        <v>723</v>
      </c>
      <c r="H84" s="5">
        <v>1</v>
      </c>
      <c r="I84" s="4" t="s">
        <v>724</v>
      </c>
    </row>
    <row r="85" spans="1:9" hidden="1" outlineLevel="1" x14ac:dyDescent="0.2">
      <c r="A85" s="4" t="s">
        <v>500</v>
      </c>
      <c r="B85" s="5">
        <v>3</v>
      </c>
      <c r="C85" s="4" t="s">
        <v>725</v>
      </c>
      <c r="F85" s="4" t="s">
        <v>721</v>
      </c>
      <c r="G85" s="5" t="s">
        <v>726</v>
      </c>
      <c r="H85" s="5">
        <v>3</v>
      </c>
      <c r="I85" s="4" t="s">
        <v>727</v>
      </c>
    </row>
    <row r="86" spans="1:9" hidden="1" outlineLevel="1" x14ac:dyDescent="0.2">
      <c r="A86" s="4" t="s">
        <v>728</v>
      </c>
      <c r="B86" s="5">
        <v>1</v>
      </c>
      <c r="C86" s="4" t="s">
        <v>729</v>
      </c>
      <c r="F86" s="4" t="s">
        <v>500</v>
      </c>
      <c r="G86" s="5" t="s">
        <v>730</v>
      </c>
      <c r="H86" s="5">
        <v>3</v>
      </c>
      <c r="I86" s="4" t="s">
        <v>725</v>
      </c>
    </row>
    <row r="87" spans="1:9" hidden="1" outlineLevel="1" x14ac:dyDescent="0.2">
      <c r="A87" s="4" t="s">
        <v>731</v>
      </c>
      <c r="B87" s="5">
        <v>3</v>
      </c>
      <c r="C87" s="4" t="s">
        <v>732</v>
      </c>
      <c r="F87" s="4" t="s">
        <v>733</v>
      </c>
      <c r="G87" s="5" t="s">
        <v>734</v>
      </c>
      <c r="H87" s="5">
        <v>1</v>
      </c>
      <c r="I87" s="4" t="s">
        <v>735</v>
      </c>
    </row>
    <row r="88" spans="1:9" hidden="1" outlineLevel="1" x14ac:dyDescent="0.2">
      <c r="A88" s="4" t="s">
        <v>736</v>
      </c>
      <c r="B88" s="5">
        <v>1</v>
      </c>
      <c r="C88" s="4" t="s">
        <v>737</v>
      </c>
      <c r="F88" s="4" t="s">
        <v>738</v>
      </c>
      <c r="G88" s="5" t="s">
        <v>739</v>
      </c>
      <c r="H88" s="5">
        <v>3</v>
      </c>
      <c r="I88" s="4" t="s">
        <v>740</v>
      </c>
    </row>
    <row r="89" spans="1:9" hidden="1" outlineLevel="1" x14ac:dyDescent="0.2">
      <c r="A89" s="4" t="s">
        <v>738</v>
      </c>
      <c r="B89" s="5">
        <v>3</v>
      </c>
      <c r="C89" s="4" t="s">
        <v>740</v>
      </c>
      <c r="F89" s="4" t="s">
        <v>741</v>
      </c>
      <c r="G89" s="5" t="s">
        <v>742</v>
      </c>
      <c r="H89" s="5">
        <v>3</v>
      </c>
      <c r="I89" s="4" t="s">
        <v>743</v>
      </c>
    </row>
    <row r="90" spans="1:9" hidden="1" outlineLevel="1" x14ac:dyDescent="0.2">
      <c r="A90" s="4" t="s">
        <v>741</v>
      </c>
      <c r="B90" s="5">
        <v>3</v>
      </c>
      <c r="C90" s="4" t="s">
        <v>743</v>
      </c>
      <c r="F90" s="4" t="s">
        <v>515</v>
      </c>
      <c r="G90" s="5" t="s">
        <v>744</v>
      </c>
      <c r="H90" s="5">
        <v>3</v>
      </c>
      <c r="I90" s="4" t="s">
        <v>745</v>
      </c>
    </row>
    <row r="91" spans="1:9" hidden="1" outlineLevel="1" x14ac:dyDescent="0.2">
      <c r="A91" s="4" t="s">
        <v>746</v>
      </c>
      <c r="B91" s="5">
        <v>3</v>
      </c>
      <c r="C91" s="19" t="s">
        <v>747</v>
      </c>
      <c r="F91" s="4" t="s">
        <v>746</v>
      </c>
      <c r="G91" s="5" t="s">
        <v>748</v>
      </c>
      <c r="H91" s="5">
        <v>3</v>
      </c>
      <c r="I91" s="19" t="s">
        <v>747</v>
      </c>
    </row>
    <row r="92" spans="1:9" hidden="1" outlineLevel="1" x14ac:dyDescent="0.2">
      <c r="A92" s="4" t="s">
        <v>749</v>
      </c>
      <c r="B92" s="5">
        <v>3</v>
      </c>
      <c r="C92" s="4" t="s">
        <v>750</v>
      </c>
      <c r="F92" s="4" t="s">
        <v>751</v>
      </c>
      <c r="G92" s="5" t="s">
        <v>752</v>
      </c>
      <c r="H92" s="5">
        <v>2</v>
      </c>
      <c r="I92" s="4" t="s">
        <v>753</v>
      </c>
    </row>
    <row r="93" spans="1:9" hidden="1" outlineLevel="1" x14ac:dyDescent="0.2">
      <c r="A93" s="4" t="s">
        <v>751</v>
      </c>
      <c r="B93" s="5">
        <v>2</v>
      </c>
      <c r="C93" s="4" t="s">
        <v>753</v>
      </c>
      <c r="F93" s="4" t="s">
        <v>754</v>
      </c>
      <c r="G93" s="5" t="s">
        <v>755</v>
      </c>
      <c r="H93" s="5">
        <v>3</v>
      </c>
      <c r="I93" s="4" t="s">
        <v>756</v>
      </c>
    </row>
    <row r="94" spans="1:9" hidden="1" outlineLevel="1" x14ac:dyDescent="0.2">
      <c r="A94" s="4" t="s">
        <v>754</v>
      </c>
      <c r="B94" s="5">
        <v>3</v>
      </c>
      <c r="C94" s="4" t="s">
        <v>756</v>
      </c>
      <c r="F94" s="4" t="s">
        <v>757</v>
      </c>
      <c r="G94" s="5" t="s">
        <v>758</v>
      </c>
      <c r="H94" s="5">
        <v>4</v>
      </c>
      <c r="I94" s="4" t="s">
        <v>759</v>
      </c>
    </row>
    <row r="95" spans="1:9" hidden="1" outlineLevel="1" x14ac:dyDescent="0.2">
      <c r="A95" s="4" t="s">
        <v>757</v>
      </c>
      <c r="B95" s="5">
        <v>4</v>
      </c>
      <c r="C95" s="4" t="s">
        <v>759</v>
      </c>
      <c r="F95" s="4" t="s">
        <v>760</v>
      </c>
      <c r="G95" s="5" t="s">
        <v>761</v>
      </c>
      <c r="H95" s="5">
        <v>5</v>
      </c>
      <c r="I95" s="4" t="s">
        <v>762</v>
      </c>
    </row>
    <row r="96" spans="1:9" hidden="1" outlineLevel="1" x14ac:dyDescent="0.2">
      <c r="A96" s="4" t="s">
        <v>760</v>
      </c>
      <c r="B96" s="5">
        <v>5</v>
      </c>
      <c r="C96" s="4" t="s">
        <v>762</v>
      </c>
      <c r="F96" s="4" t="s">
        <v>763</v>
      </c>
      <c r="G96" s="5" t="s">
        <v>764</v>
      </c>
      <c r="H96" s="5">
        <v>1</v>
      </c>
      <c r="I96" s="4" t="s">
        <v>765</v>
      </c>
    </row>
    <row r="97" spans="1:9" hidden="1" outlineLevel="1" x14ac:dyDescent="0.2">
      <c r="A97" s="4" t="s">
        <v>766</v>
      </c>
      <c r="B97" s="5">
        <v>1</v>
      </c>
      <c r="C97" s="19" t="s">
        <v>767</v>
      </c>
      <c r="F97" s="4" t="s">
        <v>768</v>
      </c>
      <c r="G97" s="5" t="s">
        <v>769</v>
      </c>
      <c r="H97" s="5">
        <v>5</v>
      </c>
      <c r="I97" s="4" t="s">
        <v>770</v>
      </c>
    </row>
    <row r="98" spans="1:9" hidden="1" outlineLevel="1" x14ac:dyDescent="0.2">
      <c r="A98" s="4" t="s">
        <v>771</v>
      </c>
      <c r="B98" s="5">
        <v>5</v>
      </c>
      <c r="C98" s="4" t="s">
        <v>772</v>
      </c>
      <c r="F98" s="4" t="s">
        <v>773</v>
      </c>
      <c r="G98" s="5" t="s">
        <v>774</v>
      </c>
      <c r="H98" s="5">
        <v>5</v>
      </c>
      <c r="I98" s="4" t="s">
        <v>715</v>
      </c>
    </row>
    <row r="99" spans="1:9" hidden="1" outlineLevel="1" x14ac:dyDescent="0.2">
      <c r="A99" s="4" t="s">
        <v>773</v>
      </c>
      <c r="B99" s="5">
        <v>5</v>
      </c>
      <c r="C99" s="4" t="s">
        <v>715</v>
      </c>
      <c r="F99" s="4" t="s">
        <v>775</v>
      </c>
      <c r="G99" s="5" t="s">
        <v>776</v>
      </c>
      <c r="H99" s="5">
        <v>1</v>
      </c>
      <c r="I99" s="4" t="s">
        <v>718</v>
      </c>
    </row>
    <row r="100" spans="1:9" hidden="1" outlineLevel="1" x14ac:dyDescent="0.2">
      <c r="A100" s="4" t="s">
        <v>775</v>
      </c>
      <c r="B100" s="5">
        <v>1</v>
      </c>
      <c r="C100" s="4" t="s">
        <v>718</v>
      </c>
      <c r="F100" s="4" t="s">
        <v>777</v>
      </c>
      <c r="G100" s="5" t="s">
        <v>778</v>
      </c>
      <c r="H100" s="5">
        <v>3</v>
      </c>
      <c r="I100" s="4" t="s">
        <v>722</v>
      </c>
    </row>
    <row r="101" spans="1:9" hidden="1" outlineLevel="1" x14ac:dyDescent="0.2">
      <c r="A101" s="4" t="s">
        <v>777</v>
      </c>
      <c r="B101" s="5">
        <v>3</v>
      </c>
      <c r="C101" s="4" t="s">
        <v>722</v>
      </c>
      <c r="F101" s="4" t="s">
        <v>779</v>
      </c>
      <c r="G101" s="5" t="s">
        <v>780</v>
      </c>
      <c r="H101" s="5">
        <v>3</v>
      </c>
      <c r="I101" s="4" t="s">
        <v>781</v>
      </c>
    </row>
    <row r="102" spans="1:9" hidden="1" outlineLevel="1" x14ac:dyDescent="0.2">
      <c r="A102" s="4" t="s">
        <v>782</v>
      </c>
      <c r="B102" s="5">
        <v>1</v>
      </c>
      <c r="C102" s="19" t="s">
        <v>783</v>
      </c>
      <c r="F102" s="4" t="s">
        <v>784</v>
      </c>
      <c r="G102" s="5" t="s">
        <v>785</v>
      </c>
      <c r="H102" s="5">
        <v>2</v>
      </c>
      <c r="I102" s="4" t="s">
        <v>786</v>
      </c>
    </row>
    <row r="103" spans="1:9" hidden="1" outlineLevel="1" x14ac:dyDescent="0.2">
      <c r="A103" s="4" t="s">
        <v>787</v>
      </c>
      <c r="B103" s="5">
        <v>1</v>
      </c>
      <c r="C103" s="4" t="s">
        <v>788</v>
      </c>
      <c r="F103" s="4" t="s">
        <v>789</v>
      </c>
      <c r="G103" s="5" t="s">
        <v>790</v>
      </c>
      <c r="H103" s="5">
        <v>3</v>
      </c>
      <c r="I103" s="4" t="s">
        <v>791</v>
      </c>
    </row>
    <row r="104" spans="1:9" hidden="1" outlineLevel="1" x14ac:dyDescent="0.2">
      <c r="A104" s="4" t="s">
        <v>792</v>
      </c>
      <c r="B104" s="5">
        <v>1</v>
      </c>
      <c r="C104" s="19" t="s">
        <v>793</v>
      </c>
      <c r="F104" s="4" t="s">
        <v>794</v>
      </c>
      <c r="G104" s="5" t="s">
        <v>795</v>
      </c>
      <c r="H104" s="5">
        <v>4</v>
      </c>
      <c r="I104" s="4" t="s">
        <v>796</v>
      </c>
    </row>
    <row r="105" spans="1:9" hidden="1" outlineLevel="1" x14ac:dyDescent="0.2">
      <c r="A105" s="4" t="s">
        <v>797</v>
      </c>
      <c r="B105" s="5">
        <v>1</v>
      </c>
      <c r="C105" s="19" t="s">
        <v>798</v>
      </c>
      <c r="F105" s="4" t="s">
        <v>799</v>
      </c>
      <c r="G105" s="5" t="s">
        <v>800</v>
      </c>
      <c r="H105" s="5">
        <v>5</v>
      </c>
      <c r="I105" s="4" t="s">
        <v>801</v>
      </c>
    </row>
    <row r="106" spans="1:9" hidden="1" outlineLevel="1" x14ac:dyDescent="0.2">
      <c r="A106" s="4" t="s">
        <v>779</v>
      </c>
      <c r="B106" s="5">
        <v>3</v>
      </c>
      <c r="C106" s="4" t="s">
        <v>781</v>
      </c>
      <c r="F106" s="4" t="s">
        <v>802</v>
      </c>
      <c r="G106" s="5" t="s">
        <v>803</v>
      </c>
      <c r="H106" s="5">
        <v>2</v>
      </c>
      <c r="I106" s="4" t="s">
        <v>804</v>
      </c>
    </row>
    <row r="107" spans="1:9" hidden="1" outlineLevel="1" x14ac:dyDescent="0.2">
      <c r="A107" s="4" t="s">
        <v>784</v>
      </c>
      <c r="B107" s="5">
        <v>2</v>
      </c>
      <c r="C107" s="4" t="s">
        <v>786</v>
      </c>
      <c r="F107" s="4" t="s">
        <v>805</v>
      </c>
      <c r="G107" s="5" t="s">
        <v>806</v>
      </c>
      <c r="H107" s="5">
        <v>5</v>
      </c>
      <c r="I107" s="4" t="s">
        <v>807</v>
      </c>
    </row>
    <row r="108" spans="1:9" hidden="1" outlineLevel="1" x14ac:dyDescent="0.2">
      <c r="A108" s="4" t="s">
        <v>789</v>
      </c>
      <c r="B108" s="5">
        <v>3</v>
      </c>
      <c r="C108" s="4" t="s">
        <v>791</v>
      </c>
      <c r="F108" s="4" t="s">
        <v>808</v>
      </c>
      <c r="G108" s="5" t="s">
        <v>809</v>
      </c>
      <c r="H108" s="5">
        <v>3</v>
      </c>
      <c r="I108" s="4" t="s">
        <v>810</v>
      </c>
    </row>
    <row r="109" spans="1:9" hidden="1" outlineLevel="1" x14ac:dyDescent="0.2">
      <c r="A109" s="4" t="s">
        <v>794</v>
      </c>
      <c r="B109" s="5">
        <v>4</v>
      </c>
      <c r="C109" s="4" t="s">
        <v>796</v>
      </c>
      <c r="F109" s="4" t="s">
        <v>811</v>
      </c>
      <c r="G109" s="5" t="s">
        <v>811</v>
      </c>
      <c r="H109" s="5">
        <v>3</v>
      </c>
      <c r="I109" s="4" t="s">
        <v>812</v>
      </c>
    </row>
    <row r="110" spans="1:9" hidden="1" outlineLevel="1" x14ac:dyDescent="0.2">
      <c r="A110" s="4" t="s">
        <v>799</v>
      </c>
      <c r="B110" s="5">
        <v>5</v>
      </c>
      <c r="C110" s="4" t="s">
        <v>801</v>
      </c>
    </row>
    <row r="111" spans="1:9" hidden="1" outlineLevel="1" x14ac:dyDescent="0.2">
      <c r="A111" s="4" t="s">
        <v>808</v>
      </c>
      <c r="B111" s="5">
        <v>3</v>
      </c>
      <c r="C111" s="4" t="s">
        <v>810</v>
      </c>
      <c r="H111" s="5"/>
    </row>
    <row r="112" spans="1:9" collapsed="1" x14ac:dyDescent="0.2"/>
    <row r="115" spans="1:12" ht="15.6" x14ac:dyDescent="0.3">
      <c r="A115" s="1" t="s">
        <v>813</v>
      </c>
    </row>
    <row r="116" spans="1:12" s="8" customFormat="1" hidden="1" outlineLevel="1" x14ac:dyDescent="0.2"/>
    <row r="117" spans="1:12" hidden="1" outlineLevel="1" x14ac:dyDescent="0.2">
      <c r="A117" s="10" t="s">
        <v>450</v>
      </c>
      <c r="B117" s="10" t="s">
        <v>614</v>
      </c>
      <c r="C117" s="10" t="s">
        <v>814</v>
      </c>
      <c r="D117" s="10" t="s">
        <v>815</v>
      </c>
      <c r="E117" s="10" t="s">
        <v>816</v>
      </c>
      <c r="F117" s="10" t="s">
        <v>612</v>
      </c>
      <c r="G117" s="10" t="s">
        <v>817</v>
      </c>
      <c r="H117" s="10" t="s">
        <v>18</v>
      </c>
      <c r="I117" s="10"/>
      <c r="J117" s="10" t="s">
        <v>20</v>
      </c>
      <c r="K117" s="10"/>
      <c r="L117" s="10" t="s">
        <v>818</v>
      </c>
    </row>
    <row r="118" spans="1:12" hidden="1" outlineLevel="1" x14ac:dyDescent="0.2">
      <c r="A118" s="10"/>
      <c r="B118" s="10"/>
      <c r="C118" s="10"/>
      <c r="D118" s="10"/>
      <c r="E118" s="10"/>
      <c r="F118" s="10"/>
      <c r="G118" s="10"/>
      <c r="H118" s="10"/>
      <c r="I118" s="10"/>
      <c r="J118" s="10"/>
      <c r="K118" s="10"/>
      <c r="L118" s="10"/>
    </row>
    <row r="119" spans="1:12" hidden="1" outlineLevel="1" x14ac:dyDescent="0.2">
      <c r="A119" s="5" t="s">
        <v>626</v>
      </c>
      <c r="B119" s="5">
        <v>-2</v>
      </c>
      <c r="C119" s="5">
        <v>-2</v>
      </c>
      <c r="D119" s="5">
        <v>-0.1</v>
      </c>
      <c r="E119" s="6">
        <v>3</v>
      </c>
      <c r="F119" s="5">
        <v>3</v>
      </c>
      <c r="G119" s="5">
        <v>-0.15</v>
      </c>
      <c r="H119" s="5">
        <v>-0.4</v>
      </c>
      <c r="I119" s="5"/>
      <c r="J119" s="5"/>
      <c r="K119" s="5"/>
      <c r="L119" s="5">
        <v>-1</v>
      </c>
    </row>
    <row r="120" spans="1:12" hidden="1" outlineLevel="1" x14ac:dyDescent="0.2">
      <c r="A120" s="5" t="s">
        <v>819</v>
      </c>
      <c r="B120" s="5">
        <v>0</v>
      </c>
      <c r="C120" s="5">
        <v>0</v>
      </c>
      <c r="D120" s="5">
        <v>0</v>
      </c>
      <c r="E120" s="5">
        <v>1</v>
      </c>
      <c r="F120" s="5">
        <v>2</v>
      </c>
      <c r="G120" s="5">
        <v>-0.05</v>
      </c>
      <c r="H120" s="5">
        <v>0</v>
      </c>
      <c r="I120" s="5"/>
      <c r="J120" s="5"/>
      <c r="K120" s="5"/>
      <c r="L120" s="5">
        <v>0</v>
      </c>
    </row>
    <row r="121" spans="1:12" hidden="1" outlineLevel="1" x14ac:dyDescent="0.2">
      <c r="A121" s="5" t="s">
        <v>820</v>
      </c>
      <c r="B121" s="5">
        <v>-1</v>
      </c>
      <c r="C121" s="5">
        <v>-1</v>
      </c>
      <c r="D121" s="5">
        <v>-0.05</v>
      </c>
      <c r="E121" s="5">
        <v>1</v>
      </c>
      <c r="F121" s="5">
        <v>2</v>
      </c>
      <c r="G121" s="5">
        <v>-0.05</v>
      </c>
      <c r="H121" s="5">
        <v>-0.15</v>
      </c>
      <c r="I121" s="5"/>
      <c r="J121" s="5"/>
      <c r="K121" s="5"/>
      <c r="L121" s="5">
        <v>0</v>
      </c>
    </row>
    <row r="122" spans="1:12" hidden="1" outlineLevel="1" x14ac:dyDescent="0.2">
      <c r="A122" s="5" t="s">
        <v>604</v>
      </c>
      <c r="B122" s="5">
        <v>0</v>
      </c>
      <c r="C122" s="5">
        <v>0</v>
      </c>
      <c r="D122" s="5">
        <v>0</v>
      </c>
      <c r="E122" s="5">
        <v>0</v>
      </c>
      <c r="F122" s="5">
        <v>0</v>
      </c>
      <c r="G122" s="5">
        <v>0</v>
      </c>
      <c r="H122" s="5">
        <v>0</v>
      </c>
      <c r="I122" s="5"/>
      <c r="J122" s="5"/>
      <c r="K122" s="5"/>
      <c r="L122" s="5">
        <v>0</v>
      </c>
    </row>
    <row r="123" spans="1:12" hidden="1" outlineLevel="1" x14ac:dyDescent="0.2">
      <c r="A123" s="5" t="s">
        <v>821</v>
      </c>
      <c r="B123" s="5">
        <v>1</v>
      </c>
      <c r="C123" s="5">
        <v>0</v>
      </c>
      <c r="D123" s="5">
        <v>0</v>
      </c>
      <c r="E123" s="5">
        <v>0</v>
      </c>
      <c r="F123" s="5">
        <v>-1</v>
      </c>
      <c r="G123" s="5">
        <v>0</v>
      </c>
      <c r="H123" s="5">
        <v>0.05</v>
      </c>
      <c r="I123" s="5"/>
      <c r="J123" s="5"/>
      <c r="K123" s="5"/>
      <c r="L123" s="5">
        <v>0</v>
      </c>
    </row>
    <row r="124" spans="1:12" hidden="1" outlineLevel="1" x14ac:dyDescent="0.2">
      <c r="A124" s="5" t="s">
        <v>822</v>
      </c>
      <c r="B124" s="5">
        <v>1</v>
      </c>
      <c r="C124" s="5">
        <v>1</v>
      </c>
      <c r="D124" s="5">
        <v>0</v>
      </c>
      <c r="E124" s="5">
        <v>-1</v>
      </c>
      <c r="F124" s="5">
        <v>-1</v>
      </c>
      <c r="G124" s="5">
        <v>0.15</v>
      </c>
      <c r="H124" s="5">
        <v>0.2</v>
      </c>
      <c r="I124" s="5"/>
      <c r="J124" s="5"/>
      <c r="K124" s="5"/>
      <c r="L124" s="5">
        <v>0.5</v>
      </c>
    </row>
    <row r="125" spans="1:12" hidden="1" outlineLevel="1" x14ac:dyDescent="0.2">
      <c r="A125" s="5" t="s">
        <v>823</v>
      </c>
      <c r="B125" s="5">
        <v>0</v>
      </c>
      <c r="C125" s="5">
        <v>0</v>
      </c>
      <c r="D125" s="5">
        <v>0</v>
      </c>
      <c r="E125" s="5">
        <v>0</v>
      </c>
      <c r="F125" s="5">
        <v>0</v>
      </c>
      <c r="G125" s="5">
        <v>0</v>
      </c>
      <c r="H125" s="5">
        <v>0</v>
      </c>
      <c r="I125" s="5"/>
      <c r="J125" s="5"/>
      <c r="K125" s="5"/>
      <c r="L125" s="5">
        <v>0</v>
      </c>
    </row>
    <row r="126" spans="1:12" hidden="1" outlineLevel="1" x14ac:dyDescent="0.2">
      <c r="A126" s="5" t="s">
        <v>824</v>
      </c>
      <c r="B126" s="5">
        <v>0</v>
      </c>
      <c r="C126" s="5">
        <v>0</v>
      </c>
      <c r="D126" s="5">
        <v>0</v>
      </c>
      <c r="E126" s="5">
        <v>0</v>
      </c>
      <c r="F126" s="5">
        <v>0</v>
      </c>
      <c r="G126" s="5">
        <v>0</v>
      </c>
      <c r="H126" s="5">
        <v>0</v>
      </c>
      <c r="I126" s="5"/>
      <c r="J126" s="5"/>
      <c r="K126" s="5"/>
      <c r="L126" s="5">
        <v>0</v>
      </c>
    </row>
    <row r="127" spans="1:12" hidden="1" outlineLevel="1" x14ac:dyDescent="0.2">
      <c r="A127" s="5" t="s">
        <v>825</v>
      </c>
      <c r="B127" s="5">
        <v>0</v>
      </c>
      <c r="C127" s="5">
        <v>1</v>
      </c>
      <c r="D127" s="5">
        <v>0.05</v>
      </c>
      <c r="E127" s="5">
        <v>-1</v>
      </c>
      <c r="F127" s="5">
        <v>-1</v>
      </c>
      <c r="G127" s="5">
        <v>0.1</v>
      </c>
      <c r="H127" s="5">
        <v>0.2</v>
      </c>
      <c r="I127" s="5"/>
      <c r="J127" s="5"/>
      <c r="K127" s="5"/>
      <c r="L127" s="5">
        <v>0.5</v>
      </c>
    </row>
    <row r="128" spans="1:12" hidden="1" outlineLevel="1" x14ac:dyDescent="0.2">
      <c r="A128" s="5" t="s">
        <v>826</v>
      </c>
      <c r="B128" s="5">
        <v>-1</v>
      </c>
      <c r="C128" s="5">
        <v>-1</v>
      </c>
      <c r="D128" s="5">
        <v>-0.05</v>
      </c>
      <c r="E128" s="5">
        <v>2</v>
      </c>
      <c r="F128" s="5">
        <v>3</v>
      </c>
      <c r="G128" s="5">
        <v>-0.1</v>
      </c>
      <c r="H128" s="5">
        <v>-0.4</v>
      </c>
      <c r="I128" s="5"/>
      <c r="J128" s="5"/>
      <c r="K128" s="5"/>
      <c r="L128" s="5">
        <v>-1</v>
      </c>
    </row>
    <row r="129" spans="1:12" hidden="1" outlineLevel="1" x14ac:dyDescent="0.2">
      <c r="A129" s="5" t="s">
        <v>827</v>
      </c>
      <c r="B129" s="5">
        <v>-1</v>
      </c>
      <c r="C129" s="5">
        <v>0</v>
      </c>
      <c r="D129" s="5">
        <v>0</v>
      </c>
      <c r="E129" s="5">
        <v>-1</v>
      </c>
      <c r="F129" s="5">
        <v>-2</v>
      </c>
      <c r="G129" s="5">
        <v>0.05</v>
      </c>
      <c r="H129" s="5">
        <v>0.1</v>
      </c>
      <c r="I129" s="5"/>
      <c r="J129" s="5"/>
      <c r="K129" s="5"/>
      <c r="L129" s="5">
        <v>0</v>
      </c>
    </row>
    <row r="130" spans="1:12" hidden="1" outlineLevel="1" x14ac:dyDescent="0.2">
      <c r="A130" s="5" t="s">
        <v>828</v>
      </c>
      <c r="B130" s="5">
        <v>1</v>
      </c>
      <c r="C130" s="5">
        <v>-1</v>
      </c>
      <c r="D130" s="5">
        <v>0</v>
      </c>
      <c r="E130" s="5">
        <v>-1</v>
      </c>
      <c r="F130" s="5">
        <v>-1</v>
      </c>
      <c r="G130" s="5">
        <v>0.05</v>
      </c>
      <c r="H130" s="5">
        <v>0.25</v>
      </c>
      <c r="I130" s="5"/>
      <c r="J130" s="5"/>
      <c r="K130" s="5"/>
      <c r="L130" s="5">
        <v>0</v>
      </c>
    </row>
    <row r="131" spans="1:12" collapsed="1" x14ac:dyDescent="0.2"/>
    <row r="134" spans="1:12" ht="15.6" x14ac:dyDescent="0.3">
      <c r="A134" s="1" t="s">
        <v>829</v>
      </c>
    </row>
    <row r="135" spans="1:12" hidden="1" outlineLevel="1" x14ac:dyDescent="0.2"/>
    <row r="136" spans="1:12" hidden="1" outlineLevel="1" x14ac:dyDescent="0.2">
      <c r="A136" s="10" t="s">
        <v>23</v>
      </c>
      <c r="B136" s="10" t="s">
        <v>614</v>
      </c>
      <c r="C136" s="10" t="s">
        <v>814</v>
      </c>
      <c r="D136" s="10" t="s">
        <v>815</v>
      </c>
      <c r="E136" s="10" t="s">
        <v>816</v>
      </c>
      <c r="F136" s="10" t="s">
        <v>612</v>
      </c>
      <c r="G136" s="10" t="s">
        <v>817</v>
      </c>
      <c r="H136" s="10" t="s">
        <v>18</v>
      </c>
      <c r="I136" s="10"/>
      <c r="J136" s="10" t="s">
        <v>20</v>
      </c>
      <c r="K136" s="10"/>
      <c r="L136" s="10" t="s">
        <v>818</v>
      </c>
    </row>
    <row r="137" spans="1:12" hidden="1" outlineLevel="1" x14ac:dyDescent="0.2">
      <c r="A137" s="10"/>
      <c r="B137" s="10"/>
      <c r="C137" s="10"/>
      <c r="D137" s="10"/>
      <c r="E137" s="10"/>
      <c r="F137" s="10"/>
      <c r="G137" s="10"/>
      <c r="H137" s="10"/>
      <c r="I137" s="10"/>
      <c r="J137" s="10"/>
      <c r="K137" s="10"/>
      <c r="L137" s="10"/>
    </row>
    <row r="138" spans="1:12" hidden="1" outlineLevel="1" x14ac:dyDescent="0.2">
      <c r="A138" s="5" t="s">
        <v>830</v>
      </c>
      <c r="B138" s="5">
        <v>1</v>
      </c>
      <c r="C138" s="5">
        <v>1</v>
      </c>
      <c r="D138" s="5">
        <v>0.1</v>
      </c>
      <c r="E138" s="10">
        <v>0</v>
      </c>
      <c r="F138" s="10">
        <v>0</v>
      </c>
      <c r="G138" s="10">
        <v>0</v>
      </c>
      <c r="H138" s="10">
        <v>0</v>
      </c>
      <c r="I138" s="10"/>
      <c r="J138" s="5"/>
      <c r="K138" s="5"/>
      <c r="L138" s="5">
        <v>1</v>
      </c>
    </row>
    <row r="139" spans="1:12" hidden="1" outlineLevel="1" x14ac:dyDescent="0.2">
      <c r="A139" s="5" t="s">
        <v>831</v>
      </c>
      <c r="B139" s="5">
        <v>1</v>
      </c>
      <c r="C139" s="5">
        <v>1</v>
      </c>
      <c r="D139" s="5">
        <v>0.1</v>
      </c>
      <c r="E139" s="5">
        <v>0</v>
      </c>
      <c r="F139" s="5">
        <v>0</v>
      </c>
      <c r="G139" s="5">
        <v>0</v>
      </c>
      <c r="H139" s="5">
        <v>0</v>
      </c>
      <c r="I139" s="5"/>
      <c r="J139" s="5"/>
      <c r="K139" s="5"/>
      <c r="L139" s="5">
        <v>1</v>
      </c>
    </row>
    <row r="140" spans="1:12" hidden="1" outlineLevel="1" x14ac:dyDescent="0.2">
      <c r="A140" s="5" t="s">
        <v>832</v>
      </c>
      <c r="B140" s="5">
        <v>1</v>
      </c>
      <c r="C140" s="5">
        <v>0</v>
      </c>
      <c r="D140" s="5">
        <v>0</v>
      </c>
      <c r="E140" s="5">
        <v>0</v>
      </c>
      <c r="F140" s="5">
        <v>1</v>
      </c>
      <c r="G140" s="5">
        <v>-0.05</v>
      </c>
      <c r="H140" s="5">
        <v>0</v>
      </c>
      <c r="I140" s="5"/>
      <c r="J140" s="5"/>
      <c r="K140" s="5"/>
      <c r="L140" s="5">
        <v>0</v>
      </c>
    </row>
    <row r="141" spans="1:12" hidden="1" outlineLevel="1" x14ac:dyDescent="0.2">
      <c r="A141" s="5" t="s">
        <v>833</v>
      </c>
      <c r="B141" s="5">
        <v>1</v>
      </c>
      <c r="C141" s="5">
        <v>0</v>
      </c>
      <c r="D141" s="5">
        <v>0</v>
      </c>
      <c r="E141" s="5">
        <v>0</v>
      </c>
      <c r="F141" s="5">
        <v>0</v>
      </c>
      <c r="G141" s="5">
        <v>-0.05</v>
      </c>
      <c r="H141" s="5">
        <v>-0.1</v>
      </c>
      <c r="I141" s="5"/>
      <c r="J141" s="5"/>
      <c r="K141" s="5"/>
      <c r="L141" s="5">
        <v>-1</v>
      </c>
    </row>
    <row r="142" spans="1:12" hidden="1" outlineLevel="1" x14ac:dyDescent="0.2">
      <c r="A142" s="5" t="s">
        <v>834</v>
      </c>
      <c r="B142" s="5">
        <v>0</v>
      </c>
      <c r="C142" s="5">
        <v>0</v>
      </c>
      <c r="D142" s="5">
        <v>0</v>
      </c>
      <c r="E142" s="5">
        <v>1</v>
      </c>
      <c r="F142" s="5">
        <v>1</v>
      </c>
      <c r="G142" s="5">
        <v>-0.05</v>
      </c>
      <c r="H142" s="5">
        <v>-0.1</v>
      </c>
      <c r="I142" s="5"/>
      <c r="J142" s="5"/>
      <c r="K142" s="5"/>
      <c r="L142" s="5">
        <v>0</v>
      </c>
    </row>
    <row r="143" spans="1:12" hidden="1" outlineLevel="1" x14ac:dyDescent="0.2">
      <c r="A143" s="5" t="s">
        <v>835</v>
      </c>
      <c r="B143" s="5">
        <v>0</v>
      </c>
      <c r="C143" s="5">
        <v>0</v>
      </c>
      <c r="D143" s="5">
        <v>0</v>
      </c>
      <c r="E143" s="5">
        <v>1</v>
      </c>
      <c r="F143" s="5">
        <v>1</v>
      </c>
      <c r="G143" s="5">
        <v>-0.05</v>
      </c>
      <c r="H143" s="5">
        <v>-0.1</v>
      </c>
      <c r="I143" s="5"/>
      <c r="J143" s="5"/>
      <c r="K143" s="5"/>
      <c r="L143" s="5">
        <v>0</v>
      </c>
    </row>
    <row r="144" spans="1:12" hidden="1" outlineLevel="1" x14ac:dyDescent="0.2">
      <c r="A144" s="5" t="s">
        <v>836</v>
      </c>
      <c r="B144" s="5">
        <v>1</v>
      </c>
      <c r="C144" s="5">
        <v>0</v>
      </c>
      <c r="D144" s="5">
        <v>0</v>
      </c>
      <c r="E144" s="5">
        <v>1</v>
      </c>
      <c r="F144" s="5">
        <v>1</v>
      </c>
      <c r="G144" s="5">
        <v>-0.1</v>
      </c>
      <c r="H144" s="5">
        <v>0</v>
      </c>
      <c r="I144" s="5"/>
      <c r="J144" s="5"/>
      <c r="K144" s="5"/>
      <c r="L144" s="5">
        <v>0</v>
      </c>
    </row>
    <row r="145" spans="1:28" hidden="1" outlineLevel="1" x14ac:dyDescent="0.2">
      <c r="A145" s="5" t="s">
        <v>837</v>
      </c>
      <c r="B145" s="5">
        <v>1</v>
      </c>
      <c r="C145" s="5">
        <v>0</v>
      </c>
      <c r="D145" s="5">
        <v>0</v>
      </c>
      <c r="E145" s="5">
        <v>1</v>
      </c>
      <c r="F145" s="5">
        <v>1</v>
      </c>
      <c r="G145" s="5">
        <v>-0.1</v>
      </c>
      <c r="H145" s="5">
        <v>0</v>
      </c>
      <c r="I145" s="5"/>
      <c r="J145" s="5"/>
      <c r="K145" s="5"/>
      <c r="L145" s="5">
        <v>0</v>
      </c>
    </row>
    <row r="146" spans="1:28" hidden="1" outlineLevel="1" x14ac:dyDescent="0.2">
      <c r="A146" s="5" t="s">
        <v>81</v>
      </c>
      <c r="B146" s="5">
        <v>1</v>
      </c>
      <c r="C146" s="5">
        <v>0</v>
      </c>
      <c r="D146" s="5">
        <v>0</v>
      </c>
      <c r="E146" s="5">
        <v>0</v>
      </c>
      <c r="F146" s="5">
        <v>1</v>
      </c>
      <c r="G146" s="5">
        <v>-0.1</v>
      </c>
      <c r="H146" s="5">
        <v>0</v>
      </c>
      <c r="I146" s="5"/>
      <c r="J146" s="5"/>
      <c r="K146" s="5"/>
      <c r="L146" s="5">
        <v>-1</v>
      </c>
    </row>
    <row r="147" spans="1:28" hidden="1" outlineLevel="1" x14ac:dyDescent="0.2">
      <c r="A147" s="5" t="s">
        <v>838</v>
      </c>
      <c r="B147" s="5">
        <v>0</v>
      </c>
      <c r="C147" s="5">
        <v>0</v>
      </c>
      <c r="D147" s="5">
        <v>0</v>
      </c>
      <c r="E147" s="5">
        <v>0</v>
      </c>
      <c r="F147" s="5">
        <v>1</v>
      </c>
      <c r="G147" s="5">
        <v>0</v>
      </c>
      <c r="H147" s="5">
        <v>0</v>
      </c>
      <c r="I147" s="5"/>
      <c r="J147" s="5"/>
      <c r="K147" s="5"/>
      <c r="L147" s="5">
        <v>0</v>
      </c>
    </row>
    <row r="148" spans="1:28" hidden="1" outlineLevel="1" x14ac:dyDescent="0.2">
      <c r="A148" s="5" t="s">
        <v>264</v>
      </c>
      <c r="B148" s="5">
        <v>0</v>
      </c>
      <c r="C148" s="5">
        <v>0</v>
      </c>
      <c r="D148" s="5">
        <v>0</v>
      </c>
      <c r="E148" s="5">
        <v>1</v>
      </c>
      <c r="F148" s="5">
        <v>2</v>
      </c>
      <c r="G148" s="5">
        <v>-0.05</v>
      </c>
      <c r="H148" s="5">
        <v>0</v>
      </c>
      <c r="I148" s="5"/>
      <c r="J148" s="5"/>
      <c r="K148" s="5"/>
      <c r="L148" s="5">
        <v>0</v>
      </c>
    </row>
    <row r="149" spans="1:28" hidden="1" outlineLevel="1" x14ac:dyDescent="0.2">
      <c r="A149" s="5" t="s">
        <v>839</v>
      </c>
      <c r="B149" s="5">
        <v>1</v>
      </c>
      <c r="C149" s="5">
        <v>0</v>
      </c>
      <c r="D149" s="5">
        <v>0.05</v>
      </c>
      <c r="E149" s="5">
        <v>0</v>
      </c>
      <c r="F149" s="5">
        <v>0</v>
      </c>
      <c r="G149" s="5">
        <v>0</v>
      </c>
      <c r="H149" s="5">
        <v>0</v>
      </c>
      <c r="I149" s="5"/>
      <c r="J149" s="5"/>
      <c r="K149" s="5"/>
      <c r="L149" s="5">
        <v>0</v>
      </c>
    </row>
    <row r="150" spans="1:28" hidden="1" outlineLevel="1" x14ac:dyDescent="0.2">
      <c r="A150" s="5" t="s">
        <v>604</v>
      </c>
      <c r="B150" s="5">
        <v>0</v>
      </c>
      <c r="C150" s="5">
        <v>0</v>
      </c>
      <c r="D150" s="5">
        <v>0</v>
      </c>
      <c r="E150" s="5">
        <v>0</v>
      </c>
      <c r="F150" s="5">
        <v>0</v>
      </c>
      <c r="G150" s="5">
        <v>0</v>
      </c>
      <c r="H150" s="5">
        <v>0</v>
      </c>
      <c r="I150" s="5"/>
      <c r="J150" s="5"/>
      <c r="K150" s="5"/>
      <c r="L150" s="5">
        <v>0</v>
      </c>
    </row>
    <row r="151" spans="1:28" collapsed="1" x14ac:dyDescent="0.2"/>
    <row r="155" spans="1:28" ht="15.6" x14ac:dyDescent="0.3">
      <c r="A155" s="1" t="s">
        <v>840</v>
      </c>
    </row>
    <row r="156" spans="1:28" hidden="1" outlineLevel="1" x14ac:dyDescent="0.2">
      <c r="M156" s="19" t="s">
        <v>567</v>
      </c>
      <c r="N156" s="56" t="s">
        <v>841</v>
      </c>
      <c r="O156" s="56"/>
      <c r="P156" s="20" t="s">
        <v>569</v>
      </c>
      <c r="Q156" s="19" t="s">
        <v>567</v>
      </c>
      <c r="R156" s="56" t="s">
        <v>842</v>
      </c>
      <c r="S156" s="56"/>
      <c r="T156" s="56"/>
      <c r="U156" s="20" t="s">
        <v>569</v>
      </c>
      <c r="V156" s="19" t="s">
        <v>567</v>
      </c>
      <c r="W156" s="56" t="s">
        <v>843</v>
      </c>
      <c r="X156" s="56"/>
      <c r="Y156" s="56"/>
      <c r="Z156" s="20" t="s">
        <v>569</v>
      </c>
      <c r="AA156" s="21" t="s">
        <v>58</v>
      </c>
    </row>
    <row r="157" spans="1:28" hidden="1" outlineLevel="1" x14ac:dyDescent="0.2">
      <c r="A157" s="10" t="s">
        <v>570</v>
      </c>
      <c r="B157" s="10" t="s">
        <v>614</v>
      </c>
      <c r="C157" s="10" t="s">
        <v>814</v>
      </c>
      <c r="D157" s="10" t="s">
        <v>815</v>
      </c>
      <c r="E157" s="10" t="s">
        <v>816</v>
      </c>
      <c r="F157" s="10" t="s">
        <v>612</v>
      </c>
      <c r="G157" s="10" t="s">
        <v>817</v>
      </c>
      <c r="H157" s="10" t="s">
        <v>18</v>
      </c>
      <c r="I157" s="10"/>
      <c r="J157" s="10" t="s">
        <v>20</v>
      </c>
      <c r="K157" s="10"/>
      <c r="L157" s="10" t="s">
        <v>818</v>
      </c>
      <c r="N157" s="9" t="s">
        <v>477</v>
      </c>
      <c r="O157" s="9" t="s">
        <v>675</v>
      </c>
      <c r="P157" s="9" t="s">
        <v>674</v>
      </c>
      <c r="Q157" s="9" t="s">
        <v>69</v>
      </c>
      <c r="R157" s="9" t="s">
        <v>36</v>
      </c>
      <c r="S157" s="9" t="s">
        <v>844</v>
      </c>
      <c r="T157" s="9" t="s">
        <v>845</v>
      </c>
      <c r="U157" s="9" t="s">
        <v>53</v>
      </c>
      <c r="V157" s="9" t="s">
        <v>846</v>
      </c>
      <c r="W157" s="9" t="s">
        <v>574</v>
      </c>
      <c r="X157" s="9" t="s">
        <v>477</v>
      </c>
      <c r="Y157" s="9" t="s">
        <v>675</v>
      </c>
      <c r="Z157" s="9" t="s">
        <v>674</v>
      </c>
      <c r="AA157" s="9" t="s">
        <v>69</v>
      </c>
      <c r="AB157" s="22" t="s">
        <v>577</v>
      </c>
    </row>
    <row r="158" spans="1:28" hidden="1" outlineLevel="1" x14ac:dyDescent="0.2">
      <c r="A158" s="10"/>
      <c r="B158" s="10"/>
      <c r="C158" s="10"/>
      <c r="D158" s="10"/>
      <c r="E158" s="10"/>
      <c r="F158" s="10"/>
      <c r="G158" s="10"/>
      <c r="H158" s="10"/>
      <c r="I158" s="10"/>
      <c r="J158" s="10"/>
      <c r="K158" s="10"/>
      <c r="L158" s="10"/>
      <c r="N158" s="29"/>
      <c r="O158" s="29"/>
      <c r="P158" s="29"/>
      <c r="Q158" s="29"/>
      <c r="R158" s="29"/>
      <c r="S158" s="29"/>
      <c r="T158" s="29"/>
      <c r="U158" s="29"/>
      <c r="V158" s="29"/>
      <c r="W158" s="29"/>
      <c r="X158" s="29"/>
      <c r="Y158" s="29"/>
      <c r="Z158" s="29"/>
      <c r="AA158" s="29"/>
      <c r="AB158" s="29"/>
    </row>
    <row r="159" spans="1:28" hidden="1" outlineLevel="1" x14ac:dyDescent="0.2">
      <c r="A159" s="12" t="s">
        <v>578</v>
      </c>
      <c r="B159" s="5"/>
      <c r="C159" s="5"/>
      <c r="D159" s="5"/>
      <c r="E159" s="5"/>
      <c r="F159" s="5"/>
      <c r="G159" s="5"/>
      <c r="H159" s="5">
        <v>1</v>
      </c>
      <c r="I159" s="5"/>
      <c r="J159" s="5"/>
      <c r="K159" s="5"/>
      <c r="L159" s="5"/>
      <c r="N159" s="5">
        <v>1</v>
      </c>
      <c r="O159" s="5">
        <v>2</v>
      </c>
      <c r="P159" s="5">
        <v>3</v>
      </c>
      <c r="Q159" s="5">
        <v>1</v>
      </c>
      <c r="R159" s="5"/>
      <c r="S159" s="5"/>
      <c r="T159" s="5"/>
      <c r="U159" s="5"/>
      <c r="V159" s="5"/>
      <c r="W159" s="5" t="s">
        <v>579</v>
      </c>
      <c r="X159" s="5">
        <v>2000</v>
      </c>
      <c r="Y159" s="5">
        <v>5000</v>
      </c>
      <c r="Z159" s="5">
        <v>10000</v>
      </c>
      <c r="AA159" s="5">
        <v>2000</v>
      </c>
      <c r="AB159" s="21"/>
    </row>
    <row r="160" spans="1:28" hidden="1" outlineLevel="1" x14ac:dyDescent="0.2">
      <c r="A160" s="12" t="s">
        <v>580</v>
      </c>
      <c r="B160" s="5"/>
      <c r="C160" s="5"/>
      <c r="D160" s="5"/>
      <c r="E160" s="5"/>
      <c r="F160" s="5"/>
      <c r="G160" s="5"/>
      <c r="H160" s="5">
        <v>1</v>
      </c>
      <c r="I160" s="5"/>
      <c r="J160" s="5"/>
      <c r="K160" s="5"/>
      <c r="L160" s="5"/>
      <c r="N160" s="12"/>
      <c r="O160" s="5"/>
      <c r="P160" s="5"/>
      <c r="Q160" s="5"/>
      <c r="R160" s="5"/>
      <c r="S160" s="5"/>
      <c r="T160" s="5"/>
      <c r="U160" s="5"/>
      <c r="V160" s="5">
        <v>2</v>
      </c>
      <c r="W160" s="5" t="s">
        <v>579</v>
      </c>
      <c r="X160" s="5">
        <v>2000</v>
      </c>
      <c r="Y160" s="5">
        <v>2000</v>
      </c>
      <c r="Z160" s="5">
        <v>2000</v>
      </c>
      <c r="AA160" s="5">
        <v>2000</v>
      </c>
      <c r="AB160" s="21"/>
    </row>
    <row r="161" spans="1:28" hidden="1" outlineLevel="1" x14ac:dyDescent="0.2">
      <c r="A161" s="12" t="s">
        <v>581</v>
      </c>
      <c r="B161" s="5"/>
      <c r="C161" s="5">
        <v>-1</v>
      </c>
      <c r="D161" s="30">
        <v>-0.05</v>
      </c>
      <c r="E161" s="5"/>
      <c r="F161" s="5"/>
      <c r="G161" s="5"/>
      <c r="H161" s="5">
        <v>1</v>
      </c>
      <c r="I161" s="5"/>
      <c r="J161" s="5"/>
      <c r="K161" s="5"/>
      <c r="L161" s="5"/>
      <c r="N161" s="12">
        <v>-1</v>
      </c>
      <c r="O161" s="5">
        <v>-2</v>
      </c>
      <c r="P161" s="5">
        <v>-3</v>
      </c>
      <c r="Q161" s="5">
        <v>-1</v>
      </c>
      <c r="R161" s="5"/>
      <c r="S161" s="5"/>
      <c r="T161" s="5"/>
      <c r="U161" s="5"/>
      <c r="V161" s="5"/>
      <c r="W161" s="5" t="s">
        <v>579</v>
      </c>
      <c r="X161" s="5"/>
      <c r="Y161" s="5"/>
      <c r="Z161" s="5"/>
      <c r="AA161" s="5"/>
      <c r="AB161" s="21"/>
    </row>
    <row r="162" spans="1:28" hidden="1" outlineLevel="1" x14ac:dyDescent="0.2">
      <c r="A162" s="12" t="s">
        <v>582</v>
      </c>
      <c r="B162" s="5"/>
      <c r="C162" s="5"/>
      <c r="D162" s="5"/>
      <c r="E162" s="5"/>
      <c r="F162" s="5"/>
      <c r="G162" s="5"/>
      <c r="H162" s="5">
        <v>1</v>
      </c>
      <c r="I162" s="5"/>
      <c r="J162" s="5"/>
      <c r="K162" s="5"/>
      <c r="L162" s="5"/>
      <c r="N162" s="5"/>
      <c r="O162" s="5"/>
      <c r="P162" s="5"/>
      <c r="Q162" s="5"/>
      <c r="R162" s="5"/>
      <c r="S162" s="5">
        <v>2</v>
      </c>
      <c r="T162" s="5"/>
      <c r="U162" s="5"/>
      <c r="V162" s="5"/>
      <c r="W162" s="5" t="s">
        <v>579</v>
      </c>
      <c r="X162" s="5">
        <v>2000</v>
      </c>
      <c r="Y162" s="5">
        <v>2000</v>
      </c>
      <c r="Z162" s="5">
        <v>2000</v>
      </c>
      <c r="AA162" s="5">
        <v>2000</v>
      </c>
      <c r="AB162" s="21"/>
    </row>
    <row r="163" spans="1:28" hidden="1" outlineLevel="1" x14ac:dyDescent="0.2">
      <c r="A163" s="12" t="s">
        <v>583</v>
      </c>
      <c r="B163" s="5"/>
      <c r="C163" s="5"/>
      <c r="D163" s="5"/>
      <c r="E163" s="5"/>
      <c r="F163" s="5"/>
      <c r="G163" s="5"/>
      <c r="H163" s="5">
        <v>1</v>
      </c>
      <c r="I163" s="5"/>
      <c r="J163" s="5"/>
      <c r="K163" s="5"/>
      <c r="L163" s="5"/>
      <c r="N163" s="5"/>
      <c r="O163" s="5"/>
      <c r="P163" s="5"/>
      <c r="Q163" s="5"/>
      <c r="R163" s="5">
        <v>2</v>
      </c>
      <c r="S163" s="5"/>
      <c r="T163" s="5"/>
      <c r="U163" s="5"/>
      <c r="V163" s="5"/>
      <c r="W163" s="5" t="s">
        <v>579</v>
      </c>
      <c r="X163" s="5">
        <v>2000</v>
      </c>
      <c r="Y163" s="5">
        <v>2000</v>
      </c>
      <c r="Z163" s="5">
        <v>2000</v>
      </c>
      <c r="AA163" s="5">
        <v>2000</v>
      </c>
      <c r="AB163" s="21"/>
    </row>
    <row r="164" spans="1:28" hidden="1" outlineLevel="1" x14ac:dyDescent="0.2">
      <c r="A164" s="12" t="s">
        <v>585</v>
      </c>
      <c r="B164" s="5"/>
      <c r="C164" s="5"/>
      <c r="D164" s="5"/>
      <c r="E164" s="5"/>
      <c r="F164" s="5">
        <v>2</v>
      </c>
      <c r="G164" s="5"/>
      <c r="H164" s="5">
        <v>0.5</v>
      </c>
      <c r="I164" s="5"/>
      <c r="J164" s="5"/>
      <c r="K164" s="5"/>
      <c r="L164" s="5"/>
      <c r="N164" s="5"/>
      <c r="O164" s="5"/>
      <c r="P164" s="5"/>
      <c r="Q164" s="5"/>
      <c r="R164" s="5"/>
      <c r="S164" s="5"/>
      <c r="T164" s="5"/>
      <c r="U164" s="5"/>
      <c r="V164" s="5"/>
      <c r="W164" s="5" t="s">
        <v>586</v>
      </c>
      <c r="X164" s="5">
        <v>10</v>
      </c>
      <c r="Y164" s="5">
        <v>10</v>
      </c>
      <c r="Z164" s="5">
        <v>10</v>
      </c>
      <c r="AA164" s="5">
        <v>10</v>
      </c>
      <c r="AB164" s="21"/>
    </row>
    <row r="165" spans="1:28" hidden="1" outlineLevel="1" x14ac:dyDescent="0.2">
      <c r="A165" s="12" t="s">
        <v>587</v>
      </c>
      <c r="B165" s="5"/>
      <c r="C165" s="5"/>
      <c r="D165" s="5"/>
      <c r="E165" s="5"/>
      <c r="F165" s="5"/>
      <c r="G165" s="5"/>
      <c r="H165" s="5">
        <v>1</v>
      </c>
      <c r="I165" s="5"/>
      <c r="J165" s="5"/>
      <c r="K165" s="5"/>
      <c r="L165" s="5"/>
      <c r="N165" s="5"/>
      <c r="O165" s="5"/>
      <c r="P165" s="5"/>
      <c r="Q165" s="5"/>
      <c r="R165" s="5"/>
      <c r="S165" s="5"/>
      <c r="T165" s="5"/>
      <c r="U165" s="5">
        <v>2</v>
      </c>
      <c r="V165" s="5"/>
      <c r="W165" s="5" t="s">
        <v>579</v>
      </c>
      <c r="X165" s="5">
        <v>2000</v>
      </c>
      <c r="Y165" s="5">
        <v>2000</v>
      </c>
      <c r="Z165" s="5">
        <v>2000</v>
      </c>
      <c r="AA165" s="5">
        <v>2000</v>
      </c>
      <c r="AB165" s="21"/>
    </row>
    <row r="166" spans="1:28" hidden="1" outlineLevel="1" x14ac:dyDescent="0.2">
      <c r="A166" s="12" t="s">
        <v>590</v>
      </c>
      <c r="B166" s="5"/>
      <c r="C166" s="5"/>
      <c r="D166" s="5"/>
      <c r="E166" s="5">
        <v>1</v>
      </c>
      <c r="F166" s="5">
        <v>2</v>
      </c>
      <c r="G166" s="5">
        <v>-0.05</v>
      </c>
      <c r="H166" s="5">
        <v>0.5</v>
      </c>
      <c r="I166" s="5"/>
      <c r="J166" s="5"/>
      <c r="K166" s="5"/>
      <c r="L166" s="5">
        <v>-1</v>
      </c>
      <c r="N166" s="6"/>
      <c r="O166" s="6"/>
      <c r="P166" s="6"/>
      <c r="Q166" s="6"/>
      <c r="R166" s="5"/>
      <c r="S166" s="5"/>
      <c r="T166" s="5"/>
      <c r="U166" s="5"/>
      <c r="V166" s="5"/>
      <c r="W166" s="5" t="s">
        <v>579</v>
      </c>
      <c r="X166" s="5"/>
      <c r="Y166" s="5">
        <v>3000</v>
      </c>
      <c r="Z166" s="5"/>
      <c r="AA166" s="5"/>
      <c r="AB166" s="21" t="s">
        <v>847</v>
      </c>
    </row>
    <row r="167" spans="1:28" hidden="1" outlineLevel="1" x14ac:dyDescent="0.2">
      <c r="A167" s="12" t="s">
        <v>591</v>
      </c>
      <c r="B167" s="5"/>
      <c r="C167" s="5"/>
      <c r="D167" s="5"/>
      <c r="E167" s="5"/>
      <c r="F167" s="5"/>
      <c r="G167" s="5"/>
      <c r="H167" s="5">
        <v>1</v>
      </c>
      <c r="I167" s="5"/>
      <c r="J167" s="5"/>
      <c r="K167" s="5"/>
      <c r="L167" s="5"/>
      <c r="N167" s="6">
        <v>1</v>
      </c>
      <c r="O167" s="6">
        <v>2</v>
      </c>
      <c r="P167" s="6">
        <v>3</v>
      </c>
      <c r="Q167" s="6">
        <v>1</v>
      </c>
      <c r="R167" s="5"/>
      <c r="S167" s="5"/>
      <c r="T167" s="5"/>
      <c r="U167" s="5"/>
      <c r="V167" s="5"/>
      <c r="W167" s="5" t="s">
        <v>579</v>
      </c>
      <c r="X167" s="5">
        <v>1500</v>
      </c>
      <c r="Y167" s="5">
        <v>4000</v>
      </c>
      <c r="Z167" s="5">
        <v>8000</v>
      </c>
      <c r="AA167" s="5">
        <v>1500</v>
      </c>
      <c r="AB167" s="21" t="s">
        <v>592</v>
      </c>
    </row>
    <row r="168" spans="1:28" hidden="1" outlineLevel="1" x14ac:dyDescent="0.2">
      <c r="A168" s="12" t="s">
        <v>593</v>
      </c>
      <c r="B168" s="5"/>
      <c r="C168" s="5"/>
      <c r="D168" s="5"/>
      <c r="E168" s="5"/>
      <c r="F168" s="5"/>
      <c r="G168" s="5"/>
      <c r="H168" s="5">
        <v>1</v>
      </c>
      <c r="I168" s="5"/>
      <c r="J168" s="5"/>
      <c r="K168" s="5"/>
      <c r="L168" s="5"/>
      <c r="N168" s="5"/>
      <c r="O168" s="5"/>
      <c r="P168" s="5"/>
      <c r="Q168" s="5"/>
      <c r="R168" s="5"/>
      <c r="S168" s="5"/>
      <c r="T168" s="5"/>
      <c r="U168" s="5">
        <v>2</v>
      </c>
      <c r="V168" s="5"/>
      <c r="W168" s="5" t="s">
        <v>579</v>
      </c>
      <c r="X168" s="5">
        <v>2000</v>
      </c>
      <c r="Y168" s="5">
        <v>2000</v>
      </c>
      <c r="Z168" s="5">
        <v>2000</v>
      </c>
      <c r="AA168" s="5">
        <v>2000</v>
      </c>
      <c r="AB168" s="21"/>
    </row>
    <row r="169" spans="1:28" hidden="1" outlineLevel="1" x14ac:dyDescent="0.2">
      <c r="A169" s="12" t="s">
        <v>596</v>
      </c>
      <c r="B169" s="5"/>
      <c r="C169" s="5"/>
      <c r="D169" s="5"/>
      <c r="E169" s="12">
        <v>-2</v>
      </c>
      <c r="F169" s="12">
        <v>-3</v>
      </c>
      <c r="G169" s="12">
        <v>0.1</v>
      </c>
      <c r="H169" s="12">
        <v>2</v>
      </c>
      <c r="I169" s="12"/>
      <c r="J169" s="12"/>
      <c r="K169" s="12"/>
      <c r="L169" s="12">
        <v>1</v>
      </c>
      <c r="N169" s="12"/>
      <c r="O169" s="12"/>
      <c r="P169" s="12"/>
      <c r="Q169" s="12"/>
      <c r="R169" s="12">
        <v>2</v>
      </c>
      <c r="S169" s="12"/>
      <c r="T169" s="12"/>
      <c r="U169" s="12">
        <v>2</v>
      </c>
      <c r="V169" s="12"/>
      <c r="W169" s="12" t="s">
        <v>579</v>
      </c>
      <c r="X169" s="12">
        <v>5000</v>
      </c>
      <c r="Y169" s="12">
        <v>5000</v>
      </c>
      <c r="Z169" s="12">
        <v>5000</v>
      </c>
      <c r="AA169" s="12">
        <v>5000</v>
      </c>
      <c r="AB169" s="21"/>
    </row>
    <row r="170" spans="1:28" hidden="1" outlineLevel="1" x14ac:dyDescent="0.2">
      <c r="A170" s="12" t="s">
        <v>597</v>
      </c>
      <c r="B170" s="5"/>
      <c r="C170" s="5"/>
      <c r="D170" s="5"/>
      <c r="E170" s="5"/>
      <c r="F170" s="5"/>
      <c r="G170" s="5"/>
      <c r="H170" s="5">
        <v>1</v>
      </c>
      <c r="I170" s="5"/>
      <c r="J170" s="5"/>
      <c r="K170" s="5"/>
      <c r="L170" s="5"/>
      <c r="N170" s="5"/>
      <c r="O170" s="5"/>
      <c r="P170" s="5"/>
      <c r="Q170" s="5"/>
      <c r="R170" s="5"/>
      <c r="S170" s="5">
        <v>2</v>
      </c>
      <c r="T170" s="5"/>
      <c r="U170" s="5"/>
      <c r="V170" s="5"/>
      <c r="W170" s="5" t="s">
        <v>579</v>
      </c>
      <c r="X170" s="5">
        <v>2000</v>
      </c>
      <c r="Y170" s="5">
        <v>2000</v>
      </c>
      <c r="Z170" s="5">
        <v>2000</v>
      </c>
      <c r="AA170" s="5">
        <v>2000</v>
      </c>
      <c r="AB170" s="21"/>
    </row>
    <row r="171" spans="1:28" hidden="1" outlineLevel="1" x14ac:dyDescent="0.2">
      <c r="A171" s="12" t="s">
        <v>599</v>
      </c>
      <c r="B171" s="5"/>
      <c r="C171" s="5"/>
      <c r="D171" s="5"/>
      <c r="E171" s="5">
        <v>1</v>
      </c>
      <c r="F171" s="5">
        <v>-1</v>
      </c>
      <c r="G171" s="5">
        <v>-0.05</v>
      </c>
      <c r="H171" s="5">
        <v>1</v>
      </c>
      <c r="I171" s="5"/>
      <c r="J171" s="5"/>
      <c r="K171" s="5"/>
      <c r="L171" s="5"/>
      <c r="N171" s="12"/>
      <c r="O171" s="5"/>
      <c r="P171" s="5"/>
      <c r="Q171" s="5"/>
      <c r="R171" s="5"/>
      <c r="S171" s="5"/>
      <c r="T171" s="5"/>
      <c r="U171" s="5"/>
      <c r="V171" s="5"/>
      <c r="W171" s="5" t="s">
        <v>579</v>
      </c>
      <c r="X171" s="5">
        <v>700</v>
      </c>
      <c r="Y171" s="5">
        <v>2000</v>
      </c>
      <c r="Z171" s="5">
        <v>4500</v>
      </c>
      <c r="AA171" s="5">
        <v>700</v>
      </c>
      <c r="AB171" s="21" t="s">
        <v>848</v>
      </c>
    </row>
    <row r="172" spans="1:28" hidden="1" outlineLevel="1" x14ac:dyDescent="0.2">
      <c r="A172" s="12" t="s">
        <v>601</v>
      </c>
      <c r="B172" s="5"/>
      <c r="C172" s="5"/>
      <c r="D172" s="5"/>
      <c r="E172" s="12">
        <v>2</v>
      </c>
      <c r="F172" s="12">
        <v>3</v>
      </c>
      <c r="G172" s="12">
        <v>-0.1</v>
      </c>
      <c r="H172" s="12">
        <v>0.5</v>
      </c>
      <c r="I172" s="12"/>
      <c r="J172" s="12"/>
      <c r="K172" s="12"/>
      <c r="L172" s="12">
        <v>-1</v>
      </c>
      <c r="N172" s="12"/>
      <c r="O172" s="12"/>
      <c r="P172" s="12"/>
      <c r="Q172" s="12"/>
      <c r="R172" s="12"/>
      <c r="S172" s="12"/>
      <c r="T172" s="12"/>
      <c r="U172" s="12"/>
      <c r="V172" s="12"/>
      <c r="W172" s="12" t="s">
        <v>579</v>
      </c>
      <c r="X172" s="12">
        <v>1000</v>
      </c>
      <c r="Y172" s="12">
        <v>4000</v>
      </c>
      <c r="Z172" s="12">
        <v>9000</v>
      </c>
      <c r="AA172" s="5">
        <v>1000</v>
      </c>
      <c r="AB172" s="21"/>
    </row>
    <row r="173" spans="1:28" hidden="1" outlineLevel="1" x14ac:dyDescent="0.2">
      <c r="A173" s="12" t="s">
        <v>602</v>
      </c>
      <c r="B173" s="5"/>
      <c r="C173" s="5"/>
      <c r="D173" s="5"/>
      <c r="E173" s="5"/>
      <c r="F173" s="5"/>
      <c r="G173" s="5"/>
      <c r="H173" s="5">
        <v>1</v>
      </c>
      <c r="I173" s="5"/>
      <c r="J173" s="5"/>
      <c r="K173" s="5"/>
      <c r="L173" s="5"/>
      <c r="N173" s="23"/>
      <c r="O173" s="5"/>
      <c r="P173" s="5"/>
      <c r="Q173" s="5"/>
      <c r="R173" s="5"/>
      <c r="S173" s="5"/>
      <c r="T173" s="5"/>
      <c r="U173" s="5"/>
      <c r="V173" s="5"/>
      <c r="W173" s="5" t="s">
        <v>579</v>
      </c>
      <c r="X173" s="5">
        <v>100</v>
      </c>
      <c r="Y173" s="5">
        <v>100</v>
      </c>
      <c r="Z173" s="5">
        <v>100</v>
      </c>
      <c r="AA173" s="5">
        <v>100</v>
      </c>
      <c r="AB173" s="21" t="s">
        <v>603</v>
      </c>
    </row>
    <row r="174" spans="1:28" hidden="1" outlineLevel="1" x14ac:dyDescent="0.2">
      <c r="A174" s="23" t="s">
        <v>604</v>
      </c>
      <c r="B174" s="5"/>
      <c r="C174" s="5"/>
      <c r="D174" s="5"/>
      <c r="E174" s="23"/>
      <c r="F174" s="23"/>
      <c r="G174" s="23"/>
      <c r="H174" s="23">
        <v>1</v>
      </c>
      <c r="I174" s="23"/>
      <c r="J174" s="23"/>
      <c r="K174" s="23"/>
      <c r="L174" s="23"/>
      <c r="N174" s="23"/>
      <c r="O174" s="23"/>
      <c r="P174" s="23"/>
      <c r="Q174" s="23"/>
      <c r="R174" s="23"/>
      <c r="S174" s="23"/>
      <c r="T174" s="23"/>
      <c r="U174" s="23"/>
      <c r="V174" s="23"/>
      <c r="W174" s="23" t="s">
        <v>579</v>
      </c>
      <c r="X174" s="23"/>
      <c r="Y174" s="23"/>
      <c r="Z174" s="23"/>
      <c r="AA174" s="23"/>
      <c r="AB174" s="31"/>
    </row>
    <row r="175" spans="1:28" hidden="1" outlineLevel="1" x14ac:dyDescent="0.2">
      <c r="A175" s="12" t="s">
        <v>605</v>
      </c>
      <c r="B175" s="5"/>
      <c r="C175" s="5"/>
      <c r="D175" s="5"/>
      <c r="E175" s="12">
        <v>-2</v>
      </c>
      <c r="F175" s="12">
        <v>-3</v>
      </c>
      <c r="G175" s="12">
        <v>0.1</v>
      </c>
      <c r="H175" s="12">
        <v>2</v>
      </c>
      <c r="I175" s="12"/>
      <c r="J175" s="12"/>
      <c r="K175" s="12"/>
      <c r="L175" s="12">
        <v>1</v>
      </c>
      <c r="N175" s="12"/>
      <c r="O175" s="12"/>
      <c r="P175" s="12"/>
      <c r="Q175" s="12"/>
      <c r="R175" s="12">
        <v>2</v>
      </c>
      <c r="S175" s="12"/>
      <c r="T175" s="12"/>
      <c r="U175" s="12"/>
      <c r="V175" s="12">
        <v>2</v>
      </c>
      <c r="W175" s="12" t="s">
        <v>579</v>
      </c>
      <c r="X175" s="12">
        <v>5000</v>
      </c>
      <c r="Y175" s="12">
        <v>5000</v>
      </c>
      <c r="Z175" s="12">
        <v>5000</v>
      </c>
      <c r="AA175" s="12">
        <v>5000</v>
      </c>
      <c r="AB175" s="21"/>
    </row>
    <row r="176" spans="1:28" hidden="1" outlineLevel="1" x14ac:dyDescent="0.2">
      <c r="A176" s="12" t="s">
        <v>606</v>
      </c>
      <c r="B176" s="5"/>
      <c r="C176" s="5"/>
      <c r="D176" s="5"/>
      <c r="E176" s="12"/>
      <c r="F176" s="12"/>
      <c r="G176" s="12"/>
      <c r="H176" s="12">
        <v>1</v>
      </c>
      <c r="I176" s="12"/>
      <c r="J176" s="12"/>
      <c r="K176" s="12"/>
      <c r="L176" s="12"/>
      <c r="N176" s="12"/>
      <c r="O176" s="12"/>
      <c r="P176" s="12"/>
      <c r="Q176" s="12"/>
      <c r="R176" s="12"/>
      <c r="S176" s="12"/>
      <c r="T176" s="12">
        <v>2</v>
      </c>
      <c r="U176" s="12"/>
      <c r="V176" s="12"/>
      <c r="W176" s="5" t="s">
        <v>579</v>
      </c>
      <c r="X176" s="5">
        <v>2000</v>
      </c>
      <c r="Y176" s="5">
        <v>2000</v>
      </c>
      <c r="Z176" s="5">
        <v>2000</v>
      </c>
      <c r="AA176" s="5">
        <v>2000</v>
      </c>
      <c r="AB176" s="21"/>
    </row>
    <row r="177" spans="1:28" hidden="1" outlineLevel="1" x14ac:dyDescent="0.2">
      <c r="A177" s="12" t="s">
        <v>608</v>
      </c>
      <c r="B177" s="5"/>
      <c r="C177" s="5"/>
      <c r="D177" s="5"/>
      <c r="E177" s="12"/>
      <c r="F177" s="12"/>
      <c r="G177" s="12"/>
      <c r="H177" s="12">
        <v>1</v>
      </c>
      <c r="I177" s="12"/>
      <c r="J177" s="12"/>
      <c r="K177" s="12"/>
      <c r="L177" s="12"/>
      <c r="N177" s="12"/>
      <c r="O177" s="12"/>
      <c r="P177" s="12"/>
      <c r="Q177" s="12"/>
      <c r="R177" s="12"/>
      <c r="S177" s="12"/>
      <c r="T177" s="12"/>
      <c r="U177" s="12"/>
      <c r="V177" s="12"/>
      <c r="W177" s="12" t="s">
        <v>579</v>
      </c>
      <c r="X177" s="12"/>
      <c r="Y177" s="12"/>
      <c r="Z177" s="12"/>
      <c r="AA177" s="12"/>
      <c r="AB177" s="21"/>
    </row>
    <row r="178" spans="1:28" hidden="1" outlineLevel="1" x14ac:dyDescent="0.2">
      <c r="A178" s="12" t="s">
        <v>609</v>
      </c>
      <c r="E178" s="5"/>
      <c r="F178" s="5">
        <v>2</v>
      </c>
      <c r="G178" s="5"/>
      <c r="H178" s="5">
        <v>0.5</v>
      </c>
      <c r="I178" s="5"/>
      <c r="J178" s="5"/>
      <c r="K178" s="5"/>
      <c r="L178" s="5"/>
      <c r="N178" s="5"/>
      <c r="O178" s="5"/>
      <c r="P178" s="5"/>
      <c r="Q178" s="5"/>
      <c r="R178" s="5"/>
      <c r="S178" s="5"/>
      <c r="T178" s="5"/>
      <c r="U178" s="5"/>
      <c r="V178" s="5"/>
      <c r="W178" s="5" t="s">
        <v>586</v>
      </c>
      <c r="X178" s="5">
        <v>10</v>
      </c>
      <c r="Y178" s="5">
        <v>10</v>
      </c>
      <c r="Z178" s="5">
        <v>10</v>
      </c>
      <c r="AA178" s="5">
        <v>10</v>
      </c>
      <c r="AB178" s="21"/>
    </row>
    <row r="179" spans="1:28" collapsed="1" x14ac:dyDescent="0.2"/>
    <row r="182" spans="1:28" ht="15.6" x14ac:dyDescent="0.3">
      <c r="A182" s="1" t="s">
        <v>849</v>
      </c>
    </row>
    <row r="183" spans="1:28" hidden="1" outlineLevel="1" x14ac:dyDescent="0.2"/>
    <row r="184" spans="1:28" hidden="1" outlineLevel="1" x14ac:dyDescent="0.2">
      <c r="A184" s="10" t="s">
        <v>570</v>
      </c>
      <c r="B184" s="10" t="s">
        <v>614</v>
      </c>
      <c r="C184" s="10" t="s">
        <v>814</v>
      </c>
      <c r="D184" s="10" t="s">
        <v>815</v>
      </c>
      <c r="E184" s="10" t="s">
        <v>816</v>
      </c>
      <c r="F184" s="10" t="s">
        <v>612</v>
      </c>
      <c r="G184" s="10" t="s">
        <v>817</v>
      </c>
      <c r="H184" s="10" t="s">
        <v>18</v>
      </c>
      <c r="I184" s="10" t="s">
        <v>20</v>
      </c>
      <c r="J184" s="10" t="s">
        <v>850</v>
      </c>
      <c r="K184" s="10"/>
      <c r="M184" s="9" t="s">
        <v>477</v>
      </c>
      <c r="N184" s="9" t="s">
        <v>675</v>
      </c>
      <c r="O184" s="9" t="s">
        <v>674</v>
      </c>
      <c r="P184" s="9" t="s">
        <v>69</v>
      </c>
      <c r="Q184" s="9" t="s">
        <v>36</v>
      </c>
      <c r="R184" s="9" t="s">
        <v>844</v>
      </c>
      <c r="S184" s="9" t="s">
        <v>845</v>
      </c>
      <c r="T184" s="9" t="s">
        <v>53</v>
      </c>
      <c r="U184" s="9" t="s">
        <v>846</v>
      </c>
      <c r="V184" s="9" t="s">
        <v>574</v>
      </c>
      <c r="W184" s="9" t="s">
        <v>477</v>
      </c>
      <c r="X184" s="9" t="s">
        <v>675</v>
      </c>
      <c r="Y184" s="9" t="s">
        <v>674</v>
      </c>
      <c r="Z184" s="9" t="s">
        <v>69</v>
      </c>
      <c r="AA184" s="22" t="s">
        <v>577</v>
      </c>
    </row>
    <row r="185" spans="1:28" hidden="1" outlineLevel="1" x14ac:dyDescent="0.2"/>
    <row r="186" spans="1:28" hidden="1" outlineLevel="1" x14ac:dyDescent="0.2">
      <c r="A186" s="5" t="s">
        <v>851</v>
      </c>
      <c r="B186" s="5">
        <v>0.4</v>
      </c>
      <c r="C186" s="5">
        <v>0.2</v>
      </c>
      <c r="D186" s="5">
        <v>7.4999999999999997E-3</v>
      </c>
      <c r="E186" s="5">
        <v>7</v>
      </c>
      <c r="F186" s="5">
        <v>-0.5</v>
      </c>
      <c r="G186" s="5">
        <v>0.04</v>
      </c>
      <c r="H186" s="5">
        <v>6.5</v>
      </c>
      <c r="I186" s="5"/>
      <c r="J186" s="5">
        <v>0</v>
      </c>
      <c r="K186" s="5"/>
    </row>
    <row r="187" spans="1:28" hidden="1" outlineLevel="1" x14ac:dyDescent="0.2">
      <c r="A187" s="5" t="s">
        <v>641</v>
      </c>
      <c r="B187" s="5">
        <v>0.5</v>
      </c>
      <c r="C187" s="5">
        <v>0.35</v>
      </c>
      <c r="D187" s="5">
        <v>0</v>
      </c>
      <c r="E187" s="5">
        <v>7</v>
      </c>
      <c r="F187" s="5">
        <v>-0.75</v>
      </c>
      <c r="G187" s="5">
        <v>0.05</v>
      </c>
      <c r="H187" s="5">
        <v>8</v>
      </c>
      <c r="I187" s="5"/>
      <c r="J187" s="5">
        <v>1</v>
      </c>
      <c r="K187" s="5"/>
    </row>
    <row r="188" spans="1:28" hidden="1" outlineLevel="1" x14ac:dyDescent="0.2">
      <c r="A188" s="5" t="s">
        <v>852</v>
      </c>
      <c r="B188" s="5">
        <v>0.66669999999999996</v>
      </c>
      <c r="C188" s="5">
        <v>0.5</v>
      </c>
      <c r="D188" s="5">
        <v>0</v>
      </c>
      <c r="E188" s="5">
        <v>9</v>
      </c>
      <c r="F188" s="5">
        <v>-0.75</v>
      </c>
      <c r="G188" s="5">
        <v>0.05</v>
      </c>
      <c r="H188" s="5">
        <v>7</v>
      </c>
      <c r="I188" s="5"/>
      <c r="J188" s="5">
        <v>1</v>
      </c>
      <c r="K188" s="5"/>
    </row>
    <row r="189" spans="1:28" hidden="1" outlineLevel="1" x14ac:dyDescent="0.2">
      <c r="A189" s="5" t="s">
        <v>853</v>
      </c>
      <c r="B189" s="5">
        <v>0.66669999999999996</v>
      </c>
      <c r="C189" s="5">
        <v>0.5</v>
      </c>
      <c r="D189" s="5">
        <v>0</v>
      </c>
      <c r="E189" s="5">
        <v>7</v>
      </c>
      <c r="F189" s="5">
        <v>-0.5</v>
      </c>
      <c r="G189" s="5">
        <v>0.05</v>
      </c>
      <c r="H189" s="5">
        <v>5</v>
      </c>
      <c r="I189" s="5"/>
      <c r="J189" s="5">
        <v>0</v>
      </c>
      <c r="K189" s="5"/>
    </row>
    <row r="190" spans="1:28" hidden="1" outlineLevel="1" x14ac:dyDescent="0.2">
      <c r="A190" s="5" t="s">
        <v>854</v>
      </c>
      <c r="B190" s="5">
        <v>0.66669999999999996</v>
      </c>
      <c r="C190" s="5">
        <v>0.1</v>
      </c>
      <c r="D190" s="5">
        <v>0</v>
      </c>
      <c r="E190" s="5">
        <v>8</v>
      </c>
      <c r="F190" s="5">
        <v>-0.25</v>
      </c>
      <c r="G190" s="5">
        <v>3.4000000000000002E-2</v>
      </c>
      <c r="H190" s="5">
        <v>7.5</v>
      </c>
      <c r="I190" s="5"/>
      <c r="J190" s="5">
        <v>0</v>
      </c>
      <c r="K190" s="5"/>
    </row>
    <row r="191" spans="1:28" hidden="1" outlineLevel="1" x14ac:dyDescent="0.2">
      <c r="A191" s="5" t="s">
        <v>855</v>
      </c>
      <c r="B191" s="5">
        <v>0.5</v>
      </c>
      <c r="C191" s="5">
        <v>0.25</v>
      </c>
      <c r="D191" s="5">
        <v>0.01</v>
      </c>
      <c r="E191" s="5">
        <v>9</v>
      </c>
      <c r="F191" s="5">
        <v>-0.4</v>
      </c>
      <c r="G191" s="5">
        <v>0.02</v>
      </c>
      <c r="H191" s="5">
        <v>6</v>
      </c>
      <c r="I191" s="5"/>
      <c r="J191" s="5">
        <v>0</v>
      </c>
      <c r="K191" s="5"/>
    </row>
    <row r="192" spans="1:28" collapsed="1" x14ac:dyDescent="0.2"/>
  </sheetData>
  <mergeCells count="3">
    <mergeCell ref="N156:O156"/>
    <mergeCell ref="R156:T156"/>
    <mergeCell ref="W156:Y156"/>
  </mergeCell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E0227-01EA-484A-B939-C36079E7D733}">
  <dimension ref="A1:AE360"/>
  <sheetViews>
    <sheetView workbookViewId="0">
      <selection activeCell="K5" sqref="K5"/>
    </sheetView>
  </sheetViews>
  <sheetFormatPr defaultColWidth="9.109375" defaultRowHeight="10.199999999999999" outlineLevelRow="1" x14ac:dyDescent="0.2"/>
  <cols>
    <col min="1" max="1" width="26.6640625" style="4" bestFit="1" customWidth="1"/>
    <col min="2" max="2" width="9.109375" style="5"/>
    <col min="3" max="256" width="9.109375" style="4"/>
    <col min="257" max="257" width="26.6640625" style="4" bestFit="1" customWidth="1"/>
    <col min="258" max="512" width="9.109375" style="4"/>
    <col min="513" max="513" width="26.6640625" style="4" bestFit="1" customWidth="1"/>
    <col min="514" max="768" width="9.109375" style="4"/>
    <col min="769" max="769" width="26.6640625" style="4" bestFit="1" customWidth="1"/>
    <col min="770" max="1024" width="9.109375" style="4"/>
    <col min="1025" max="1025" width="26.6640625" style="4" bestFit="1" customWidth="1"/>
    <col min="1026" max="1280" width="9.109375" style="4"/>
    <col min="1281" max="1281" width="26.6640625" style="4" bestFit="1" customWidth="1"/>
    <col min="1282" max="1536" width="9.109375" style="4"/>
    <col min="1537" max="1537" width="26.6640625" style="4" bestFit="1" customWidth="1"/>
    <col min="1538" max="1792" width="9.109375" style="4"/>
    <col min="1793" max="1793" width="26.6640625" style="4" bestFit="1" customWidth="1"/>
    <col min="1794" max="2048" width="9.109375" style="4"/>
    <col min="2049" max="2049" width="26.6640625" style="4" bestFit="1" customWidth="1"/>
    <col min="2050" max="2304" width="9.109375" style="4"/>
    <col min="2305" max="2305" width="26.6640625" style="4" bestFit="1" customWidth="1"/>
    <col min="2306" max="2560" width="9.109375" style="4"/>
    <col min="2561" max="2561" width="26.6640625" style="4" bestFit="1" customWidth="1"/>
    <col min="2562" max="2816" width="9.109375" style="4"/>
    <col min="2817" max="2817" width="26.6640625" style="4" bestFit="1" customWidth="1"/>
    <col min="2818" max="3072" width="9.109375" style="4"/>
    <col min="3073" max="3073" width="26.6640625" style="4" bestFit="1" customWidth="1"/>
    <col min="3074" max="3328" width="9.109375" style="4"/>
    <col min="3329" max="3329" width="26.6640625" style="4" bestFit="1" customWidth="1"/>
    <col min="3330" max="3584" width="9.109375" style="4"/>
    <col min="3585" max="3585" width="26.6640625" style="4" bestFit="1" customWidth="1"/>
    <col min="3586" max="3840" width="9.109375" style="4"/>
    <col min="3841" max="3841" width="26.6640625" style="4" bestFit="1" customWidth="1"/>
    <col min="3842" max="4096" width="9.109375" style="4"/>
    <col min="4097" max="4097" width="26.6640625" style="4" bestFit="1" customWidth="1"/>
    <col min="4098" max="4352" width="9.109375" style="4"/>
    <col min="4353" max="4353" width="26.6640625" style="4" bestFit="1" customWidth="1"/>
    <col min="4354" max="4608" width="9.109375" style="4"/>
    <col min="4609" max="4609" width="26.6640625" style="4" bestFit="1" customWidth="1"/>
    <col min="4610" max="4864" width="9.109375" style="4"/>
    <col min="4865" max="4865" width="26.6640625" style="4" bestFit="1" customWidth="1"/>
    <col min="4866" max="5120" width="9.109375" style="4"/>
    <col min="5121" max="5121" width="26.6640625" style="4" bestFit="1" customWidth="1"/>
    <col min="5122" max="5376" width="9.109375" style="4"/>
    <col min="5377" max="5377" width="26.6640625" style="4" bestFit="1" customWidth="1"/>
    <col min="5378" max="5632" width="9.109375" style="4"/>
    <col min="5633" max="5633" width="26.6640625" style="4" bestFit="1" customWidth="1"/>
    <col min="5634" max="5888" width="9.109375" style="4"/>
    <col min="5889" max="5889" width="26.6640625" style="4" bestFit="1" customWidth="1"/>
    <col min="5890" max="6144" width="9.109375" style="4"/>
    <col min="6145" max="6145" width="26.6640625" style="4" bestFit="1" customWidth="1"/>
    <col min="6146" max="6400" width="9.109375" style="4"/>
    <col min="6401" max="6401" width="26.6640625" style="4" bestFit="1" customWidth="1"/>
    <col min="6402" max="6656" width="9.109375" style="4"/>
    <col min="6657" max="6657" width="26.6640625" style="4" bestFit="1" customWidth="1"/>
    <col min="6658" max="6912" width="9.109375" style="4"/>
    <col min="6913" max="6913" width="26.6640625" style="4" bestFit="1" customWidth="1"/>
    <col min="6914" max="7168" width="9.109375" style="4"/>
    <col min="7169" max="7169" width="26.6640625" style="4" bestFit="1" customWidth="1"/>
    <col min="7170" max="7424" width="9.109375" style="4"/>
    <col min="7425" max="7425" width="26.6640625" style="4" bestFit="1" customWidth="1"/>
    <col min="7426" max="7680" width="9.109375" style="4"/>
    <col min="7681" max="7681" width="26.6640625" style="4" bestFit="1" customWidth="1"/>
    <col min="7682" max="7936" width="9.109375" style="4"/>
    <col min="7937" max="7937" width="26.6640625" style="4" bestFit="1" customWidth="1"/>
    <col min="7938" max="8192" width="9.109375" style="4"/>
    <col min="8193" max="8193" width="26.6640625" style="4" bestFit="1" customWidth="1"/>
    <col min="8194" max="8448" width="9.109375" style="4"/>
    <col min="8449" max="8449" width="26.6640625" style="4" bestFit="1" customWidth="1"/>
    <col min="8450" max="8704" width="9.109375" style="4"/>
    <col min="8705" max="8705" width="26.6640625" style="4" bestFit="1" customWidth="1"/>
    <col min="8706" max="8960" width="9.109375" style="4"/>
    <col min="8961" max="8961" width="26.6640625" style="4" bestFit="1" customWidth="1"/>
    <col min="8962" max="9216" width="9.109375" style="4"/>
    <col min="9217" max="9217" width="26.6640625" style="4" bestFit="1" customWidth="1"/>
    <col min="9218" max="9472" width="9.109375" style="4"/>
    <col min="9473" max="9473" width="26.6640625" style="4" bestFit="1" customWidth="1"/>
    <col min="9474" max="9728" width="9.109375" style="4"/>
    <col min="9729" max="9729" width="26.6640625" style="4" bestFit="1" customWidth="1"/>
    <col min="9730" max="9984" width="9.109375" style="4"/>
    <col min="9985" max="9985" width="26.6640625" style="4" bestFit="1" customWidth="1"/>
    <col min="9986" max="10240" width="9.109375" style="4"/>
    <col min="10241" max="10241" width="26.6640625" style="4" bestFit="1" customWidth="1"/>
    <col min="10242" max="10496" width="9.109375" style="4"/>
    <col min="10497" max="10497" width="26.6640625" style="4" bestFit="1" customWidth="1"/>
    <col min="10498" max="10752" width="9.109375" style="4"/>
    <col min="10753" max="10753" width="26.6640625" style="4" bestFit="1" customWidth="1"/>
    <col min="10754" max="11008" width="9.109375" style="4"/>
    <col min="11009" max="11009" width="26.6640625" style="4" bestFit="1" customWidth="1"/>
    <col min="11010" max="11264" width="9.109375" style="4"/>
    <col min="11265" max="11265" width="26.6640625" style="4" bestFit="1" customWidth="1"/>
    <col min="11266" max="11520" width="9.109375" style="4"/>
    <col min="11521" max="11521" width="26.6640625" style="4" bestFit="1" customWidth="1"/>
    <col min="11522" max="11776" width="9.109375" style="4"/>
    <col min="11777" max="11777" width="26.6640625" style="4" bestFit="1" customWidth="1"/>
    <col min="11778" max="12032" width="9.109375" style="4"/>
    <col min="12033" max="12033" width="26.6640625" style="4" bestFit="1" customWidth="1"/>
    <col min="12034" max="12288" width="9.109375" style="4"/>
    <col min="12289" max="12289" width="26.6640625" style="4" bestFit="1" customWidth="1"/>
    <col min="12290" max="12544" width="9.109375" style="4"/>
    <col min="12545" max="12545" width="26.6640625" style="4" bestFit="1" customWidth="1"/>
    <col min="12546" max="12800" width="9.109375" style="4"/>
    <col min="12801" max="12801" width="26.6640625" style="4" bestFit="1" customWidth="1"/>
    <col min="12802" max="13056" width="9.109375" style="4"/>
    <col min="13057" max="13057" width="26.6640625" style="4" bestFit="1" customWidth="1"/>
    <col min="13058" max="13312" width="9.109375" style="4"/>
    <col min="13313" max="13313" width="26.6640625" style="4" bestFit="1" customWidth="1"/>
    <col min="13314" max="13568" width="9.109375" style="4"/>
    <col min="13569" max="13569" width="26.6640625" style="4" bestFit="1" customWidth="1"/>
    <col min="13570" max="13824" width="9.109375" style="4"/>
    <col min="13825" max="13825" width="26.6640625" style="4" bestFit="1" customWidth="1"/>
    <col min="13826" max="14080" width="9.109375" style="4"/>
    <col min="14081" max="14081" width="26.6640625" style="4" bestFit="1" customWidth="1"/>
    <col min="14082" max="14336" width="9.109375" style="4"/>
    <col min="14337" max="14337" width="26.6640625" style="4" bestFit="1" customWidth="1"/>
    <col min="14338" max="14592" width="9.109375" style="4"/>
    <col min="14593" max="14593" width="26.6640625" style="4" bestFit="1" customWidth="1"/>
    <col min="14594" max="14848" width="9.109375" style="4"/>
    <col min="14849" max="14849" width="26.6640625" style="4" bestFit="1" customWidth="1"/>
    <col min="14850" max="15104" width="9.109375" style="4"/>
    <col min="15105" max="15105" width="26.6640625" style="4" bestFit="1" customWidth="1"/>
    <col min="15106" max="15360" width="9.109375" style="4"/>
    <col min="15361" max="15361" width="26.6640625" style="4" bestFit="1" customWidth="1"/>
    <col min="15362" max="15616" width="9.109375" style="4"/>
    <col min="15617" max="15617" width="26.6640625" style="4" bestFit="1" customWidth="1"/>
    <col min="15618" max="15872" width="9.109375" style="4"/>
    <col min="15873" max="15873" width="26.6640625" style="4" bestFit="1" customWidth="1"/>
    <col min="15874" max="16128" width="9.109375" style="4"/>
    <col min="16129" max="16129" width="26.6640625" style="4" bestFit="1" customWidth="1"/>
    <col min="16130" max="16384" width="9.109375" style="4"/>
  </cols>
  <sheetData>
    <row r="1" spans="1:30" s="1" customFormat="1" ht="15.6" x14ac:dyDescent="0.3">
      <c r="A1" s="1" t="s">
        <v>0</v>
      </c>
      <c r="B1" s="2"/>
    </row>
    <row r="2" spans="1:30" outlineLevel="1" x14ac:dyDescent="0.2">
      <c r="A2" s="3">
        <v>1</v>
      </c>
      <c r="B2" s="3">
        <v>2</v>
      </c>
      <c r="C2" s="3">
        <v>3</v>
      </c>
      <c r="D2" s="3">
        <v>4</v>
      </c>
      <c r="E2" s="3">
        <v>5</v>
      </c>
      <c r="F2" s="3">
        <v>6</v>
      </c>
      <c r="G2" s="3">
        <v>7</v>
      </c>
      <c r="H2" s="3">
        <v>8</v>
      </c>
      <c r="I2" s="3">
        <v>9</v>
      </c>
      <c r="J2" s="3">
        <v>10</v>
      </c>
      <c r="K2" s="3">
        <v>11</v>
      </c>
      <c r="L2" s="3">
        <v>12</v>
      </c>
      <c r="M2" s="3">
        <v>13</v>
      </c>
      <c r="N2" s="3">
        <v>14</v>
      </c>
      <c r="O2" s="3">
        <v>15</v>
      </c>
      <c r="P2" s="3">
        <v>16</v>
      </c>
      <c r="Q2" s="3">
        <v>17</v>
      </c>
      <c r="R2" s="3">
        <v>18</v>
      </c>
      <c r="S2" s="3">
        <v>19</v>
      </c>
      <c r="T2" s="3">
        <v>20</v>
      </c>
      <c r="U2" s="3">
        <v>21</v>
      </c>
      <c r="V2" s="3">
        <v>22</v>
      </c>
      <c r="W2" s="3">
        <v>23</v>
      </c>
      <c r="X2" s="3">
        <v>24</v>
      </c>
      <c r="Y2" s="3">
        <v>25</v>
      </c>
      <c r="Z2" s="3">
        <v>26</v>
      </c>
      <c r="AA2" s="3">
        <v>27</v>
      </c>
      <c r="AB2" s="3">
        <v>28</v>
      </c>
      <c r="AC2" s="3">
        <v>29</v>
      </c>
      <c r="AD2" s="3"/>
    </row>
    <row r="3" spans="1:30" s="5" customFormat="1" ht="11.25" customHeight="1" outlineLevel="1" x14ac:dyDescent="0.2">
      <c r="B3" s="4"/>
      <c r="C3" s="4"/>
      <c r="D3" s="5" t="s">
        <v>1</v>
      </c>
      <c r="E3" s="5" t="s">
        <v>2</v>
      </c>
      <c r="F3" s="6" t="s">
        <v>3</v>
      </c>
      <c r="H3" s="5" t="s">
        <v>4</v>
      </c>
      <c r="J3" s="5" t="s">
        <v>5</v>
      </c>
      <c r="K3" s="5" t="s">
        <v>6</v>
      </c>
      <c r="L3" s="5" t="s">
        <v>5</v>
      </c>
      <c r="N3" s="5" t="s">
        <v>1</v>
      </c>
      <c r="O3" s="5" t="s">
        <v>7</v>
      </c>
      <c r="R3" s="5" t="s">
        <v>8</v>
      </c>
      <c r="T3" s="5" t="s">
        <v>9</v>
      </c>
      <c r="U3" s="7" t="s">
        <v>3</v>
      </c>
      <c r="V3" s="56" t="s">
        <v>10</v>
      </c>
      <c r="W3" s="56"/>
      <c r="Y3" s="5" t="s">
        <v>11</v>
      </c>
    </row>
    <row r="4" spans="1:30" s="9" customFormat="1" outlineLevel="1" x14ac:dyDescent="0.2">
      <c r="A4" s="8" t="s">
        <v>12</v>
      </c>
      <c r="B4" s="9" t="s">
        <v>13</v>
      </c>
      <c r="C4" s="9" t="s">
        <v>14</v>
      </c>
      <c r="D4" s="9" t="s">
        <v>15</v>
      </c>
      <c r="E4" s="9" t="s">
        <v>16</v>
      </c>
      <c r="F4" s="9" t="s">
        <v>17</v>
      </c>
      <c r="G4" s="10" t="s">
        <v>18</v>
      </c>
      <c r="H4" s="10" t="s">
        <v>19</v>
      </c>
      <c r="I4" s="10" t="s">
        <v>20</v>
      </c>
      <c r="J4" s="10" t="s">
        <v>21</v>
      </c>
      <c r="K4" s="9" t="s">
        <v>22</v>
      </c>
      <c r="L4" s="9" t="s">
        <v>23</v>
      </c>
      <c r="M4" s="10" t="s">
        <v>24</v>
      </c>
      <c r="N4" s="9" t="s">
        <v>25</v>
      </c>
      <c r="O4" s="9" t="s">
        <v>26</v>
      </c>
      <c r="P4" s="9" t="s">
        <v>27</v>
      </c>
      <c r="Q4" s="9" t="s">
        <v>25</v>
      </c>
      <c r="R4" s="9" t="s">
        <v>26</v>
      </c>
      <c r="S4" s="9" t="s">
        <v>27</v>
      </c>
      <c r="T4" s="10" t="s">
        <v>28</v>
      </c>
      <c r="U4" s="10" t="s">
        <v>29</v>
      </c>
      <c r="V4" s="10" t="s">
        <v>11</v>
      </c>
      <c r="W4" s="10" t="s">
        <v>30</v>
      </c>
      <c r="X4" s="10" t="s">
        <v>31</v>
      </c>
      <c r="Y4" s="10" t="s">
        <v>32</v>
      </c>
      <c r="Z4" s="10" t="s">
        <v>33</v>
      </c>
      <c r="AA4" s="10" t="s">
        <v>34</v>
      </c>
      <c r="AB4" s="10" t="s">
        <v>35</v>
      </c>
    </row>
    <row r="5" spans="1:30" outlineLevel="1" x14ac:dyDescent="0.2">
      <c r="A5" s="11" t="s">
        <v>36</v>
      </c>
      <c r="B5" s="11"/>
      <c r="D5" s="12" t="s">
        <v>37</v>
      </c>
      <c r="E5" s="12" t="s">
        <v>38</v>
      </c>
      <c r="F5" s="12">
        <v>113</v>
      </c>
      <c r="G5" s="12">
        <v>1</v>
      </c>
      <c r="H5" s="12">
        <v>3</v>
      </c>
      <c r="I5" s="12">
        <v>10</v>
      </c>
      <c r="J5" s="12" t="s">
        <v>39</v>
      </c>
      <c r="K5" s="5" t="s">
        <v>40</v>
      </c>
      <c r="L5" s="5"/>
      <c r="M5" s="12"/>
      <c r="N5" s="12"/>
      <c r="O5" s="12">
        <v>6</v>
      </c>
      <c r="P5" s="12" t="s">
        <v>36</v>
      </c>
      <c r="Q5" s="12"/>
      <c r="R5" s="12"/>
      <c r="S5" s="5"/>
      <c r="T5" s="12" t="s">
        <v>9</v>
      </c>
      <c r="U5" s="12"/>
      <c r="V5" s="12"/>
      <c r="W5" s="12"/>
      <c r="X5" s="12" t="s">
        <v>41</v>
      </c>
      <c r="Y5" s="12">
        <v>10</v>
      </c>
      <c r="Z5" s="12"/>
      <c r="AA5" s="12"/>
      <c r="AB5" s="12"/>
    </row>
    <row r="6" spans="1:30" outlineLevel="1" x14ac:dyDescent="0.2">
      <c r="A6" s="11" t="s">
        <v>42</v>
      </c>
      <c r="B6" s="11"/>
      <c r="D6" s="12" t="s">
        <v>43</v>
      </c>
      <c r="E6" s="12" t="s">
        <v>44</v>
      </c>
      <c r="F6" s="12">
        <v>57</v>
      </c>
      <c r="G6" s="12">
        <v>1</v>
      </c>
      <c r="H6" s="12">
        <v>3</v>
      </c>
      <c r="I6" s="12"/>
      <c r="J6" s="12" t="s">
        <v>45</v>
      </c>
      <c r="K6" s="5"/>
      <c r="L6" s="5" t="s">
        <v>46</v>
      </c>
      <c r="M6" s="12"/>
      <c r="N6" s="12"/>
      <c r="O6" s="12">
        <v>4</v>
      </c>
      <c r="P6" s="12" t="s">
        <v>47</v>
      </c>
      <c r="Q6" s="12"/>
      <c r="R6" s="12"/>
      <c r="S6" s="5"/>
      <c r="T6" s="12"/>
      <c r="U6" s="12">
        <v>99</v>
      </c>
      <c r="V6" s="12">
        <v>19</v>
      </c>
      <c r="W6" s="12">
        <v>2</v>
      </c>
      <c r="X6" s="12"/>
      <c r="Y6" s="12"/>
      <c r="Z6" s="12"/>
      <c r="AA6" s="12"/>
      <c r="AB6" s="12"/>
    </row>
    <row r="7" spans="1:30" outlineLevel="1" x14ac:dyDescent="0.2">
      <c r="A7" s="11" t="s">
        <v>48</v>
      </c>
      <c r="B7" s="11"/>
      <c r="D7" s="12" t="s">
        <v>37</v>
      </c>
      <c r="E7" s="12" t="s">
        <v>49</v>
      </c>
      <c r="F7" s="12">
        <v>96</v>
      </c>
      <c r="G7" s="12">
        <v>1</v>
      </c>
      <c r="H7" s="12">
        <v>3</v>
      </c>
      <c r="I7" s="12">
        <v>30</v>
      </c>
      <c r="J7" s="12" t="s">
        <v>39</v>
      </c>
      <c r="K7" s="5" t="s">
        <v>40</v>
      </c>
      <c r="L7" s="5"/>
      <c r="M7" s="12"/>
      <c r="N7" s="12"/>
      <c r="O7" s="12"/>
      <c r="P7" s="12" t="s">
        <v>50</v>
      </c>
      <c r="Q7" s="12"/>
      <c r="R7" s="12"/>
      <c r="S7" s="5"/>
      <c r="T7" s="12" t="s">
        <v>51</v>
      </c>
      <c r="U7" s="12"/>
      <c r="V7" s="7"/>
      <c r="W7" s="7"/>
      <c r="X7" s="12" t="s">
        <v>41</v>
      </c>
      <c r="Y7" s="12">
        <v>10</v>
      </c>
      <c r="Z7" s="7"/>
      <c r="AA7" s="12"/>
      <c r="AB7" s="12"/>
    </row>
    <row r="8" spans="1:30" outlineLevel="1" x14ac:dyDescent="0.2">
      <c r="A8" s="11" t="s">
        <v>52</v>
      </c>
      <c r="B8" s="11"/>
      <c r="D8" s="12" t="s">
        <v>37</v>
      </c>
      <c r="E8" s="12" t="s">
        <v>38</v>
      </c>
      <c r="F8" s="12">
        <v>113</v>
      </c>
      <c r="G8" s="12">
        <v>1</v>
      </c>
      <c r="H8" s="12">
        <v>3</v>
      </c>
      <c r="I8" s="12">
        <v>20</v>
      </c>
      <c r="J8" s="12" t="s">
        <v>39</v>
      </c>
      <c r="K8" s="5" t="s">
        <v>40</v>
      </c>
      <c r="L8" s="5"/>
      <c r="M8" s="12"/>
      <c r="N8" s="12"/>
      <c r="O8" s="12">
        <v>6</v>
      </c>
      <c r="P8" s="12" t="s">
        <v>53</v>
      </c>
      <c r="Q8" s="12"/>
      <c r="R8" s="12"/>
      <c r="S8" s="5"/>
      <c r="T8" s="12" t="s">
        <v>9</v>
      </c>
      <c r="U8" s="12"/>
      <c r="V8" s="12"/>
      <c r="W8" s="12"/>
      <c r="X8" s="12" t="s">
        <v>41</v>
      </c>
      <c r="Y8" s="12">
        <v>10</v>
      </c>
      <c r="Z8" s="12"/>
      <c r="AA8" s="12"/>
      <c r="AB8" s="12"/>
    </row>
    <row r="9" spans="1:30" outlineLevel="1" x14ac:dyDescent="0.2">
      <c r="A9" s="11" t="s">
        <v>54</v>
      </c>
      <c r="B9" s="11"/>
      <c r="C9" s="4" t="s">
        <v>55</v>
      </c>
      <c r="D9" s="12" t="s">
        <v>37</v>
      </c>
      <c r="E9" s="12" t="s">
        <v>56</v>
      </c>
      <c r="F9" s="12"/>
      <c r="G9" s="12" t="s">
        <v>9</v>
      </c>
      <c r="H9" s="12">
        <v>5</v>
      </c>
      <c r="I9" s="12" t="s">
        <v>9</v>
      </c>
      <c r="J9" s="12" t="s">
        <v>57</v>
      </c>
      <c r="K9" s="5" t="s">
        <v>58</v>
      </c>
      <c r="L9" s="5"/>
      <c r="N9" s="12"/>
      <c r="O9" s="12">
        <v>6</v>
      </c>
      <c r="P9" s="12" t="s">
        <v>47</v>
      </c>
      <c r="Q9" s="12"/>
      <c r="R9" s="12"/>
      <c r="S9" s="5"/>
      <c r="T9" s="12"/>
      <c r="U9" s="12">
        <v>99</v>
      </c>
      <c r="V9" s="12">
        <v>20</v>
      </c>
      <c r="W9" s="12">
        <v>2</v>
      </c>
      <c r="X9" s="12"/>
      <c r="Y9" s="12"/>
      <c r="Z9" s="12"/>
      <c r="AA9" s="12"/>
    </row>
    <row r="10" spans="1:30" outlineLevel="1" x14ac:dyDescent="0.2">
      <c r="A10" s="11" t="s">
        <v>59</v>
      </c>
      <c r="B10" s="11"/>
      <c r="C10" s="4" t="s">
        <v>60</v>
      </c>
      <c r="D10" s="12" t="s">
        <v>37</v>
      </c>
      <c r="E10" s="12" t="s">
        <v>56</v>
      </c>
      <c r="F10" s="12"/>
      <c r="G10" s="12">
        <v>1</v>
      </c>
      <c r="H10" s="12">
        <v>3</v>
      </c>
      <c r="I10" s="12">
        <v>0.05</v>
      </c>
      <c r="J10" s="12" t="s">
        <v>45</v>
      </c>
      <c r="K10" s="5" t="s">
        <v>61</v>
      </c>
      <c r="L10" s="5"/>
      <c r="M10" s="12"/>
      <c r="N10" s="12"/>
      <c r="O10" s="12">
        <v>4</v>
      </c>
      <c r="P10" s="12" t="s">
        <v>47</v>
      </c>
      <c r="Q10" s="12"/>
      <c r="R10" s="12"/>
      <c r="S10" s="5"/>
      <c r="T10" s="12"/>
      <c r="U10" s="12">
        <v>99</v>
      </c>
      <c r="V10" s="12">
        <v>19</v>
      </c>
      <c r="W10" s="12">
        <v>2</v>
      </c>
      <c r="X10" s="12"/>
      <c r="Y10" s="12"/>
      <c r="Z10" s="12">
        <v>-4</v>
      </c>
      <c r="AA10" s="12"/>
      <c r="AB10" s="12">
        <v>1</v>
      </c>
    </row>
    <row r="11" spans="1:30" outlineLevel="1" x14ac:dyDescent="0.2">
      <c r="A11" s="11" t="s">
        <v>62</v>
      </c>
      <c r="B11" s="11"/>
      <c r="D11" s="12" t="s">
        <v>37</v>
      </c>
      <c r="E11" s="12" t="s">
        <v>38</v>
      </c>
      <c r="F11" s="12">
        <v>99</v>
      </c>
      <c r="G11" s="12">
        <v>7</v>
      </c>
      <c r="H11" s="12">
        <v>5</v>
      </c>
      <c r="I11" s="12">
        <v>10</v>
      </c>
      <c r="J11" s="12" t="s">
        <v>57</v>
      </c>
      <c r="K11" s="5" t="s">
        <v>63</v>
      </c>
      <c r="L11" s="5"/>
      <c r="M11" s="12"/>
      <c r="N11" s="12"/>
      <c r="O11" s="12">
        <v>8</v>
      </c>
      <c r="P11" s="12" t="s">
        <v>64</v>
      </c>
      <c r="Q11" s="12"/>
      <c r="R11" s="12"/>
      <c r="S11" s="5"/>
      <c r="T11" s="12"/>
      <c r="U11" s="12">
        <v>99</v>
      </c>
      <c r="V11" s="12">
        <v>20</v>
      </c>
      <c r="W11" s="12">
        <v>3</v>
      </c>
      <c r="X11" s="12"/>
      <c r="Y11" s="12"/>
      <c r="Z11" s="12"/>
      <c r="AA11" s="12"/>
      <c r="AB11" s="12"/>
    </row>
    <row r="12" spans="1:30" outlineLevel="1" x14ac:dyDescent="0.2">
      <c r="A12" s="11" t="s">
        <v>65</v>
      </c>
      <c r="B12" s="11"/>
      <c r="D12" s="12" t="s">
        <v>66</v>
      </c>
      <c r="E12" s="12" t="s">
        <v>67</v>
      </c>
      <c r="F12" s="12">
        <v>43</v>
      </c>
      <c r="G12" s="12">
        <v>6</v>
      </c>
      <c r="H12" s="12">
        <v>4</v>
      </c>
      <c r="I12" s="12"/>
      <c r="J12" s="12" t="s">
        <v>68</v>
      </c>
      <c r="K12" s="5" t="s">
        <v>69</v>
      </c>
      <c r="L12" s="5" t="s">
        <v>70</v>
      </c>
      <c r="M12" s="12"/>
      <c r="N12" s="12"/>
      <c r="O12" s="12">
        <v>6</v>
      </c>
      <c r="P12" s="12" t="s">
        <v>64</v>
      </c>
      <c r="Q12" s="12"/>
      <c r="R12" s="12"/>
      <c r="S12" s="5"/>
      <c r="T12" s="12"/>
      <c r="U12" s="12">
        <v>99</v>
      </c>
      <c r="V12" s="12">
        <v>20</v>
      </c>
      <c r="W12" s="12">
        <v>3</v>
      </c>
      <c r="X12" s="12"/>
      <c r="Y12" s="12"/>
      <c r="Z12" s="12"/>
      <c r="AA12" s="12"/>
      <c r="AB12" s="12"/>
    </row>
    <row r="13" spans="1:30" outlineLevel="1" x14ac:dyDescent="0.2">
      <c r="A13" s="11" t="s">
        <v>71</v>
      </c>
      <c r="B13" s="11"/>
      <c r="C13" s="4" t="s">
        <v>72</v>
      </c>
      <c r="D13" s="12" t="s">
        <v>37</v>
      </c>
      <c r="E13" s="12" t="s">
        <v>38</v>
      </c>
      <c r="F13" s="12">
        <v>103</v>
      </c>
      <c r="G13" s="12">
        <v>15</v>
      </c>
      <c r="H13" s="12">
        <v>5</v>
      </c>
      <c r="I13" s="12">
        <v>30</v>
      </c>
      <c r="J13" s="12" t="s">
        <v>68</v>
      </c>
      <c r="K13" s="5" t="s">
        <v>63</v>
      </c>
      <c r="L13" s="5" t="s">
        <v>70</v>
      </c>
      <c r="M13" s="12"/>
      <c r="N13" s="12"/>
      <c r="O13" s="12">
        <v>10</v>
      </c>
      <c r="P13" s="12" t="s">
        <v>64</v>
      </c>
      <c r="Q13" s="12"/>
      <c r="R13" s="12"/>
      <c r="S13" s="5"/>
      <c r="T13" s="12"/>
      <c r="U13" s="12">
        <v>99</v>
      </c>
      <c r="V13" s="12">
        <v>20</v>
      </c>
      <c r="W13" s="12">
        <v>3</v>
      </c>
      <c r="X13" s="12"/>
      <c r="Y13" s="12"/>
      <c r="Z13" s="12"/>
      <c r="AA13" s="12"/>
      <c r="AB13" s="12"/>
    </row>
    <row r="14" spans="1:30" outlineLevel="1" x14ac:dyDescent="0.2">
      <c r="A14" s="11" t="s">
        <v>73</v>
      </c>
      <c r="B14" s="11"/>
      <c r="D14" s="12" t="s">
        <v>37</v>
      </c>
      <c r="E14" s="12" t="s">
        <v>38</v>
      </c>
      <c r="F14" s="12">
        <v>101</v>
      </c>
      <c r="G14" s="12">
        <v>20</v>
      </c>
      <c r="H14" s="12">
        <v>5</v>
      </c>
      <c r="I14" s="12">
        <v>20</v>
      </c>
      <c r="J14" s="12" t="s">
        <v>57</v>
      </c>
      <c r="K14" s="5" t="s">
        <v>63</v>
      </c>
      <c r="L14" s="5"/>
      <c r="M14" s="12"/>
      <c r="N14" s="12"/>
      <c r="O14" s="12">
        <v>12</v>
      </c>
      <c r="P14" s="12" t="s">
        <v>64</v>
      </c>
      <c r="Q14" s="12"/>
      <c r="R14" s="12"/>
      <c r="S14" s="5"/>
      <c r="T14" s="12"/>
      <c r="U14" s="12">
        <v>99</v>
      </c>
      <c r="V14" s="12">
        <v>20</v>
      </c>
      <c r="W14" s="12">
        <v>3</v>
      </c>
      <c r="X14" s="12"/>
      <c r="Y14" s="12"/>
      <c r="Z14" s="12"/>
      <c r="AA14" s="12"/>
      <c r="AB14" s="12"/>
    </row>
    <row r="15" spans="1:30" outlineLevel="1" x14ac:dyDescent="0.2">
      <c r="A15" s="11" t="s">
        <v>74</v>
      </c>
      <c r="B15" s="11"/>
      <c r="D15" s="12" t="s">
        <v>37</v>
      </c>
      <c r="E15" s="12" t="s">
        <v>38</v>
      </c>
      <c r="F15" s="12">
        <v>101</v>
      </c>
      <c r="G15" s="12">
        <v>5</v>
      </c>
      <c r="H15" s="12">
        <v>4</v>
      </c>
      <c r="I15" s="12">
        <v>6</v>
      </c>
      <c r="J15" s="12" t="s">
        <v>57</v>
      </c>
      <c r="K15" s="5" t="s">
        <v>63</v>
      </c>
      <c r="L15" s="5"/>
      <c r="M15" s="12"/>
      <c r="N15" s="12"/>
      <c r="O15" s="12">
        <v>6</v>
      </c>
      <c r="P15" s="12" t="s">
        <v>64</v>
      </c>
      <c r="Q15" s="12"/>
      <c r="R15" s="12"/>
      <c r="S15" s="5"/>
      <c r="T15" s="12"/>
      <c r="U15" s="12">
        <v>99</v>
      </c>
      <c r="V15" s="12">
        <v>20</v>
      </c>
      <c r="W15" s="12">
        <v>3</v>
      </c>
      <c r="X15" s="12"/>
      <c r="Y15" s="12"/>
      <c r="Z15" s="12"/>
      <c r="AA15" s="12"/>
      <c r="AB15" s="12"/>
    </row>
    <row r="16" spans="1:30" outlineLevel="1" x14ac:dyDescent="0.2">
      <c r="A16" s="11" t="s">
        <v>75</v>
      </c>
      <c r="B16" s="11"/>
      <c r="C16" s="4" t="s">
        <v>76</v>
      </c>
      <c r="D16" s="12" t="s">
        <v>37</v>
      </c>
      <c r="E16" s="12" t="s">
        <v>38</v>
      </c>
      <c r="F16" s="12">
        <v>99</v>
      </c>
      <c r="G16" s="12">
        <v>25</v>
      </c>
      <c r="H16" s="12">
        <v>5</v>
      </c>
      <c r="I16" s="12">
        <v>60</v>
      </c>
      <c r="J16" s="12" t="s">
        <v>68</v>
      </c>
      <c r="K16" s="5" t="s">
        <v>63</v>
      </c>
      <c r="L16" s="5" t="s">
        <v>77</v>
      </c>
      <c r="M16" s="12"/>
      <c r="N16" s="12"/>
      <c r="O16" s="12">
        <v>8</v>
      </c>
      <c r="P16" s="12" t="s">
        <v>64</v>
      </c>
      <c r="Q16" s="12"/>
      <c r="R16" s="12">
        <v>8</v>
      </c>
      <c r="S16" s="5" t="s">
        <v>64</v>
      </c>
      <c r="T16" s="12"/>
      <c r="U16" s="12">
        <v>99</v>
      </c>
      <c r="V16" s="12">
        <v>20</v>
      </c>
      <c r="W16" s="12">
        <v>3</v>
      </c>
      <c r="X16" s="12"/>
      <c r="Y16" s="12"/>
      <c r="Z16" s="12"/>
      <c r="AA16" s="12"/>
      <c r="AB16" s="12"/>
    </row>
    <row r="17" spans="1:28" outlineLevel="1" x14ac:dyDescent="0.2">
      <c r="A17" s="11" t="s">
        <v>78</v>
      </c>
      <c r="B17" s="11"/>
      <c r="D17" s="12" t="s">
        <v>37</v>
      </c>
      <c r="E17" s="12" t="s">
        <v>38</v>
      </c>
      <c r="F17" s="12">
        <v>97</v>
      </c>
      <c r="G17" s="12">
        <v>4</v>
      </c>
      <c r="H17" s="12">
        <v>4</v>
      </c>
      <c r="I17" s="12">
        <v>8</v>
      </c>
      <c r="J17" s="12" t="s">
        <v>57</v>
      </c>
      <c r="K17" s="5" t="s">
        <v>63</v>
      </c>
      <c r="L17" s="5"/>
      <c r="M17" s="12"/>
      <c r="N17" s="12"/>
      <c r="O17" s="12">
        <v>6</v>
      </c>
      <c r="P17" s="12" t="s">
        <v>64</v>
      </c>
      <c r="Q17" s="12"/>
      <c r="R17" s="12"/>
      <c r="S17" s="5"/>
      <c r="T17" s="12"/>
      <c r="U17" s="12">
        <v>99</v>
      </c>
      <c r="V17" s="12">
        <v>20</v>
      </c>
      <c r="W17" s="12">
        <v>2</v>
      </c>
      <c r="X17" s="12" t="s">
        <v>41</v>
      </c>
      <c r="Y17" s="12">
        <v>10</v>
      </c>
      <c r="Z17" s="12"/>
      <c r="AA17" s="12"/>
      <c r="AB17" s="12"/>
    </row>
    <row r="18" spans="1:28" outlineLevel="1" x14ac:dyDescent="0.2">
      <c r="A18" s="11" t="s">
        <v>79</v>
      </c>
      <c r="B18" s="11"/>
      <c r="D18" s="12" t="s">
        <v>37</v>
      </c>
      <c r="E18" s="12" t="s">
        <v>80</v>
      </c>
      <c r="F18" s="12">
        <v>71</v>
      </c>
      <c r="G18" s="12">
        <v>5</v>
      </c>
      <c r="H18" s="12">
        <v>4</v>
      </c>
      <c r="I18" s="12"/>
      <c r="J18" s="12" t="s">
        <v>68</v>
      </c>
      <c r="K18" s="5"/>
      <c r="L18" s="5" t="s">
        <v>81</v>
      </c>
      <c r="M18" s="12"/>
      <c r="N18" s="12"/>
      <c r="O18" s="12">
        <v>6</v>
      </c>
      <c r="P18" s="12" t="s">
        <v>47</v>
      </c>
      <c r="Q18" s="12"/>
      <c r="R18" s="12"/>
      <c r="S18" s="5"/>
      <c r="T18" s="12"/>
      <c r="U18" s="12">
        <v>99</v>
      </c>
      <c r="V18" s="12">
        <v>20</v>
      </c>
      <c r="W18" s="12">
        <v>4</v>
      </c>
      <c r="X18" s="12"/>
      <c r="Y18" s="12"/>
      <c r="Z18" s="12"/>
      <c r="AA18" s="12"/>
      <c r="AB18" s="12"/>
    </row>
    <row r="19" spans="1:28" outlineLevel="1" x14ac:dyDescent="0.2">
      <c r="A19" s="11" t="s">
        <v>82</v>
      </c>
      <c r="B19" s="11"/>
      <c r="D19" s="12" t="s">
        <v>37</v>
      </c>
      <c r="E19" s="12" t="s">
        <v>83</v>
      </c>
      <c r="F19" s="12">
        <v>7</v>
      </c>
      <c r="G19" s="12"/>
      <c r="H19" s="12">
        <v>2</v>
      </c>
      <c r="I19" s="12"/>
      <c r="J19" s="12" t="s">
        <v>84</v>
      </c>
      <c r="K19" s="5" t="s">
        <v>84</v>
      </c>
      <c r="L19" s="5"/>
      <c r="M19" s="12"/>
      <c r="N19" s="12"/>
      <c r="O19" s="12">
        <v>1</v>
      </c>
      <c r="P19" s="12" t="s">
        <v>85</v>
      </c>
      <c r="Q19" s="12"/>
      <c r="R19" s="12"/>
      <c r="S19" s="5"/>
      <c r="T19" s="12"/>
      <c r="U19" s="12">
        <v>99</v>
      </c>
      <c r="V19" s="12">
        <v>20</v>
      </c>
      <c r="W19" s="12">
        <v>2</v>
      </c>
      <c r="X19" s="12"/>
      <c r="Y19" s="12"/>
      <c r="Z19" s="12"/>
      <c r="AA19" s="12"/>
      <c r="AB19" s="12"/>
    </row>
    <row r="20" spans="1:28" outlineLevel="1" x14ac:dyDescent="0.2">
      <c r="A20" s="11" t="s">
        <v>86</v>
      </c>
      <c r="B20" s="11"/>
      <c r="D20" s="12" t="s">
        <v>37</v>
      </c>
      <c r="E20" s="12" t="s">
        <v>49</v>
      </c>
      <c r="F20" s="12">
        <v>97</v>
      </c>
      <c r="G20" s="12">
        <v>1</v>
      </c>
      <c r="H20" s="12">
        <v>3</v>
      </c>
      <c r="I20" s="12">
        <v>15</v>
      </c>
      <c r="J20" s="12" t="s">
        <v>68</v>
      </c>
      <c r="K20" s="5" t="s">
        <v>87</v>
      </c>
      <c r="L20" s="5"/>
      <c r="M20" s="12">
        <v>1</v>
      </c>
      <c r="N20" s="12"/>
      <c r="O20" s="12">
        <v>4</v>
      </c>
      <c r="P20" s="12" t="s">
        <v>47</v>
      </c>
      <c r="Q20" s="12"/>
      <c r="R20" s="12"/>
      <c r="S20" s="5"/>
      <c r="T20" s="12"/>
      <c r="U20" s="12">
        <v>99</v>
      </c>
      <c r="V20" s="12">
        <v>19</v>
      </c>
      <c r="W20" s="12">
        <v>2</v>
      </c>
      <c r="X20" s="12"/>
      <c r="Y20" s="7"/>
      <c r="Z20" s="12"/>
      <c r="AA20" s="12"/>
      <c r="AB20" s="12"/>
    </row>
    <row r="21" spans="1:28" outlineLevel="1" x14ac:dyDescent="0.2">
      <c r="A21" s="11" t="s">
        <v>88</v>
      </c>
      <c r="B21" s="11"/>
      <c r="D21" s="12" t="s">
        <v>37</v>
      </c>
      <c r="E21" s="12" t="s">
        <v>89</v>
      </c>
      <c r="F21" s="12">
        <v>161</v>
      </c>
      <c r="G21" s="12">
        <v>2</v>
      </c>
      <c r="H21" s="12">
        <v>4</v>
      </c>
      <c r="I21" s="12">
        <v>1</v>
      </c>
      <c r="J21" s="12" t="s">
        <v>45</v>
      </c>
      <c r="K21" s="5" t="s">
        <v>90</v>
      </c>
      <c r="L21" s="5"/>
      <c r="M21" s="12"/>
      <c r="N21" s="12"/>
      <c r="O21" s="12">
        <v>1</v>
      </c>
      <c r="P21" s="12" t="s">
        <v>47</v>
      </c>
      <c r="Q21" s="12"/>
      <c r="R21" s="12"/>
      <c r="S21" s="5"/>
      <c r="T21" s="12"/>
      <c r="U21" s="12"/>
      <c r="V21" s="12">
        <v>20</v>
      </c>
      <c r="W21" s="12">
        <v>2</v>
      </c>
      <c r="X21" s="12" t="s">
        <v>91</v>
      </c>
      <c r="Y21" s="12">
        <v>10</v>
      </c>
      <c r="Z21" s="12"/>
      <c r="AA21" s="12"/>
      <c r="AB21" s="12"/>
    </row>
    <row r="22" spans="1:28" outlineLevel="1" x14ac:dyDescent="0.2">
      <c r="A22" s="13" t="s">
        <v>92</v>
      </c>
      <c r="B22" s="13"/>
      <c r="D22" s="12" t="s">
        <v>37</v>
      </c>
      <c r="E22" s="12" t="s">
        <v>93</v>
      </c>
      <c r="F22" s="12">
        <v>70</v>
      </c>
      <c r="G22" s="12">
        <v>4</v>
      </c>
      <c r="H22" s="12">
        <v>5</v>
      </c>
      <c r="I22" s="12">
        <v>10</v>
      </c>
      <c r="J22" s="12" t="s">
        <v>68</v>
      </c>
      <c r="K22" s="5" t="s">
        <v>90</v>
      </c>
      <c r="L22" s="5"/>
      <c r="M22" s="12"/>
      <c r="N22" s="12"/>
      <c r="O22" s="12">
        <v>3</v>
      </c>
      <c r="P22" s="12" t="s">
        <v>47</v>
      </c>
      <c r="Q22" s="12"/>
      <c r="R22" s="12"/>
      <c r="S22" s="5"/>
      <c r="T22" s="12"/>
      <c r="U22" s="12"/>
      <c r="V22" s="12">
        <v>20</v>
      </c>
      <c r="W22" s="12">
        <v>2</v>
      </c>
      <c r="X22" s="12" t="s">
        <v>91</v>
      </c>
      <c r="Y22" s="12">
        <v>10</v>
      </c>
      <c r="Z22" s="12"/>
      <c r="AA22" s="12"/>
      <c r="AB22" s="12"/>
    </row>
    <row r="23" spans="1:28" outlineLevel="1" x14ac:dyDescent="0.2">
      <c r="A23" s="11" t="s">
        <v>94</v>
      </c>
      <c r="B23" s="11"/>
      <c r="D23" s="12" t="s">
        <v>43</v>
      </c>
      <c r="E23" s="12" t="s">
        <v>44</v>
      </c>
      <c r="F23" s="12">
        <v>57</v>
      </c>
      <c r="G23" s="12">
        <v>4</v>
      </c>
      <c r="H23" s="12">
        <v>5</v>
      </c>
      <c r="I23" s="12"/>
      <c r="J23" s="12" t="s">
        <v>45</v>
      </c>
      <c r="K23" s="5"/>
      <c r="L23" s="5" t="s">
        <v>46</v>
      </c>
      <c r="M23" s="12"/>
      <c r="N23" s="12"/>
      <c r="O23" s="12">
        <v>6</v>
      </c>
      <c r="P23" s="12" t="s">
        <v>95</v>
      </c>
      <c r="Q23" s="12"/>
      <c r="R23" s="12">
        <v>6</v>
      </c>
      <c r="S23" s="12" t="s">
        <v>95</v>
      </c>
      <c r="T23" s="12"/>
      <c r="U23" s="12">
        <v>99</v>
      </c>
      <c r="V23" s="12">
        <v>20</v>
      </c>
      <c r="W23" s="12">
        <v>2</v>
      </c>
      <c r="X23" s="12"/>
      <c r="Y23" s="12"/>
      <c r="Z23" s="12"/>
      <c r="AA23" s="12"/>
      <c r="AB23" s="12"/>
    </row>
    <row r="24" spans="1:28" outlineLevel="1" x14ac:dyDescent="0.2">
      <c r="A24" s="11" t="s">
        <v>96</v>
      </c>
      <c r="B24" s="11"/>
      <c r="D24" s="12" t="s">
        <v>66</v>
      </c>
      <c r="E24" s="12" t="s">
        <v>67</v>
      </c>
      <c r="F24" s="12">
        <v>42</v>
      </c>
      <c r="G24" s="12">
        <v>3</v>
      </c>
      <c r="H24" s="12">
        <v>4</v>
      </c>
      <c r="I24" s="12"/>
      <c r="J24" s="12" t="s">
        <v>68</v>
      </c>
      <c r="K24" s="5" t="s">
        <v>90</v>
      </c>
      <c r="L24" s="5"/>
      <c r="M24" s="12"/>
      <c r="N24" s="12"/>
      <c r="O24" s="12">
        <v>6</v>
      </c>
      <c r="P24" s="12" t="s">
        <v>95</v>
      </c>
      <c r="Q24" s="12"/>
      <c r="R24" s="12"/>
      <c r="S24" s="5"/>
      <c r="T24" s="12" t="s">
        <v>97</v>
      </c>
      <c r="U24" s="12">
        <v>99</v>
      </c>
      <c r="V24" s="12">
        <v>20</v>
      </c>
      <c r="W24" s="12">
        <v>2</v>
      </c>
      <c r="X24" s="12" t="s">
        <v>41</v>
      </c>
      <c r="Y24" s="12">
        <v>10</v>
      </c>
      <c r="Z24" s="12"/>
      <c r="AA24" s="12"/>
      <c r="AB24" s="12"/>
    </row>
    <row r="25" spans="1:28" outlineLevel="1" x14ac:dyDescent="0.2">
      <c r="A25" s="11" t="s">
        <v>98</v>
      </c>
      <c r="B25" s="11"/>
      <c r="D25" s="12" t="s">
        <v>66</v>
      </c>
      <c r="E25" s="12" t="s">
        <v>67</v>
      </c>
      <c r="F25" s="12">
        <v>43</v>
      </c>
      <c r="G25" s="12">
        <v>4</v>
      </c>
      <c r="H25" s="12">
        <v>4</v>
      </c>
      <c r="I25" s="12"/>
      <c r="J25" s="12" t="s">
        <v>68</v>
      </c>
      <c r="K25" s="5" t="s">
        <v>90</v>
      </c>
      <c r="L25" s="5"/>
      <c r="M25" s="12"/>
      <c r="N25" s="12"/>
      <c r="O25" s="12">
        <v>6</v>
      </c>
      <c r="P25" s="12" t="s">
        <v>47</v>
      </c>
      <c r="Q25" s="12"/>
      <c r="R25" s="12"/>
      <c r="S25" s="5"/>
      <c r="T25" s="12"/>
      <c r="U25" s="12">
        <v>99</v>
      </c>
      <c r="V25" s="12">
        <v>20</v>
      </c>
      <c r="W25" s="12">
        <v>2</v>
      </c>
      <c r="X25" s="12" t="s">
        <v>41</v>
      </c>
      <c r="Y25" s="12">
        <v>10</v>
      </c>
      <c r="Z25" s="12"/>
      <c r="AA25" s="12"/>
      <c r="AB25" s="12"/>
    </row>
    <row r="26" spans="1:28" outlineLevel="1" x14ac:dyDescent="0.2">
      <c r="A26" s="11" t="s">
        <v>99</v>
      </c>
      <c r="B26" s="11"/>
      <c r="C26" s="4" t="s">
        <v>100</v>
      </c>
      <c r="D26" s="12" t="s">
        <v>37</v>
      </c>
      <c r="E26" s="12" t="s">
        <v>80</v>
      </c>
      <c r="F26" s="12">
        <v>71</v>
      </c>
      <c r="G26" s="12">
        <v>2</v>
      </c>
      <c r="H26" s="12">
        <v>4</v>
      </c>
      <c r="I26" s="12"/>
      <c r="J26" s="12" t="s">
        <v>68</v>
      </c>
      <c r="K26" s="5" t="s">
        <v>90</v>
      </c>
      <c r="L26" s="5"/>
      <c r="M26" s="12"/>
      <c r="N26" s="12"/>
      <c r="O26" s="12">
        <v>4</v>
      </c>
      <c r="P26" s="12" t="s">
        <v>95</v>
      </c>
      <c r="Q26" s="12"/>
      <c r="R26" s="12"/>
      <c r="S26" s="5"/>
      <c r="T26" s="12"/>
      <c r="U26" s="12">
        <v>99</v>
      </c>
      <c r="V26" s="12">
        <v>20</v>
      </c>
      <c r="W26" s="12">
        <v>2</v>
      </c>
      <c r="X26" s="12" t="s">
        <v>41</v>
      </c>
      <c r="Y26" s="12">
        <v>10</v>
      </c>
      <c r="Z26" s="12"/>
      <c r="AA26" s="12"/>
      <c r="AB26" s="12"/>
    </row>
    <row r="27" spans="1:28" outlineLevel="1" x14ac:dyDescent="0.2">
      <c r="A27" s="11" t="s">
        <v>101</v>
      </c>
      <c r="B27" s="11"/>
      <c r="C27" s="4" t="s">
        <v>102</v>
      </c>
      <c r="D27" s="12" t="s">
        <v>37</v>
      </c>
      <c r="E27" s="12" t="s">
        <v>56</v>
      </c>
      <c r="F27" s="12"/>
      <c r="G27" s="12">
        <v>1</v>
      </c>
      <c r="H27" s="12">
        <v>3</v>
      </c>
      <c r="I27" s="12">
        <v>0.2</v>
      </c>
      <c r="J27" s="12" t="s">
        <v>45</v>
      </c>
      <c r="K27" s="5" t="s">
        <v>61</v>
      </c>
      <c r="L27" s="5"/>
      <c r="M27" s="12"/>
      <c r="N27" s="12"/>
      <c r="O27" s="12">
        <v>4</v>
      </c>
      <c r="P27" s="12" t="s">
        <v>47</v>
      </c>
      <c r="Q27" s="12"/>
      <c r="R27" s="12"/>
      <c r="S27" s="5"/>
      <c r="T27" s="12"/>
      <c r="U27" s="12">
        <v>99</v>
      </c>
      <c r="V27" s="12">
        <v>19</v>
      </c>
      <c r="W27" s="12">
        <v>2</v>
      </c>
      <c r="X27" s="12"/>
      <c r="Y27" s="12"/>
      <c r="Z27" s="12">
        <v>-4</v>
      </c>
      <c r="AA27" s="12"/>
      <c r="AB27" s="12">
        <v>1</v>
      </c>
    </row>
    <row r="28" spans="1:28" outlineLevel="1" x14ac:dyDescent="0.2">
      <c r="A28" s="11" t="s">
        <v>103</v>
      </c>
      <c r="B28" s="11"/>
      <c r="C28" s="4" t="s">
        <v>102</v>
      </c>
      <c r="D28" s="12" t="s">
        <v>37</v>
      </c>
      <c r="E28" s="12" t="s">
        <v>56</v>
      </c>
      <c r="F28" s="12"/>
      <c r="G28" s="12">
        <v>1</v>
      </c>
      <c r="H28" s="12">
        <v>3</v>
      </c>
      <c r="I28" s="12">
        <v>0.1</v>
      </c>
      <c r="J28" s="12" t="s">
        <v>45</v>
      </c>
      <c r="K28" s="5" t="s">
        <v>61</v>
      </c>
      <c r="L28" s="5"/>
      <c r="M28" s="12"/>
      <c r="N28" s="12"/>
      <c r="O28" s="12">
        <v>4</v>
      </c>
      <c r="P28" s="12" t="s">
        <v>47</v>
      </c>
      <c r="Q28" s="12"/>
      <c r="R28" s="12"/>
      <c r="S28" s="5"/>
      <c r="T28" s="12"/>
      <c r="U28" s="12">
        <v>99</v>
      </c>
      <c r="V28" s="12">
        <v>19</v>
      </c>
      <c r="W28" s="12">
        <v>2</v>
      </c>
      <c r="X28" s="12"/>
      <c r="Y28" s="12"/>
      <c r="Z28" s="12">
        <v>-4</v>
      </c>
      <c r="AA28" s="12"/>
      <c r="AB28" s="12">
        <v>1</v>
      </c>
    </row>
    <row r="29" spans="1:28" outlineLevel="1" x14ac:dyDescent="0.2">
      <c r="A29" s="11" t="s">
        <v>104</v>
      </c>
      <c r="B29" s="11"/>
      <c r="D29" s="12" t="s">
        <v>66</v>
      </c>
      <c r="E29" s="12" t="s">
        <v>67</v>
      </c>
      <c r="F29" s="12">
        <v>43</v>
      </c>
      <c r="G29" s="12">
        <v>2</v>
      </c>
      <c r="H29" s="12">
        <v>4</v>
      </c>
      <c r="I29" s="12"/>
      <c r="J29" s="12" t="s">
        <v>68</v>
      </c>
      <c r="K29" s="5" t="s">
        <v>90</v>
      </c>
      <c r="L29" s="5"/>
      <c r="M29" s="12"/>
      <c r="N29" s="12"/>
      <c r="O29" s="12">
        <v>4</v>
      </c>
      <c r="P29" s="12" t="s">
        <v>95</v>
      </c>
      <c r="Q29" s="12"/>
      <c r="R29" s="12"/>
      <c r="S29" s="5"/>
      <c r="T29" s="12" t="s">
        <v>97</v>
      </c>
      <c r="U29" s="12">
        <v>99</v>
      </c>
      <c r="V29" s="12">
        <v>20</v>
      </c>
      <c r="W29" s="12">
        <v>2</v>
      </c>
      <c r="X29" s="12" t="s">
        <v>41</v>
      </c>
      <c r="Y29" s="12">
        <v>20</v>
      </c>
      <c r="Z29" s="12"/>
      <c r="AA29" s="12"/>
      <c r="AB29" s="12"/>
    </row>
    <row r="30" spans="1:28" outlineLevel="1" x14ac:dyDescent="0.2">
      <c r="A30" s="11" t="s">
        <v>105</v>
      </c>
      <c r="B30" s="11"/>
      <c r="D30" s="12" t="s">
        <v>37</v>
      </c>
      <c r="E30" s="12" t="s">
        <v>80</v>
      </c>
      <c r="F30" s="12">
        <v>16</v>
      </c>
      <c r="G30" s="12">
        <v>1</v>
      </c>
      <c r="H30" s="12">
        <v>3</v>
      </c>
      <c r="I30" s="12">
        <v>2</v>
      </c>
      <c r="J30" s="12" t="s">
        <v>45</v>
      </c>
      <c r="K30" s="5" t="s">
        <v>61</v>
      </c>
      <c r="L30" s="5"/>
      <c r="M30" s="12"/>
      <c r="N30" s="12"/>
      <c r="O30" s="12">
        <v>6</v>
      </c>
      <c r="P30" s="12" t="s">
        <v>106</v>
      </c>
      <c r="Q30" s="12"/>
      <c r="R30" s="12"/>
      <c r="S30" s="5"/>
      <c r="T30" s="12"/>
      <c r="U30" s="12">
        <v>99</v>
      </c>
      <c r="V30" s="12">
        <v>20</v>
      </c>
      <c r="W30" s="12">
        <v>2</v>
      </c>
      <c r="X30" s="12" t="s">
        <v>41</v>
      </c>
      <c r="Y30" s="12"/>
      <c r="Z30" s="12">
        <v>-4</v>
      </c>
      <c r="AA30" s="12"/>
      <c r="AB30" s="12"/>
    </row>
    <row r="31" spans="1:28" outlineLevel="1" x14ac:dyDescent="0.2">
      <c r="A31" s="11" t="s">
        <v>107</v>
      </c>
      <c r="B31" s="11"/>
      <c r="C31" s="4" t="s">
        <v>108</v>
      </c>
      <c r="D31" s="12" t="s">
        <v>37</v>
      </c>
      <c r="E31" s="12" t="s">
        <v>38</v>
      </c>
      <c r="F31" s="12">
        <v>101</v>
      </c>
      <c r="G31" s="12">
        <v>3</v>
      </c>
      <c r="H31" s="12">
        <v>5</v>
      </c>
      <c r="I31" s="12">
        <v>100</v>
      </c>
      <c r="J31" s="12" t="s">
        <v>57</v>
      </c>
      <c r="K31" s="5" t="s">
        <v>109</v>
      </c>
      <c r="L31" s="5"/>
      <c r="M31" s="12"/>
      <c r="N31" s="12"/>
      <c r="O31" s="12">
        <v>8</v>
      </c>
      <c r="P31" s="12" t="s">
        <v>47</v>
      </c>
      <c r="Q31" s="12"/>
      <c r="R31" s="12"/>
      <c r="S31" s="5"/>
      <c r="T31" s="12"/>
      <c r="U31" s="12"/>
      <c r="V31" s="12">
        <v>20</v>
      </c>
      <c r="W31" s="12">
        <v>3</v>
      </c>
      <c r="X31" s="12" t="s">
        <v>91</v>
      </c>
      <c r="Y31" s="12">
        <v>110</v>
      </c>
      <c r="Z31" s="12"/>
      <c r="AA31" s="12"/>
      <c r="AB31" s="12"/>
    </row>
    <row r="32" spans="1:28" outlineLevel="1" x14ac:dyDescent="0.2">
      <c r="A32" s="11" t="s">
        <v>110</v>
      </c>
      <c r="B32" s="11"/>
      <c r="C32" s="4" t="s">
        <v>111</v>
      </c>
      <c r="D32" s="12" t="s">
        <v>37</v>
      </c>
      <c r="E32" s="12" t="s">
        <v>38</v>
      </c>
      <c r="F32" s="12">
        <v>102</v>
      </c>
      <c r="G32" s="12">
        <v>2</v>
      </c>
      <c r="H32" s="12">
        <v>4</v>
      </c>
      <c r="I32" s="12">
        <v>75</v>
      </c>
      <c r="J32" s="12" t="s">
        <v>57</v>
      </c>
      <c r="K32" s="5" t="s">
        <v>109</v>
      </c>
      <c r="L32" s="5"/>
      <c r="M32" s="12"/>
      <c r="N32" s="12"/>
      <c r="O32" s="12">
        <v>6</v>
      </c>
      <c r="P32" s="12" t="s">
        <v>47</v>
      </c>
      <c r="Q32" s="12"/>
      <c r="R32" s="12"/>
      <c r="S32" s="5"/>
      <c r="T32" s="12"/>
      <c r="U32" s="12"/>
      <c r="V32" s="12">
        <v>20</v>
      </c>
      <c r="W32" s="12">
        <v>3</v>
      </c>
      <c r="X32" s="12" t="s">
        <v>91</v>
      </c>
      <c r="Y32" s="12">
        <v>70</v>
      </c>
      <c r="Z32" s="12"/>
      <c r="AA32" s="12"/>
      <c r="AB32" s="12"/>
    </row>
    <row r="33" spans="1:28" outlineLevel="1" x14ac:dyDescent="0.2">
      <c r="A33" s="11" t="s">
        <v>112</v>
      </c>
      <c r="B33" s="11"/>
      <c r="C33" s="4" t="s">
        <v>113</v>
      </c>
      <c r="D33" s="12" t="s">
        <v>37</v>
      </c>
      <c r="E33" s="12" t="s">
        <v>38</v>
      </c>
      <c r="F33" s="12">
        <v>101</v>
      </c>
      <c r="G33" s="12">
        <v>3</v>
      </c>
      <c r="H33" s="12">
        <v>5</v>
      </c>
      <c r="I33" s="12">
        <v>75</v>
      </c>
      <c r="J33" s="12" t="s">
        <v>57</v>
      </c>
      <c r="K33" s="5" t="s">
        <v>109</v>
      </c>
      <c r="L33" s="5"/>
      <c r="M33" s="12"/>
      <c r="N33" s="12"/>
      <c r="O33" s="12">
        <v>8</v>
      </c>
      <c r="P33" s="12" t="s">
        <v>47</v>
      </c>
      <c r="Q33" s="12"/>
      <c r="R33" s="12"/>
      <c r="S33" s="5"/>
      <c r="T33" s="12"/>
      <c r="U33" s="12"/>
      <c r="V33" s="12">
        <v>20</v>
      </c>
      <c r="W33" s="12">
        <v>3</v>
      </c>
      <c r="X33" s="12" t="s">
        <v>91</v>
      </c>
      <c r="Y33" s="12">
        <v>100</v>
      </c>
      <c r="Z33" s="12"/>
      <c r="AA33" s="12"/>
      <c r="AB33" s="12"/>
    </row>
    <row r="34" spans="1:28" outlineLevel="1" x14ac:dyDescent="0.2">
      <c r="A34" s="11" t="s">
        <v>114</v>
      </c>
      <c r="B34" s="11"/>
      <c r="C34" s="4" t="s">
        <v>108</v>
      </c>
      <c r="D34" s="12" t="s">
        <v>37</v>
      </c>
      <c r="E34" s="12" t="s">
        <v>38</v>
      </c>
      <c r="F34" s="12">
        <v>113</v>
      </c>
      <c r="G34" s="12">
        <v>3</v>
      </c>
      <c r="H34" s="12">
        <v>5</v>
      </c>
      <c r="I34" s="12">
        <v>200</v>
      </c>
      <c r="J34" s="12" t="s">
        <v>57</v>
      </c>
      <c r="K34" s="5" t="s">
        <v>109</v>
      </c>
      <c r="L34" s="5"/>
      <c r="M34" s="12"/>
      <c r="N34" s="12"/>
      <c r="O34" s="12">
        <v>8</v>
      </c>
      <c r="P34" s="12" t="s">
        <v>47</v>
      </c>
      <c r="Q34" s="12"/>
      <c r="R34" s="12"/>
      <c r="S34" s="5"/>
      <c r="T34" s="12"/>
      <c r="U34" s="12">
        <v>1</v>
      </c>
      <c r="V34" s="12">
        <v>20</v>
      </c>
      <c r="W34" s="12">
        <v>3</v>
      </c>
      <c r="X34" s="12" t="s">
        <v>91</v>
      </c>
      <c r="Y34" s="12">
        <v>110</v>
      </c>
      <c r="Z34" s="12"/>
      <c r="AA34" s="12"/>
      <c r="AB34" s="12"/>
    </row>
    <row r="35" spans="1:28" outlineLevel="1" x14ac:dyDescent="0.2">
      <c r="A35" s="11" t="s">
        <v>115</v>
      </c>
      <c r="B35" s="11"/>
      <c r="C35" s="4" t="s">
        <v>108</v>
      </c>
      <c r="D35" s="12" t="s">
        <v>37</v>
      </c>
      <c r="E35" s="12" t="s">
        <v>38</v>
      </c>
      <c r="F35" s="12">
        <v>113</v>
      </c>
      <c r="G35" s="12">
        <v>3</v>
      </c>
      <c r="H35" s="12">
        <v>5</v>
      </c>
      <c r="I35" s="12">
        <v>300</v>
      </c>
      <c r="J35" s="12" t="s">
        <v>57</v>
      </c>
      <c r="K35" s="5" t="s">
        <v>109</v>
      </c>
      <c r="L35" s="5"/>
      <c r="M35" s="12"/>
      <c r="N35" s="12"/>
      <c r="O35" s="12">
        <v>8</v>
      </c>
      <c r="P35" s="12" t="s">
        <v>47</v>
      </c>
      <c r="Q35" s="12"/>
      <c r="R35" s="12"/>
      <c r="S35" s="5"/>
      <c r="T35" s="12"/>
      <c r="U35" s="12">
        <v>2</v>
      </c>
      <c r="V35" s="12">
        <v>20</v>
      </c>
      <c r="W35" s="12">
        <v>3</v>
      </c>
      <c r="X35" s="12" t="s">
        <v>91</v>
      </c>
      <c r="Y35" s="12">
        <v>110</v>
      </c>
      <c r="Z35" s="12"/>
      <c r="AA35" s="12"/>
      <c r="AB35" s="12"/>
    </row>
    <row r="36" spans="1:28" outlineLevel="1" x14ac:dyDescent="0.2">
      <c r="A36" s="11" t="s">
        <v>116</v>
      </c>
      <c r="B36" s="11"/>
      <c r="C36" s="4" t="s">
        <v>108</v>
      </c>
      <c r="D36" s="12" t="s">
        <v>37</v>
      </c>
      <c r="E36" s="12" t="s">
        <v>38</v>
      </c>
      <c r="F36" s="12">
        <v>113</v>
      </c>
      <c r="G36" s="12">
        <v>3</v>
      </c>
      <c r="H36" s="12">
        <v>5</v>
      </c>
      <c r="I36" s="12">
        <v>400</v>
      </c>
      <c r="J36" s="12" t="s">
        <v>57</v>
      </c>
      <c r="K36" s="5" t="s">
        <v>109</v>
      </c>
      <c r="L36" s="5"/>
      <c r="M36" s="12"/>
      <c r="N36" s="12"/>
      <c r="O36" s="12">
        <v>8</v>
      </c>
      <c r="P36" s="12" t="s">
        <v>47</v>
      </c>
      <c r="Q36" s="12"/>
      <c r="R36" s="12"/>
      <c r="S36" s="5"/>
      <c r="T36" s="12"/>
      <c r="U36" s="12">
        <v>3</v>
      </c>
      <c r="V36" s="12">
        <v>20</v>
      </c>
      <c r="W36" s="12">
        <v>3</v>
      </c>
      <c r="X36" s="12" t="s">
        <v>91</v>
      </c>
      <c r="Y36" s="12">
        <v>110</v>
      </c>
      <c r="Z36" s="12"/>
      <c r="AA36" s="12"/>
      <c r="AB36" s="12"/>
    </row>
    <row r="37" spans="1:28" outlineLevel="1" x14ac:dyDescent="0.2">
      <c r="A37" s="11" t="s">
        <v>117</v>
      </c>
      <c r="B37" s="11"/>
      <c r="C37" s="4" t="s">
        <v>108</v>
      </c>
      <c r="D37" s="12" t="s">
        <v>37</v>
      </c>
      <c r="E37" s="12" t="s">
        <v>38</v>
      </c>
      <c r="F37" s="12">
        <v>113</v>
      </c>
      <c r="G37" s="12">
        <v>3</v>
      </c>
      <c r="H37" s="12">
        <v>5</v>
      </c>
      <c r="I37" s="12">
        <v>500</v>
      </c>
      <c r="J37" s="12" t="s">
        <v>57</v>
      </c>
      <c r="K37" s="5" t="s">
        <v>109</v>
      </c>
      <c r="L37" s="5"/>
      <c r="M37" s="12"/>
      <c r="N37" s="12"/>
      <c r="O37" s="12">
        <v>8</v>
      </c>
      <c r="P37" s="12" t="s">
        <v>47</v>
      </c>
      <c r="Q37" s="12"/>
      <c r="R37" s="12"/>
      <c r="S37" s="5"/>
      <c r="T37" s="12"/>
      <c r="U37" s="12">
        <v>4</v>
      </c>
      <c r="V37" s="12">
        <v>20</v>
      </c>
      <c r="W37" s="12">
        <v>3</v>
      </c>
      <c r="X37" s="12" t="s">
        <v>91</v>
      </c>
      <c r="Y37" s="12">
        <v>110</v>
      </c>
      <c r="Z37" s="12"/>
      <c r="AA37" s="12"/>
      <c r="AB37" s="12"/>
    </row>
    <row r="38" spans="1:28" outlineLevel="1" x14ac:dyDescent="0.2">
      <c r="A38" s="11" t="s">
        <v>118</v>
      </c>
      <c r="B38" s="11"/>
      <c r="C38" s="4" t="s">
        <v>111</v>
      </c>
      <c r="D38" s="12" t="s">
        <v>37</v>
      </c>
      <c r="E38" s="12" t="s">
        <v>38</v>
      </c>
      <c r="F38" s="12">
        <v>113</v>
      </c>
      <c r="G38" s="12">
        <v>2</v>
      </c>
      <c r="H38" s="12">
        <v>4</v>
      </c>
      <c r="I38" s="12">
        <v>150</v>
      </c>
      <c r="J38" s="12" t="s">
        <v>57</v>
      </c>
      <c r="K38" s="5" t="s">
        <v>109</v>
      </c>
      <c r="L38" s="5"/>
      <c r="M38" s="12"/>
      <c r="N38" s="12"/>
      <c r="O38" s="12">
        <v>6</v>
      </c>
      <c r="P38" s="12" t="s">
        <v>47</v>
      </c>
      <c r="Q38" s="12"/>
      <c r="R38" s="12"/>
      <c r="S38" s="5"/>
      <c r="T38" s="12"/>
      <c r="U38" s="12">
        <v>1</v>
      </c>
      <c r="V38" s="12">
        <v>20</v>
      </c>
      <c r="W38" s="12">
        <v>3</v>
      </c>
      <c r="X38" s="12" t="s">
        <v>91</v>
      </c>
      <c r="Y38" s="12">
        <v>70</v>
      </c>
      <c r="Z38" s="12"/>
      <c r="AA38" s="12"/>
      <c r="AB38" s="12"/>
    </row>
    <row r="39" spans="1:28" outlineLevel="1" x14ac:dyDescent="0.2">
      <c r="A39" s="11" t="s">
        <v>119</v>
      </c>
      <c r="B39" s="11"/>
      <c r="C39" s="4" t="s">
        <v>111</v>
      </c>
      <c r="D39" s="12" t="s">
        <v>37</v>
      </c>
      <c r="E39" s="12" t="s">
        <v>38</v>
      </c>
      <c r="F39" s="12">
        <v>113</v>
      </c>
      <c r="G39" s="12">
        <v>2</v>
      </c>
      <c r="H39" s="12">
        <v>4</v>
      </c>
      <c r="I39" s="12">
        <v>225</v>
      </c>
      <c r="J39" s="12" t="s">
        <v>57</v>
      </c>
      <c r="K39" s="5" t="s">
        <v>109</v>
      </c>
      <c r="L39" s="5"/>
      <c r="M39" s="12"/>
      <c r="N39" s="12"/>
      <c r="O39" s="12">
        <v>6</v>
      </c>
      <c r="P39" s="12" t="s">
        <v>47</v>
      </c>
      <c r="Q39" s="12"/>
      <c r="R39" s="12"/>
      <c r="S39" s="5"/>
      <c r="T39" s="12"/>
      <c r="U39" s="12">
        <v>2</v>
      </c>
      <c r="V39" s="12">
        <v>20</v>
      </c>
      <c r="W39" s="12">
        <v>3</v>
      </c>
      <c r="X39" s="12" t="s">
        <v>91</v>
      </c>
      <c r="Y39" s="12">
        <v>70</v>
      </c>
      <c r="Z39" s="12"/>
      <c r="AA39" s="12"/>
      <c r="AB39" s="12"/>
    </row>
    <row r="40" spans="1:28" outlineLevel="1" x14ac:dyDescent="0.2">
      <c r="A40" s="11" t="s">
        <v>120</v>
      </c>
      <c r="B40" s="11"/>
      <c r="C40" s="4" t="s">
        <v>121</v>
      </c>
      <c r="D40" s="12" t="s">
        <v>37</v>
      </c>
      <c r="E40" s="12" t="s">
        <v>38</v>
      </c>
      <c r="F40" s="12">
        <v>102</v>
      </c>
      <c r="G40" s="12">
        <v>2</v>
      </c>
      <c r="H40" s="12">
        <v>4</v>
      </c>
      <c r="I40" s="12">
        <v>30</v>
      </c>
      <c r="J40" s="12" t="s">
        <v>57</v>
      </c>
      <c r="K40" s="5" t="s">
        <v>109</v>
      </c>
      <c r="L40" s="5"/>
      <c r="M40" s="12"/>
      <c r="N40" s="12"/>
      <c r="O40" s="12">
        <v>6</v>
      </c>
      <c r="P40" s="12" t="s">
        <v>47</v>
      </c>
      <c r="Q40" s="12"/>
      <c r="R40" s="12"/>
      <c r="S40" s="5"/>
      <c r="T40" s="12"/>
      <c r="U40" s="12"/>
      <c r="V40" s="12">
        <v>20</v>
      </c>
      <c r="W40" s="12">
        <v>3</v>
      </c>
      <c r="X40" s="12" t="s">
        <v>91</v>
      </c>
      <c r="Y40" s="12">
        <v>60</v>
      </c>
      <c r="Z40" s="12"/>
      <c r="AA40" s="12"/>
      <c r="AB40" s="12"/>
    </row>
    <row r="41" spans="1:28" outlineLevel="1" x14ac:dyDescent="0.2">
      <c r="A41" s="13" t="s">
        <v>122</v>
      </c>
      <c r="B41" s="13"/>
      <c r="D41" s="12" t="s">
        <v>37</v>
      </c>
      <c r="E41" s="12" t="s">
        <v>93</v>
      </c>
      <c r="F41" s="12">
        <v>70</v>
      </c>
      <c r="G41" s="12">
        <v>5</v>
      </c>
      <c r="H41" s="12">
        <v>5</v>
      </c>
      <c r="I41" s="12">
        <v>5</v>
      </c>
      <c r="J41" s="12" t="s">
        <v>68</v>
      </c>
      <c r="K41" s="5" t="s">
        <v>123</v>
      </c>
      <c r="L41" s="5"/>
      <c r="M41" s="12"/>
      <c r="N41" s="12"/>
      <c r="O41" s="12">
        <v>6</v>
      </c>
      <c r="P41" s="12" t="s">
        <v>95</v>
      </c>
      <c r="Q41" s="12"/>
      <c r="R41" s="12">
        <v>6</v>
      </c>
      <c r="S41" s="12" t="s">
        <v>95</v>
      </c>
      <c r="T41" s="12"/>
      <c r="U41" s="12">
        <v>99</v>
      </c>
      <c r="V41" s="12">
        <v>20</v>
      </c>
      <c r="W41" s="12">
        <v>2</v>
      </c>
      <c r="X41" s="12"/>
      <c r="Y41" s="12"/>
      <c r="Z41" s="12"/>
      <c r="AA41" s="12"/>
      <c r="AB41" s="12">
        <v>1</v>
      </c>
    </row>
    <row r="42" spans="1:28" outlineLevel="1" x14ac:dyDescent="0.2">
      <c r="A42" s="11" t="s">
        <v>124</v>
      </c>
      <c r="B42" s="11"/>
      <c r="C42" s="4" t="s">
        <v>125</v>
      </c>
      <c r="D42" s="12" t="s">
        <v>37</v>
      </c>
      <c r="E42" s="12" t="s">
        <v>38</v>
      </c>
      <c r="F42" s="12">
        <v>99</v>
      </c>
      <c r="G42" s="12">
        <v>15</v>
      </c>
      <c r="H42" s="12">
        <v>5</v>
      </c>
      <c r="I42" s="12">
        <v>25</v>
      </c>
      <c r="J42" s="12" t="s">
        <v>68</v>
      </c>
      <c r="K42" s="5" t="s">
        <v>123</v>
      </c>
      <c r="L42" s="5"/>
      <c r="M42" s="12"/>
      <c r="N42" s="12">
        <v>2</v>
      </c>
      <c r="O42" s="12">
        <v>4</v>
      </c>
      <c r="P42" s="12" t="s">
        <v>47</v>
      </c>
      <c r="Q42" s="12"/>
      <c r="R42" s="12"/>
      <c r="S42" s="5"/>
      <c r="T42" s="12"/>
      <c r="U42" s="12">
        <v>99</v>
      </c>
      <c r="V42" s="12">
        <v>20</v>
      </c>
      <c r="W42" s="12">
        <v>2</v>
      </c>
      <c r="X42" s="12"/>
      <c r="Y42" s="12"/>
      <c r="Z42" s="12"/>
      <c r="AA42" s="12"/>
      <c r="AB42" s="12">
        <v>1</v>
      </c>
    </row>
    <row r="43" spans="1:28" outlineLevel="1" x14ac:dyDescent="0.2">
      <c r="A43" s="11" t="s">
        <v>126</v>
      </c>
      <c r="B43" s="11"/>
      <c r="D43" s="12" t="s">
        <v>37</v>
      </c>
      <c r="E43" s="12" t="s">
        <v>80</v>
      </c>
      <c r="F43" s="12">
        <v>71</v>
      </c>
      <c r="G43" s="12">
        <v>4</v>
      </c>
      <c r="H43" s="12">
        <v>5</v>
      </c>
      <c r="I43" s="12"/>
      <c r="J43" s="12" t="s">
        <v>68</v>
      </c>
      <c r="K43" s="5" t="s">
        <v>123</v>
      </c>
      <c r="L43" s="5"/>
      <c r="M43" s="12"/>
      <c r="N43" s="12"/>
      <c r="O43" s="12">
        <v>4</v>
      </c>
      <c r="P43" s="12" t="s">
        <v>47</v>
      </c>
      <c r="Q43" s="12"/>
      <c r="R43" s="12"/>
      <c r="S43" s="5"/>
      <c r="T43" s="12"/>
      <c r="U43" s="12">
        <v>99</v>
      </c>
      <c r="V43" s="12">
        <v>19</v>
      </c>
      <c r="W43" s="12">
        <v>2</v>
      </c>
      <c r="X43" s="12"/>
      <c r="Y43" s="12"/>
      <c r="Z43" s="12"/>
      <c r="AA43" s="12"/>
      <c r="AB43" s="12"/>
    </row>
    <row r="44" spans="1:28" outlineLevel="1" x14ac:dyDescent="0.2">
      <c r="A44" s="11" t="s">
        <v>127</v>
      </c>
      <c r="B44" s="11"/>
      <c r="D44" s="12" t="s">
        <v>37</v>
      </c>
      <c r="E44" s="12" t="s">
        <v>49</v>
      </c>
      <c r="F44" s="12">
        <v>97</v>
      </c>
      <c r="G44" s="12">
        <v>2</v>
      </c>
      <c r="H44" s="12">
        <v>4</v>
      </c>
      <c r="I44" s="12">
        <v>15</v>
      </c>
      <c r="J44" s="12" t="s">
        <v>68</v>
      </c>
      <c r="K44" s="5" t="s">
        <v>90</v>
      </c>
      <c r="L44" s="5"/>
      <c r="M44" s="12"/>
      <c r="N44" s="12"/>
      <c r="O44" s="12">
        <v>4</v>
      </c>
      <c r="P44" s="12" t="s">
        <v>64</v>
      </c>
      <c r="Q44" s="12"/>
      <c r="R44" s="12"/>
      <c r="S44" s="5"/>
      <c r="T44" s="12"/>
      <c r="U44" s="12">
        <v>99</v>
      </c>
      <c r="V44" s="12">
        <v>20</v>
      </c>
      <c r="W44" s="12">
        <v>3</v>
      </c>
      <c r="X44" s="12" t="s">
        <v>41</v>
      </c>
      <c r="Y44" s="12">
        <v>30</v>
      </c>
      <c r="Z44" s="12"/>
      <c r="AA44" s="12"/>
      <c r="AB44" s="12"/>
    </row>
    <row r="45" spans="1:28" outlineLevel="1" x14ac:dyDescent="0.2">
      <c r="A45" s="11" t="s">
        <v>128</v>
      </c>
      <c r="B45" s="11"/>
      <c r="D45" s="12" t="s">
        <v>66</v>
      </c>
      <c r="E45" s="12" t="s">
        <v>67</v>
      </c>
      <c r="F45" s="12">
        <v>44</v>
      </c>
      <c r="G45" s="12">
        <v>0.5</v>
      </c>
      <c r="H45" s="12">
        <v>4</v>
      </c>
      <c r="I45" s="12"/>
      <c r="J45" s="12" t="s">
        <v>68</v>
      </c>
      <c r="K45" s="5"/>
      <c r="L45" s="5" t="s">
        <v>46</v>
      </c>
      <c r="M45" s="12"/>
      <c r="N45" s="12"/>
      <c r="O45" s="12">
        <v>6</v>
      </c>
      <c r="P45" s="12" t="s">
        <v>64</v>
      </c>
      <c r="Q45" s="12"/>
      <c r="R45" s="12"/>
      <c r="S45" s="5"/>
      <c r="T45" s="12"/>
      <c r="U45" s="12">
        <v>99</v>
      </c>
      <c r="V45" s="12">
        <v>20</v>
      </c>
      <c r="W45" s="12">
        <v>2</v>
      </c>
      <c r="X45" s="12" t="s">
        <v>41</v>
      </c>
      <c r="Y45" s="12">
        <v>20</v>
      </c>
      <c r="Z45" s="12"/>
      <c r="AA45" s="12"/>
      <c r="AB45" s="12"/>
    </row>
    <row r="46" spans="1:28" outlineLevel="1" x14ac:dyDescent="0.2">
      <c r="A46" s="13" t="s">
        <v>129</v>
      </c>
      <c r="B46" s="13"/>
      <c r="D46" s="12" t="s">
        <v>37</v>
      </c>
      <c r="E46" s="12" t="s">
        <v>93</v>
      </c>
      <c r="F46" s="12">
        <v>71</v>
      </c>
      <c r="G46" s="12">
        <v>6</v>
      </c>
      <c r="H46" s="12">
        <v>5</v>
      </c>
      <c r="I46" s="12">
        <v>8</v>
      </c>
      <c r="J46" s="12" t="s">
        <v>68</v>
      </c>
      <c r="K46" s="5"/>
      <c r="L46" s="5" t="s">
        <v>46</v>
      </c>
      <c r="M46" s="12"/>
      <c r="N46" s="12"/>
      <c r="O46" s="12">
        <v>6</v>
      </c>
      <c r="P46" s="12" t="s">
        <v>47</v>
      </c>
      <c r="Q46" s="12"/>
      <c r="R46" s="12">
        <v>4</v>
      </c>
      <c r="S46" s="5" t="s">
        <v>95</v>
      </c>
      <c r="T46" s="12"/>
      <c r="U46" s="12">
        <v>99</v>
      </c>
      <c r="V46" s="12">
        <v>20</v>
      </c>
      <c r="W46" s="12">
        <v>2</v>
      </c>
      <c r="X46" s="12"/>
      <c r="Y46" s="12"/>
      <c r="Z46" s="12"/>
      <c r="AA46" s="12"/>
      <c r="AB46" s="12"/>
    </row>
    <row r="47" spans="1:28" outlineLevel="1" x14ac:dyDescent="0.2">
      <c r="A47" s="11" t="s">
        <v>130</v>
      </c>
      <c r="B47" s="11"/>
      <c r="D47" s="12" t="s">
        <v>37</v>
      </c>
      <c r="E47" s="12" t="s">
        <v>49</v>
      </c>
      <c r="F47" s="12">
        <v>97</v>
      </c>
      <c r="G47" s="12">
        <v>2</v>
      </c>
      <c r="H47" s="12">
        <v>3</v>
      </c>
      <c r="I47" s="12">
        <v>30</v>
      </c>
      <c r="J47" s="12" t="s">
        <v>68</v>
      </c>
      <c r="K47" s="5" t="s">
        <v>90</v>
      </c>
      <c r="L47" s="5"/>
      <c r="M47" s="12"/>
      <c r="N47" s="12"/>
      <c r="O47" s="12">
        <v>4</v>
      </c>
      <c r="P47" s="12" t="s">
        <v>47</v>
      </c>
      <c r="Q47" s="12"/>
      <c r="R47" s="12"/>
      <c r="S47" s="5"/>
      <c r="T47" s="12"/>
      <c r="U47" s="12">
        <v>99</v>
      </c>
      <c r="V47" s="12">
        <v>19</v>
      </c>
      <c r="W47" s="12">
        <v>2</v>
      </c>
      <c r="X47" s="12"/>
      <c r="Y47" s="7"/>
      <c r="Z47" s="12"/>
      <c r="AA47" s="12"/>
      <c r="AB47" s="12"/>
    </row>
    <row r="48" spans="1:28" outlineLevel="1" x14ac:dyDescent="0.2">
      <c r="A48" s="11" t="s">
        <v>131</v>
      </c>
      <c r="B48" s="11"/>
      <c r="D48" s="12" t="s">
        <v>37</v>
      </c>
      <c r="E48" s="12" t="s">
        <v>83</v>
      </c>
      <c r="F48" s="12">
        <v>7</v>
      </c>
      <c r="G48" s="12"/>
      <c r="H48" s="12">
        <v>1</v>
      </c>
      <c r="I48" s="12"/>
      <c r="J48" s="12" t="s">
        <v>84</v>
      </c>
      <c r="K48" s="5" t="s">
        <v>84</v>
      </c>
      <c r="L48" s="5"/>
      <c r="M48" s="12"/>
      <c r="N48" s="12"/>
      <c r="O48" s="12">
        <v>1</v>
      </c>
      <c r="P48" s="12" t="s">
        <v>132</v>
      </c>
      <c r="Q48" s="12"/>
      <c r="R48" s="12"/>
      <c r="S48" s="5"/>
      <c r="T48" s="12"/>
      <c r="U48" s="12">
        <v>99</v>
      </c>
      <c r="V48" s="12">
        <v>20</v>
      </c>
      <c r="W48" s="12">
        <v>2</v>
      </c>
      <c r="X48" s="12"/>
      <c r="Y48" s="12"/>
      <c r="Z48" s="12"/>
      <c r="AA48" s="12"/>
      <c r="AB48" s="12">
        <v>1</v>
      </c>
    </row>
    <row r="49" spans="1:28" outlineLevel="1" x14ac:dyDescent="0.2">
      <c r="A49" s="11" t="s">
        <v>133</v>
      </c>
      <c r="B49" s="11"/>
      <c r="D49" s="12" t="s">
        <v>66</v>
      </c>
      <c r="E49" s="12" t="s">
        <v>134</v>
      </c>
      <c r="F49" s="12">
        <v>39</v>
      </c>
      <c r="G49" s="12">
        <v>3</v>
      </c>
      <c r="H49" s="12">
        <v>3</v>
      </c>
      <c r="I49" s="12"/>
      <c r="J49" s="12" t="s">
        <v>68</v>
      </c>
      <c r="K49" s="5" t="s">
        <v>90</v>
      </c>
      <c r="L49" s="5"/>
      <c r="M49" s="12"/>
      <c r="N49" s="12"/>
      <c r="O49" s="12">
        <v>4</v>
      </c>
      <c r="P49" s="12" t="s">
        <v>135</v>
      </c>
      <c r="Q49" s="12"/>
      <c r="R49" s="12"/>
      <c r="S49" s="5"/>
      <c r="T49" s="12"/>
      <c r="U49" s="12">
        <v>99</v>
      </c>
      <c r="V49" s="12">
        <v>20</v>
      </c>
      <c r="W49" s="12">
        <v>3</v>
      </c>
      <c r="X49" s="12"/>
      <c r="Y49" s="12"/>
      <c r="Z49" s="12"/>
      <c r="AA49" s="12"/>
      <c r="AB49" s="12"/>
    </row>
    <row r="50" spans="1:28" outlineLevel="1" x14ac:dyDescent="0.2">
      <c r="A50" s="11" t="s">
        <v>136</v>
      </c>
      <c r="B50" s="11"/>
      <c r="D50" s="12" t="s">
        <v>37</v>
      </c>
      <c r="E50" s="12" t="s">
        <v>38</v>
      </c>
      <c r="F50" s="12">
        <v>100</v>
      </c>
      <c r="G50" s="12">
        <v>3</v>
      </c>
      <c r="H50" s="12">
        <v>4</v>
      </c>
      <c r="I50" s="12"/>
      <c r="J50" s="12" t="s">
        <v>45</v>
      </c>
      <c r="K50" s="5" t="s">
        <v>137</v>
      </c>
      <c r="L50" s="5"/>
      <c r="M50" s="12"/>
      <c r="N50" s="12"/>
      <c r="O50" s="12">
        <v>6</v>
      </c>
      <c r="P50" s="12" t="s">
        <v>95</v>
      </c>
      <c r="Q50" s="12"/>
      <c r="R50" s="12"/>
      <c r="S50" s="5"/>
      <c r="T50" s="12"/>
      <c r="U50" s="12">
        <v>99</v>
      </c>
      <c r="V50" s="12">
        <v>20</v>
      </c>
      <c r="W50" s="12">
        <v>2</v>
      </c>
      <c r="X50" s="12" t="s">
        <v>41</v>
      </c>
      <c r="Y50" s="12">
        <v>10</v>
      </c>
      <c r="Z50" s="12"/>
      <c r="AA50" s="12"/>
      <c r="AB50" s="12"/>
    </row>
    <row r="51" spans="1:28" outlineLevel="1" x14ac:dyDescent="0.2">
      <c r="A51" s="11" t="s">
        <v>138</v>
      </c>
      <c r="B51" s="11"/>
      <c r="D51" s="12" t="s">
        <v>37</v>
      </c>
      <c r="E51" s="12" t="s">
        <v>38</v>
      </c>
      <c r="F51" s="12">
        <v>101</v>
      </c>
      <c r="G51" s="12">
        <v>10</v>
      </c>
      <c r="H51" s="12">
        <v>5</v>
      </c>
      <c r="I51" s="12">
        <v>5</v>
      </c>
      <c r="J51" s="12" t="s">
        <v>57</v>
      </c>
      <c r="K51" s="5" t="s">
        <v>137</v>
      </c>
      <c r="L51" s="5"/>
      <c r="M51" s="12"/>
      <c r="N51" s="12"/>
      <c r="O51" s="12">
        <v>10</v>
      </c>
      <c r="P51" s="12" t="s">
        <v>95</v>
      </c>
      <c r="Q51" s="12"/>
      <c r="R51" s="12"/>
      <c r="S51" s="5"/>
      <c r="T51" s="12"/>
      <c r="U51" s="12">
        <v>99</v>
      </c>
      <c r="V51" s="12">
        <v>20</v>
      </c>
      <c r="W51" s="12">
        <v>2</v>
      </c>
      <c r="X51" s="12"/>
      <c r="Y51" s="12"/>
      <c r="Z51" s="12"/>
      <c r="AA51" s="12"/>
      <c r="AB51" s="12"/>
    </row>
    <row r="52" spans="1:28" outlineLevel="1" x14ac:dyDescent="0.2">
      <c r="A52" s="11" t="s">
        <v>139</v>
      </c>
      <c r="B52" s="11"/>
      <c r="D52" s="12" t="s">
        <v>37</v>
      </c>
      <c r="E52" s="12" t="s">
        <v>80</v>
      </c>
      <c r="F52" s="12">
        <v>71</v>
      </c>
      <c r="G52" s="12">
        <v>15</v>
      </c>
      <c r="H52" s="12">
        <v>5</v>
      </c>
      <c r="I52" s="12"/>
      <c r="J52" s="12" t="s">
        <v>68</v>
      </c>
      <c r="K52" s="5" t="s">
        <v>140</v>
      </c>
      <c r="L52" s="5"/>
      <c r="M52" s="12"/>
      <c r="N52" s="12"/>
      <c r="O52" s="12">
        <v>12</v>
      </c>
      <c r="P52" s="12" t="s">
        <v>47</v>
      </c>
      <c r="Q52" s="12"/>
      <c r="R52" s="12"/>
      <c r="S52" s="5"/>
      <c r="T52" s="12"/>
      <c r="U52" s="12"/>
      <c r="V52" s="12">
        <v>19</v>
      </c>
      <c r="W52" s="12">
        <v>2</v>
      </c>
      <c r="X52" s="12" t="s">
        <v>91</v>
      </c>
      <c r="Y52" s="12">
        <v>150</v>
      </c>
      <c r="Z52" s="12"/>
      <c r="AA52" s="12"/>
      <c r="AB52" s="12"/>
    </row>
    <row r="53" spans="1:28" outlineLevel="1" x14ac:dyDescent="0.2">
      <c r="A53" s="11" t="s">
        <v>141</v>
      </c>
      <c r="B53" s="11"/>
      <c r="C53" s="4" t="s">
        <v>142</v>
      </c>
      <c r="D53" s="12" t="s">
        <v>37</v>
      </c>
      <c r="E53" s="12" t="s">
        <v>38</v>
      </c>
      <c r="F53" s="12">
        <v>100</v>
      </c>
      <c r="G53" s="12">
        <v>3</v>
      </c>
      <c r="H53" s="12">
        <v>3</v>
      </c>
      <c r="I53" s="12">
        <v>100</v>
      </c>
      <c r="J53" s="12" t="s">
        <v>68</v>
      </c>
      <c r="K53" s="5" t="s">
        <v>140</v>
      </c>
      <c r="L53" s="5"/>
      <c r="M53" s="12"/>
      <c r="N53" s="12"/>
      <c r="O53" s="12">
        <v>4</v>
      </c>
      <c r="P53" s="12" t="s">
        <v>47</v>
      </c>
      <c r="Q53" s="12"/>
      <c r="R53" s="12"/>
      <c r="S53" s="5"/>
      <c r="T53" s="12"/>
      <c r="U53" s="12"/>
      <c r="V53" s="12">
        <v>19</v>
      </c>
      <c r="W53" s="12">
        <v>2</v>
      </c>
      <c r="X53" s="12" t="s">
        <v>91</v>
      </c>
      <c r="Y53" s="12">
        <v>30</v>
      </c>
      <c r="Z53" s="12"/>
      <c r="AA53" s="12"/>
      <c r="AB53" s="12"/>
    </row>
    <row r="54" spans="1:28" outlineLevel="1" x14ac:dyDescent="0.2">
      <c r="A54" s="11" t="s">
        <v>143</v>
      </c>
      <c r="B54" s="11"/>
      <c r="C54" s="4" t="s">
        <v>144</v>
      </c>
      <c r="D54" s="12" t="s">
        <v>37</v>
      </c>
      <c r="E54" s="12" t="s">
        <v>38</v>
      </c>
      <c r="F54" s="12">
        <v>100</v>
      </c>
      <c r="G54" s="12">
        <v>9</v>
      </c>
      <c r="H54" s="12">
        <v>5</v>
      </c>
      <c r="I54" s="12">
        <v>50</v>
      </c>
      <c r="J54" s="12" t="s">
        <v>45</v>
      </c>
      <c r="K54" s="5" t="s">
        <v>140</v>
      </c>
      <c r="L54" s="5"/>
      <c r="M54" s="12"/>
      <c r="N54" s="12"/>
      <c r="O54" s="12">
        <v>10</v>
      </c>
      <c r="P54" s="12" t="s">
        <v>47</v>
      </c>
      <c r="Q54" s="12"/>
      <c r="R54" s="12"/>
      <c r="S54" s="5"/>
      <c r="T54" s="12"/>
      <c r="U54" s="12"/>
      <c r="V54" s="12">
        <v>19</v>
      </c>
      <c r="W54" s="12">
        <v>2</v>
      </c>
      <c r="X54" s="12" t="s">
        <v>91</v>
      </c>
      <c r="Y54" s="12">
        <v>120</v>
      </c>
      <c r="Z54" s="12"/>
      <c r="AA54" s="12"/>
      <c r="AB54" s="12"/>
    </row>
    <row r="55" spans="1:28" outlineLevel="1" x14ac:dyDescent="0.2">
      <c r="A55" s="11" t="s">
        <v>145</v>
      </c>
      <c r="B55" s="11"/>
      <c r="C55" s="4" t="s">
        <v>146</v>
      </c>
      <c r="D55" s="12" t="s">
        <v>37</v>
      </c>
      <c r="E55" s="12" t="s">
        <v>38</v>
      </c>
      <c r="F55" s="12">
        <v>100</v>
      </c>
      <c r="G55" s="12">
        <v>6</v>
      </c>
      <c r="H55" s="12">
        <v>4</v>
      </c>
      <c r="I55" s="12">
        <v>35</v>
      </c>
      <c r="J55" s="12" t="s">
        <v>45</v>
      </c>
      <c r="K55" s="5" t="s">
        <v>140</v>
      </c>
      <c r="L55" s="5"/>
      <c r="M55" s="12"/>
      <c r="N55" s="12"/>
      <c r="O55" s="12">
        <v>8</v>
      </c>
      <c r="P55" s="12" t="s">
        <v>47</v>
      </c>
      <c r="Q55" s="12"/>
      <c r="R55" s="12"/>
      <c r="S55" s="5"/>
      <c r="T55" s="12"/>
      <c r="U55" s="12"/>
      <c r="V55" s="12">
        <v>19</v>
      </c>
      <c r="W55" s="12">
        <v>2</v>
      </c>
      <c r="X55" s="12" t="s">
        <v>91</v>
      </c>
      <c r="Y55" s="12">
        <v>80</v>
      </c>
      <c r="Z55" s="12"/>
      <c r="AA55" s="12"/>
      <c r="AB55" s="12"/>
    </row>
    <row r="56" spans="1:28" outlineLevel="1" x14ac:dyDescent="0.2">
      <c r="A56" s="11" t="s">
        <v>147</v>
      </c>
      <c r="B56" s="11"/>
      <c r="C56" s="4" t="s">
        <v>148</v>
      </c>
      <c r="D56" s="12" t="s">
        <v>37</v>
      </c>
      <c r="E56" s="12" t="s">
        <v>38</v>
      </c>
      <c r="F56" s="12">
        <v>100</v>
      </c>
      <c r="G56" s="12">
        <v>16</v>
      </c>
      <c r="H56" s="12">
        <v>5</v>
      </c>
      <c r="I56" s="12">
        <v>400</v>
      </c>
      <c r="J56" s="12" t="s">
        <v>68</v>
      </c>
      <c r="K56" s="5" t="s">
        <v>140</v>
      </c>
      <c r="L56" s="5"/>
      <c r="M56" s="12"/>
      <c r="N56" s="12"/>
      <c r="O56" s="12">
        <v>8</v>
      </c>
      <c r="P56" s="12" t="s">
        <v>47</v>
      </c>
      <c r="Q56" s="12"/>
      <c r="R56" s="12"/>
      <c r="S56" s="5"/>
      <c r="T56" s="12"/>
      <c r="U56" s="12"/>
      <c r="V56" s="12">
        <v>19</v>
      </c>
      <c r="W56" s="12">
        <v>2</v>
      </c>
      <c r="X56" s="12" t="s">
        <v>91</v>
      </c>
      <c r="Y56" s="12">
        <v>120</v>
      </c>
      <c r="Z56" s="12"/>
      <c r="AA56" s="12"/>
      <c r="AB56" s="12"/>
    </row>
    <row r="57" spans="1:28" outlineLevel="1" x14ac:dyDescent="0.2">
      <c r="A57" s="11" t="s">
        <v>149</v>
      </c>
      <c r="B57" s="11"/>
      <c r="C57" s="4" t="s">
        <v>148</v>
      </c>
      <c r="D57" s="12" t="s">
        <v>37</v>
      </c>
      <c r="E57" s="12" t="s">
        <v>38</v>
      </c>
      <c r="F57" s="12">
        <v>100</v>
      </c>
      <c r="G57" s="12">
        <v>16</v>
      </c>
      <c r="H57" s="12">
        <v>4</v>
      </c>
      <c r="I57" s="12">
        <v>250</v>
      </c>
      <c r="J57" s="12" t="s">
        <v>68</v>
      </c>
      <c r="K57" s="5" t="s">
        <v>140</v>
      </c>
      <c r="L57" s="5"/>
      <c r="M57" s="12"/>
      <c r="N57" s="12"/>
      <c r="O57" s="12">
        <v>6</v>
      </c>
      <c r="P57" s="12" t="s">
        <v>47</v>
      </c>
      <c r="Q57" s="12"/>
      <c r="R57" s="12"/>
      <c r="S57" s="5"/>
      <c r="T57" s="12"/>
      <c r="U57" s="12"/>
      <c r="V57" s="12">
        <v>19</v>
      </c>
      <c r="W57" s="12">
        <v>2</v>
      </c>
      <c r="X57" s="12" t="s">
        <v>91</v>
      </c>
      <c r="Y57" s="12">
        <v>80</v>
      </c>
      <c r="Z57" s="12"/>
      <c r="AA57" s="12"/>
      <c r="AB57" s="12"/>
    </row>
    <row r="58" spans="1:28" outlineLevel="1" x14ac:dyDescent="0.2">
      <c r="A58" s="11" t="s">
        <v>150</v>
      </c>
      <c r="B58" s="11"/>
      <c r="D58" s="12" t="s">
        <v>66</v>
      </c>
      <c r="E58" s="12" t="s">
        <v>67</v>
      </c>
      <c r="F58" s="12">
        <v>44</v>
      </c>
      <c r="G58" s="12">
        <v>15</v>
      </c>
      <c r="H58" s="12">
        <v>5</v>
      </c>
      <c r="I58" s="12"/>
      <c r="J58" s="12" t="s">
        <v>68</v>
      </c>
      <c r="K58" s="5"/>
      <c r="L58" s="5" t="s">
        <v>77</v>
      </c>
      <c r="M58" s="12"/>
      <c r="N58" s="12"/>
      <c r="O58" s="12">
        <v>8</v>
      </c>
      <c r="P58" s="12" t="s">
        <v>95</v>
      </c>
      <c r="Q58" s="12"/>
      <c r="R58" s="12"/>
      <c r="S58" s="5"/>
      <c r="T58" s="12"/>
      <c r="U58" s="12">
        <v>99</v>
      </c>
      <c r="V58" s="12">
        <v>20</v>
      </c>
      <c r="W58" s="12">
        <v>2</v>
      </c>
      <c r="X58" s="12"/>
      <c r="Y58" s="12"/>
      <c r="Z58" s="12"/>
      <c r="AA58" s="12"/>
      <c r="AB58" s="12"/>
    </row>
    <row r="59" spans="1:28" outlineLevel="1" x14ac:dyDescent="0.2">
      <c r="A59" s="11" t="s">
        <v>151</v>
      </c>
      <c r="B59" s="11"/>
      <c r="D59" s="12" t="s">
        <v>37</v>
      </c>
      <c r="E59" s="12" t="s">
        <v>49</v>
      </c>
      <c r="F59" s="12">
        <v>97</v>
      </c>
      <c r="G59" s="12">
        <v>3</v>
      </c>
      <c r="H59" s="12">
        <v>4</v>
      </c>
      <c r="I59" s="12">
        <v>15</v>
      </c>
      <c r="J59" s="12" t="s">
        <v>57</v>
      </c>
      <c r="K59" s="5" t="s">
        <v>152</v>
      </c>
      <c r="L59" s="5"/>
      <c r="M59" s="12"/>
      <c r="N59" s="12"/>
      <c r="O59" s="12">
        <v>6</v>
      </c>
      <c r="P59" s="12" t="s">
        <v>135</v>
      </c>
      <c r="Q59" s="12"/>
      <c r="R59" s="12"/>
      <c r="S59" s="5"/>
      <c r="T59" s="12"/>
      <c r="U59" s="12">
        <v>99</v>
      </c>
      <c r="V59" s="12">
        <v>19</v>
      </c>
      <c r="W59" s="12">
        <v>2</v>
      </c>
      <c r="X59" s="12"/>
      <c r="Y59" s="12"/>
      <c r="Z59" s="12"/>
      <c r="AA59" s="12"/>
      <c r="AB59" s="12"/>
    </row>
    <row r="60" spans="1:28" outlineLevel="1" x14ac:dyDescent="0.2">
      <c r="A60" s="11" t="s">
        <v>87</v>
      </c>
      <c r="B60" s="11"/>
      <c r="C60" s="4" t="s">
        <v>153</v>
      </c>
      <c r="D60" s="12" t="s">
        <v>37</v>
      </c>
      <c r="E60" s="12" t="s">
        <v>38</v>
      </c>
      <c r="F60" s="12">
        <v>100</v>
      </c>
      <c r="G60" s="12">
        <v>1</v>
      </c>
      <c r="H60" s="12">
        <v>3</v>
      </c>
      <c r="I60" s="12">
        <v>2</v>
      </c>
      <c r="J60" s="12" t="s">
        <v>45</v>
      </c>
      <c r="K60" s="5" t="s">
        <v>87</v>
      </c>
      <c r="L60" s="5"/>
      <c r="M60" s="12"/>
      <c r="N60" s="12"/>
      <c r="O60" s="12">
        <v>4</v>
      </c>
      <c r="P60" s="12" t="s">
        <v>47</v>
      </c>
      <c r="Q60" s="12"/>
      <c r="R60" s="12"/>
      <c r="S60" s="5"/>
      <c r="T60" s="12"/>
      <c r="U60" s="12">
        <v>99</v>
      </c>
      <c r="V60" s="12">
        <v>19</v>
      </c>
      <c r="W60" s="12">
        <v>2</v>
      </c>
      <c r="X60" s="12" t="s">
        <v>41</v>
      </c>
      <c r="Y60" s="12">
        <v>10</v>
      </c>
      <c r="Z60" s="12"/>
      <c r="AA60" s="12"/>
      <c r="AB60" s="12">
        <v>1</v>
      </c>
    </row>
    <row r="61" spans="1:28" outlineLevel="1" x14ac:dyDescent="0.2">
      <c r="A61" s="11" t="s">
        <v>154</v>
      </c>
      <c r="B61" s="11"/>
      <c r="D61" s="12" t="s">
        <v>37</v>
      </c>
      <c r="E61" s="12" t="s">
        <v>38</v>
      </c>
      <c r="F61" s="12">
        <v>100</v>
      </c>
      <c r="G61" s="12">
        <v>2</v>
      </c>
      <c r="H61" s="12">
        <v>3</v>
      </c>
      <c r="I61" s="12">
        <v>2</v>
      </c>
      <c r="J61" s="12" t="s">
        <v>45</v>
      </c>
      <c r="K61" s="5" t="s">
        <v>87</v>
      </c>
      <c r="L61" s="5"/>
      <c r="M61" s="12"/>
      <c r="N61" s="12"/>
      <c r="O61" s="12">
        <v>4</v>
      </c>
      <c r="P61" s="12" t="s">
        <v>47</v>
      </c>
      <c r="Q61" s="12"/>
      <c r="R61" s="12"/>
      <c r="S61" s="5"/>
      <c r="T61" s="12"/>
      <c r="U61" s="12">
        <v>99</v>
      </c>
      <c r="V61" s="12">
        <v>20</v>
      </c>
      <c r="W61" s="12">
        <v>3</v>
      </c>
      <c r="X61" s="12"/>
      <c r="Y61" s="12"/>
      <c r="Z61" s="12"/>
      <c r="AA61" s="12"/>
      <c r="AB61" s="12"/>
    </row>
    <row r="62" spans="1:28" outlineLevel="1" x14ac:dyDescent="0.2">
      <c r="A62" s="11" t="s">
        <v>155</v>
      </c>
      <c r="B62" s="11"/>
      <c r="D62" s="12" t="s">
        <v>37</v>
      </c>
      <c r="E62" s="12" t="s">
        <v>80</v>
      </c>
      <c r="F62" s="12">
        <v>74</v>
      </c>
      <c r="G62" s="12">
        <v>1</v>
      </c>
      <c r="H62" s="12">
        <v>3</v>
      </c>
      <c r="I62" s="12"/>
      <c r="J62" s="12" t="s">
        <v>68</v>
      </c>
      <c r="K62" s="5" t="s">
        <v>87</v>
      </c>
      <c r="L62" s="5"/>
      <c r="M62" s="12"/>
      <c r="N62" s="12"/>
      <c r="O62" s="12">
        <v>4</v>
      </c>
      <c r="P62" s="12" t="s">
        <v>47</v>
      </c>
      <c r="Q62" s="12"/>
      <c r="R62" s="12"/>
      <c r="S62" s="5"/>
      <c r="T62" s="12"/>
      <c r="U62" s="12">
        <v>99</v>
      </c>
      <c r="V62" s="12">
        <v>19</v>
      </c>
      <c r="W62" s="12">
        <v>2</v>
      </c>
      <c r="X62" s="12"/>
      <c r="Y62" s="12"/>
      <c r="Z62" s="12"/>
      <c r="AA62" s="12"/>
      <c r="AB62" s="12"/>
    </row>
    <row r="63" spans="1:28" outlineLevel="1" x14ac:dyDescent="0.2">
      <c r="A63" s="11" t="s">
        <v>156</v>
      </c>
      <c r="B63" s="11"/>
      <c r="D63" s="12" t="s">
        <v>43</v>
      </c>
      <c r="E63" s="12" t="s">
        <v>44</v>
      </c>
      <c r="F63" s="12">
        <v>57</v>
      </c>
      <c r="G63" s="12">
        <v>3</v>
      </c>
      <c r="H63" s="12">
        <v>5</v>
      </c>
      <c r="I63" s="12"/>
      <c r="J63" s="12" t="s">
        <v>57</v>
      </c>
      <c r="K63" s="5" t="s">
        <v>109</v>
      </c>
      <c r="L63" s="5" t="s">
        <v>46</v>
      </c>
      <c r="M63" s="12"/>
      <c r="N63" s="12"/>
      <c r="O63" s="12">
        <v>8</v>
      </c>
      <c r="P63" s="12" t="s">
        <v>47</v>
      </c>
      <c r="Q63" s="12"/>
      <c r="R63" s="12"/>
      <c r="S63" s="5"/>
      <c r="T63" s="12"/>
      <c r="U63" s="12"/>
      <c r="V63" s="12">
        <v>20</v>
      </c>
      <c r="W63" s="12">
        <v>2</v>
      </c>
      <c r="X63" s="12" t="s">
        <v>91</v>
      </c>
      <c r="Y63" s="12">
        <v>110</v>
      </c>
      <c r="Z63" s="12"/>
      <c r="AA63" s="12"/>
      <c r="AB63" s="12"/>
    </row>
    <row r="64" spans="1:28" outlineLevel="1" x14ac:dyDescent="0.2">
      <c r="A64" s="11" t="s">
        <v>157</v>
      </c>
      <c r="B64" s="11"/>
      <c r="D64" s="12" t="s">
        <v>37</v>
      </c>
      <c r="E64" s="12" t="s">
        <v>38</v>
      </c>
      <c r="F64" s="12">
        <v>100</v>
      </c>
      <c r="G64" s="12">
        <v>0.5</v>
      </c>
      <c r="H64" s="12">
        <v>4</v>
      </c>
      <c r="I64" s="12">
        <v>0.5</v>
      </c>
      <c r="J64" s="12" t="s">
        <v>45</v>
      </c>
      <c r="K64" s="5" t="s">
        <v>90</v>
      </c>
      <c r="L64" s="5"/>
      <c r="M64" s="12"/>
      <c r="N64" s="12"/>
      <c r="O64" s="12">
        <v>4</v>
      </c>
      <c r="P64" s="12" t="s">
        <v>47</v>
      </c>
      <c r="Q64" s="12"/>
      <c r="R64" s="12"/>
      <c r="S64" s="5"/>
      <c r="T64" s="12"/>
      <c r="U64" s="12">
        <v>99</v>
      </c>
      <c r="V64" s="12">
        <v>20</v>
      </c>
      <c r="W64" s="12">
        <v>2</v>
      </c>
      <c r="X64" s="12" t="s">
        <v>41</v>
      </c>
      <c r="Y64" s="12">
        <v>20</v>
      </c>
      <c r="Z64" s="12"/>
      <c r="AA64" s="12"/>
      <c r="AB64" s="12"/>
    </row>
    <row r="65" spans="1:28" outlineLevel="1" x14ac:dyDescent="0.2">
      <c r="A65" s="11" t="s">
        <v>158</v>
      </c>
      <c r="B65" s="11"/>
      <c r="D65" s="12" t="s">
        <v>43</v>
      </c>
      <c r="E65" s="12" t="s">
        <v>44</v>
      </c>
      <c r="F65" s="12">
        <v>57</v>
      </c>
      <c r="G65" s="12">
        <v>12</v>
      </c>
      <c r="H65" s="12">
        <v>5</v>
      </c>
      <c r="I65" s="12"/>
      <c r="J65" s="12" t="s">
        <v>57</v>
      </c>
      <c r="K65" s="5"/>
      <c r="L65" s="5" t="s">
        <v>46</v>
      </c>
      <c r="M65" s="12"/>
      <c r="N65" s="12"/>
      <c r="O65" s="12">
        <v>8</v>
      </c>
      <c r="P65" s="12" t="s">
        <v>95</v>
      </c>
      <c r="Q65" s="12"/>
      <c r="R65" s="12"/>
      <c r="S65" s="5"/>
      <c r="T65" s="12"/>
      <c r="U65" s="12">
        <v>99</v>
      </c>
      <c r="V65" s="12">
        <v>20</v>
      </c>
      <c r="W65" s="12">
        <v>3</v>
      </c>
      <c r="X65" s="12"/>
      <c r="Y65" s="12"/>
      <c r="Z65" s="12"/>
      <c r="AA65" s="12"/>
      <c r="AB65" s="12"/>
    </row>
    <row r="66" spans="1:28" outlineLevel="1" x14ac:dyDescent="0.2">
      <c r="A66" s="11" t="s">
        <v>159</v>
      </c>
      <c r="B66" s="11"/>
      <c r="D66" s="12" t="s">
        <v>37</v>
      </c>
      <c r="E66" s="12" t="s">
        <v>80</v>
      </c>
      <c r="F66" s="12">
        <v>72</v>
      </c>
      <c r="G66" s="12">
        <v>8</v>
      </c>
      <c r="H66" s="12">
        <v>5</v>
      </c>
      <c r="I66" s="12"/>
      <c r="J66" s="12" t="s">
        <v>68</v>
      </c>
      <c r="K66" s="5"/>
      <c r="L66" s="5" t="s">
        <v>46</v>
      </c>
      <c r="M66" s="12"/>
      <c r="N66" s="12"/>
      <c r="O66" s="12">
        <v>8</v>
      </c>
      <c r="P66" s="12" t="s">
        <v>47</v>
      </c>
      <c r="Q66" s="12"/>
      <c r="R66" s="12"/>
      <c r="S66" s="5"/>
      <c r="T66" s="12"/>
      <c r="U66" s="12">
        <v>99</v>
      </c>
      <c r="V66" s="12">
        <v>20</v>
      </c>
      <c r="W66" s="12">
        <v>3</v>
      </c>
      <c r="X66" s="12"/>
      <c r="Y66" s="12"/>
      <c r="Z66" s="12"/>
      <c r="AA66" s="12"/>
      <c r="AB66" s="12"/>
    </row>
    <row r="67" spans="1:28" outlineLevel="1" x14ac:dyDescent="0.2">
      <c r="A67" s="11" t="s">
        <v>160</v>
      </c>
      <c r="B67" s="11"/>
      <c r="D67" s="12" t="s">
        <v>37</v>
      </c>
      <c r="E67" s="12" t="s">
        <v>38</v>
      </c>
      <c r="F67" s="12">
        <v>100</v>
      </c>
      <c r="G67" s="12">
        <v>16</v>
      </c>
      <c r="H67" s="12">
        <v>5</v>
      </c>
      <c r="I67" s="12">
        <v>75</v>
      </c>
      <c r="J67" s="12" t="s">
        <v>57</v>
      </c>
      <c r="K67" s="5" t="s">
        <v>152</v>
      </c>
      <c r="L67" s="5"/>
      <c r="M67" s="12"/>
      <c r="N67" s="12">
        <v>2</v>
      </c>
      <c r="O67" s="12">
        <v>4</v>
      </c>
      <c r="P67" s="12" t="s">
        <v>64</v>
      </c>
      <c r="Q67" s="12"/>
      <c r="R67" s="12"/>
      <c r="S67" s="5"/>
      <c r="T67" s="12"/>
      <c r="U67" s="12">
        <v>99</v>
      </c>
      <c r="V67" s="12">
        <v>18</v>
      </c>
      <c r="W67" s="12">
        <v>2</v>
      </c>
      <c r="X67" s="12"/>
      <c r="Y67" s="12"/>
      <c r="Z67" s="12"/>
      <c r="AA67" s="12"/>
      <c r="AB67" s="12"/>
    </row>
    <row r="68" spans="1:28" outlineLevel="1" x14ac:dyDescent="0.2">
      <c r="A68" s="11" t="s">
        <v>161</v>
      </c>
      <c r="B68" s="11"/>
      <c r="D68" s="12" t="s">
        <v>37</v>
      </c>
      <c r="E68" s="12" t="s">
        <v>93</v>
      </c>
      <c r="F68" s="12">
        <v>74</v>
      </c>
      <c r="G68" s="12">
        <v>3</v>
      </c>
      <c r="H68" s="12">
        <v>4</v>
      </c>
      <c r="I68" s="12"/>
      <c r="J68" s="12" t="s">
        <v>68</v>
      </c>
      <c r="K68" s="5"/>
      <c r="L68" s="5" t="s">
        <v>46</v>
      </c>
      <c r="M68" s="12"/>
      <c r="N68" s="12"/>
      <c r="O68" s="12">
        <v>6</v>
      </c>
      <c r="P68" s="12" t="s">
        <v>64</v>
      </c>
      <c r="Q68" s="12"/>
      <c r="R68" s="12"/>
      <c r="S68" s="5"/>
      <c r="T68" s="12"/>
      <c r="U68" s="12">
        <v>99</v>
      </c>
      <c r="V68" s="12">
        <v>20</v>
      </c>
      <c r="W68" s="12">
        <v>3</v>
      </c>
      <c r="X68" s="12"/>
      <c r="Y68" s="12"/>
      <c r="Z68" s="12"/>
      <c r="AA68" s="12"/>
      <c r="AB68" s="12"/>
    </row>
    <row r="69" spans="1:28" outlineLevel="1" x14ac:dyDescent="0.2">
      <c r="A69" s="11" t="s">
        <v>162</v>
      </c>
      <c r="B69" s="11"/>
      <c r="C69" s="4" t="s">
        <v>163</v>
      </c>
      <c r="D69" s="12" t="s">
        <v>37</v>
      </c>
      <c r="E69" s="12" t="s">
        <v>38</v>
      </c>
      <c r="F69" s="12">
        <v>100</v>
      </c>
      <c r="G69" s="12">
        <v>20</v>
      </c>
      <c r="H69" s="12">
        <v>5</v>
      </c>
      <c r="I69" s="12">
        <v>90</v>
      </c>
      <c r="J69" s="12" t="s">
        <v>68</v>
      </c>
      <c r="K69" s="5" t="s">
        <v>137</v>
      </c>
      <c r="L69" s="5"/>
      <c r="M69" s="12"/>
      <c r="N69" s="12"/>
      <c r="O69" s="12">
        <v>8</v>
      </c>
      <c r="P69" s="12" t="s">
        <v>95</v>
      </c>
      <c r="Q69" s="12"/>
      <c r="R69" s="12">
        <v>8</v>
      </c>
      <c r="S69" s="12" t="s">
        <v>95</v>
      </c>
      <c r="T69" s="12"/>
      <c r="U69" s="12">
        <v>99</v>
      </c>
      <c r="V69" s="12">
        <v>20</v>
      </c>
      <c r="W69" s="12">
        <v>2</v>
      </c>
      <c r="X69" s="12"/>
      <c r="Y69" s="12"/>
      <c r="Z69" s="12"/>
      <c r="AA69" s="12"/>
      <c r="AB69" s="12"/>
    </row>
    <row r="70" spans="1:28" outlineLevel="1" x14ac:dyDescent="0.2">
      <c r="A70" s="11" t="s">
        <v>164</v>
      </c>
      <c r="B70" s="11"/>
      <c r="C70" s="4" t="s">
        <v>165</v>
      </c>
      <c r="D70" s="12" t="s">
        <v>37</v>
      </c>
      <c r="E70" s="12" t="s">
        <v>38</v>
      </c>
      <c r="F70" s="12">
        <v>100</v>
      </c>
      <c r="G70" s="12">
        <v>20</v>
      </c>
      <c r="H70" s="12">
        <v>5</v>
      </c>
      <c r="I70" s="12">
        <v>10</v>
      </c>
      <c r="J70" s="12" t="s">
        <v>57</v>
      </c>
      <c r="K70" s="5" t="s">
        <v>137</v>
      </c>
      <c r="L70" s="5"/>
      <c r="M70" s="12"/>
      <c r="N70" s="12"/>
      <c r="O70" s="12">
        <v>10</v>
      </c>
      <c r="P70" s="12" t="s">
        <v>95</v>
      </c>
      <c r="Q70" s="12"/>
      <c r="R70" s="12"/>
      <c r="S70" s="5"/>
      <c r="T70" s="12"/>
      <c r="U70" s="12">
        <v>99</v>
      </c>
      <c r="V70" s="12">
        <v>19</v>
      </c>
      <c r="W70" s="12">
        <v>2</v>
      </c>
      <c r="X70" s="12"/>
      <c r="Y70" s="12"/>
      <c r="Z70" s="12"/>
      <c r="AA70" s="12"/>
      <c r="AB70" s="12"/>
    </row>
    <row r="71" spans="1:28" outlineLevel="1" x14ac:dyDescent="0.2">
      <c r="A71" s="11" t="s">
        <v>166</v>
      </c>
      <c r="B71" s="11"/>
      <c r="C71" s="4" t="s">
        <v>165</v>
      </c>
      <c r="D71" s="12" t="s">
        <v>37</v>
      </c>
      <c r="E71" s="12" t="s">
        <v>38</v>
      </c>
      <c r="F71" s="12">
        <v>101</v>
      </c>
      <c r="G71" s="12">
        <v>5</v>
      </c>
      <c r="H71" s="12">
        <v>4</v>
      </c>
      <c r="I71" s="12">
        <v>8</v>
      </c>
      <c r="J71" s="12" t="s">
        <v>57</v>
      </c>
      <c r="K71" s="5" t="s">
        <v>137</v>
      </c>
      <c r="L71" s="5"/>
      <c r="M71" s="12"/>
      <c r="N71" s="12"/>
      <c r="O71" s="12">
        <v>8</v>
      </c>
      <c r="P71" s="12" t="s">
        <v>95</v>
      </c>
      <c r="Q71" s="12"/>
      <c r="R71" s="12"/>
      <c r="S71" s="5"/>
      <c r="T71" s="12"/>
      <c r="U71" s="12">
        <v>99</v>
      </c>
      <c r="V71" s="12">
        <v>20</v>
      </c>
      <c r="W71" s="12">
        <v>2</v>
      </c>
      <c r="X71" s="12"/>
      <c r="Y71" s="12"/>
      <c r="Z71" s="12"/>
      <c r="AA71" s="12"/>
      <c r="AB71" s="12"/>
    </row>
    <row r="72" spans="1:28" outlineLevel="1" x14ac:dyDescent="0.2">
      <c r="A72" s="11" t="s">
        <v>167</v>
      </c>
      <c r="B72" s="11"/>
      <c r="D72" s="12" t="s">
        <v>37</v>
      </c>
      <c r="E72" s="12" t="s">
        <v>80</v>
      </c>
      <c r="F72" s="12">
        <v>72</v>
      </c>
      <c r="G72" s="12">
        <v>0.1</v>
      </c>
      <c r="H72" s="12">
        <v>3</v>
      </c>
      <c r="I72" s="12"/>
      <c r="J72" s="12" t="s">
        <v>68</v>
      </c>
      <c r="K72" s="5"/>
      <c r="L72" s="5" t="s">
        <v>46</v>
      </c>
      <c r="M72" s="12"/>
      <c r="N72" s="12"/>
      <c r="O72" s="12">
        <v>1</v>
      </c>
      <c r="P72" s="12" t="s">
        <v>47</v>
      </c>
      <c r="Q72" s="12"/>
      <c r="R72" s="12"/>
      <c r="S72" s="5"/>
      <c r="T72" s="12"/>
      <c r="U72" s="12"/>
      <c r="V72" s="12">
        <v>20</v>
      </c>
      <c r="W72" s="12">
        <v>2</v>
      </c>
      <c r="X72" s="12" t="s">
        <v>91</v>
      </c>
      <c r="Y72" s="12">
        <v>10</v>
      </c>
      <c r="Z72" s="12"/>
      <c r="AA72" s="12"/>
      <c r="AB72" s="12"/>
    </row>
    <row r="73" spans="1:28" outlineLevel="1" x14ac:dyDescent="0.2">
      <c r="A73" s="11" t="s">
        <v>168</v>
      </c>
      <c r="B73" s="11"/>
      <c r="D73" s="12" t="s">
        <v>37</v>
      </c>
      <c r="E73" s="12" t="s">
        <v>80</v>
      </c>
      <c r="F73" s="12">
        <v>72</v>
      </c>
      <c r="G73" s="12">
        <v>23</v>
      </c>
      <c r="H73" s="12">
        <v>6</v>
      </c>
      <c r="I73" s="12"/>
      <c r="J73" s="12" t="s">
        <v>68</v>
      </c>
      <c r="K73" s="5" t="s">
        <v>152</v>
      </c>
      <c r="L73" s="5"/>
      <c r="M73" s="12"/>
      <c r="N73" s="12">
        <v>2</v>
      </c>
      <c r="O73" s="12">
        <v>8</v>
      </c>
      <c r="P73" s="12" t="s">
        <v>64</v>
      </c>
      <c r="Q73" s="12"/>
      <c r="R73" s="12"/>
      <c r="S73" s="5"/>
      <c r="T73" s="12"/>
      <c r="U73" s="12">
        <v>99</v>
      </c>
      <c r="V73" s="12">
        <v>19</v>
      </c>
      <c r="W73" s="12">
        <v>2</v>
      </c>
      <c r="X73" s="12"/>
      <c r="Y73" s="12"/>
      <c r="Z73" s="12"/>
      <c r="AA73" s="12"/>
      <c r="AB73" s="12"/>
    </row>
    <row r="74" spans="1:28" outlineLevel="1" x14ac:dyDescent="0.2">
      <c r="A74" s="11" t="s">
        <v>169</v>
      </c>
      <c r="B74" s="11"/>
      <c r="C74" s="4" t="s">
        <v>170</v>
      </c>
      <c r="D74" s="12" t="s">
        <v>37</v>
      </c>
      <c r="E74" s="12" t="s">
        <v>56</v>
      </c>
      <c r="F74" s="12"/>
      <c r="G74" s="12">
        <v>1</v>
      </c>
      <c r="H74" s="12">
        <v>3</v>
      </c>
      <c r="I74" s="12">
        <v>2</v>
      </c>
      <c r="J74" s="12" t="s">
        <v>45</v>
      </c>
      <c r="K74" s="5" t="s">
        <v>58</v>
      </c>
      <c r="L74" s="5"/>
      <c r="M74" s="12"/>
      <c r="N74" s="12"/>
      <c r="O74" s="12">
        <v>3</v>
      </c>
      <c r="P74" s="12" t="s">
        <v>95</v>
      </c>
      <c r="Q74" s="12"/>
      <c r="R74" s="12"/>
      <c r="S74" s="5"/>
      <c r="T74" s="12"/>
      <c r="U74" s="5">
        <v>99</v>
      </c>
      <c r="V74" s="12">
        <v>20</v>
      </c>
      <c r="W74" s="12">
        <v>2</v>
      </c>
      <c r="X74" s="12"/>
      <c r="Y74" s="12"/>
      <c r="Z74" s="12"/>
      <c r="AA74" s="12"/>
    </row>
    <row r="75" spans="1:28" outlineLevel="1" x14ac:dyDescent="0.2">
      <c r="A75" s="11" t="s">
        <v>171</v>
      </c>
      <c r="B75" s="11"/>
      <c r="D75" s="12" t="s">
        <v>37</v>
      </c>
      <c r="E75" s="12" t="s">
        <v>80</v>
      </c>
      <c r="F75" s="12">
        <v>71</v>
      </c>
      <c r="G75" s="12">
        <v>4</v>
      </c>
      <c r="H75" s="12">
        <v>3</v>
      </c>
      <c r="I75" s="12"/>
      <c r="J75" s="12" t="s">
        <v>68</v>
      </c>
      <c r="K75" s="5" t="s">
        <v>58</v>
      </c>
      <c r="L75" s="5"/>
      <c r="M75" s="12"/>
      <c r="N75" s="12"/>
      <c r="O75" s="12">
        <v>6</v>
      </c>
      <c r="P75" s="12" t="s">
        <v>64</v>
      </c>
      <c r="Q75" s="12"/>
      <c r="R75" s="12"/>
      <c r="S75" s="5"/>
      <c r="T75" s="12"/>
      <c r="U75" s="12">
        <v>99</v>
      </c>
      <c r="V75" s="12">
        <v>19</v>
      </c>
      <c r="W75" s="12">
        <v>2</v>
      </c>
      <c r="X75" s="12"/>
      <c r="Y75" s="12"/>
      <c r="Z75" s="12"/>
      <c r="AA75" s="12"/>
      <c r="AB75" s="12"/>
    </row>
    <row r="76" spans="1:28" outlineLevel="1" x14ac:dyDescent="0.2">
      <c r="A76" s="11" t="s">
        <v>172</v>
      </c>
      <c r="B76" s="11"/>
      <c r="C76" s="4" t="s">
        <v>173</v>
      </c>
      <c r="D76" s="12" t="s">
        <v>37</v>
      </c>
      <c r="E76" s="12" t="s">
        <v>38</v>
      </c>
      <c r="F76" s="12">
        <v>100</v>
      </c>
      <c r="G76" s="12">
        <v>2</v>
      </c>
      <c r="H76" s="12">
        <v>3</v>
      </c>
      <c r="I76" s="12">
        <v>5</v>
      </c>
      <c r="J76" s="12" t="s">
        <v>45</v>
      </c>
      <c r="K76" s="5" t="s">
        <v>58</v>
      </c>
      <c r="L76" s="5"/>
      <c r="M76" s="12"/>
      <c r="N76" s="12"/>
      <c r="O76" s="12">
        <v>4</v>
      </c>
      <c r="P76" s="12" t="s">
        <v>47</v>
      </c>
      <c r="Q76" s="12"/>
      <c r="R76" s="12"/>
      <c r="S76" s="5"/>
      <c r="T76" s="12"/>
      <c r="U76" s="12">
        <v>99</v>
      </c>
      <c r="V76" s="12">
        <v>20</v>
      </c>
      <c r="W76" s="12">
        <v>2</v>
      </c>
      <c r="X76" s="12"/>
      <c r="Y76" s="12"/>
      <c r="Z76" s="12"/>
      <c r="AA76" s="12"/>
      <c r="AB76" s="12"/>
    </row>
    <row r="77" spans="1:28" outlineLevel="1" x14ac:dyDescent="0.2">
      <c r="A77" s="11" t="s">
        <v>174</v>
      </c>
      <c r="B77" s="11"/>
      <c r="D77" s="12" t="s">
        <v>37</v>
      </c>
      <c r="E77" s="12" t="s">
        <v>80</v>
      </c>
      <c r="F77" s="12">
        <v>74</v>
      </c>
      <c r="G77" s="12">
        <v>4</v>
      </c>
      <c r="H77" s="12">
        <v>4</v>
      </c>
      <c r="I77" s="12"/>
      <c r="J77" s="12" t="s">
        <v>68</v>
      </c>
      <c r="K77" s="5" t="s">
        <v>58</v>
      </c>
      <c r="L77" s="5"/>
      <c r="M77" s="12"/>
      <c r="N77" s="12"/>
      <c r="O77" s="12">
        <v>4</v>
      </c>
      <c r="P77" s="12" t="s">
        <v>47</v>
      </c>
      <c r="Q77" s="12"/>
      <c r="R77" s="12"/>
      <c r="S77" s="5"/>
      <c r="T77" s="12"/>
      <c r="U77" s="12"/>
      <c r="V77" s="12">
        <v>20</v>
      </c>
      <c r="W77" s="12">
        <v>2</v>
      </c>
      <c r="X77" s="12" t="s">
        <v>91</v>
      </c>
      <c r="Y77" s="12">
        <v>20</v>
      </c>
      <c r="Z77" s="12"/>
      <c r="AA77" s="12"/>
      <c r="AB77" s="12"/>
    </row>
    <row r="78" spans="1:28" outlineLevel="1" x14ac:dyDescent="0.2">
      <c r="A78" s="11" t="s">
        <v>175</v>
      </c>
      <c r="B78" s="11"/>
      <c r="C78" s="4" t="s">
        <v>176</v>
      </c>
      <c r="D78" s="12" t="s">
        <v>37</v>
      </c>
      <c r="E78" s="12" t="s">
        <v>38</v>
      </c>
      <c r="F78" s="12">
        <v>101</v>
      </c>
      <c r="G78" s="12">
        <v>15</v>
      </c>
      <c r="H78" s="12">
        <v>5</v>
      </c>
      <c r="I78" s="12">
        <v>8</v>
      </c>
      <c r="J78" s="12" t="s">
        <v>57</v>
      </c>
      <c r="K78" s="5" t="s">
        <v>177</v>
      </c>
      <c r="L78" s="5"/>
      <c r="M78" s="12"/>
      <c r="N78" s="12"/>
      <c r="O78" s="12">
        <v>10</v>
      </c>
      <c r="P78" s="12" t="s">
        <v>64</v>
      </c>
      <c r="Q78" s="12"/>
      <c r="R78" s="12"/>
      <c r="S78" s="5"/>
      <c r="T78" s="12"/>
      <c r="U78" s="12">
        <v>99</v>
      </c>
      <c r="V78" s="12">
        <v>20</v>
      </c>
      <c r="W78" s="12">
        <v>3</v>
      </c>
      <c r="X78" s="12"/>
      <c r="Y78" s="12"/>
      <c r="Z78" s="12"/>
      <c r="AA78" s="12">
        <v>1</v>
      </c>
      <c r="AB78" s="12"/>
    </row>
    <row r="79" spans="1:28" outlineLevel="1" x14ac:dyDescent="0.2">
      <c r="A79" s="11" t="s">
        <v>178</v>
      </c>
      <c r="B79" s="11"/>
      <c r="D79" s="12" t="s">
        <v>37</v>
      </c>
      <c r="E79" s="12" t="s">
        <v>83</v>
      </c>
      <c r="F79" s="12">
        <v>7</v>
      </c>
      <c r="G79" s="12"/>
      <c r="H79" s="12">
        <v>1</v>
      </c>
      <c r="I79" s="12"/>
      <c r="J79" s="12" t="s">
        <v>84</v>
      </c>
      <c r="K79" s="5" t="s">
        <v>84</v>
      </c>
      <c r="L79" s="5"/>
      <c r="M79" s="12"/>
      <c r="N79" s="12"/>
      <c r="O79" s="12">
        <v>1</v>
      </c>
      <c r="P79" s="12" t="s">
        <v>47</v>
      </c>
      <c r="Q79" s="12"/>
      <c r="R79" s="12"/>
      <c r="S79" s="5"/>
      <c r="T79" s="12"/>
      <c r="U79" s="12">
        <v>99</v>
      </c>
      <c r="V79" s="12">
        <v>20</v>
      </c>
      <c r="W79" s="12">
        <v>2</v>
      </c>
      <c r="X79" s="12"/>
      <c r="Y79" s="12"/>
      <c r="Z79" s="12"/>
      <c r="AA79" s="12"/>
      <c r="AB79" s="12"/>
    </row>
    <row r="80" spans="1:28" outlineLevel="1" x14ac:dyDescent="0.2">
      <c r="A80" s="11" t="s">
        <v>179</v>
      </c>
      <c r="B80" s="11"/>
      <c r="C80" s="4" t="s">
        <v>180</v>
      </c>
      <c r="D80" s="12" t="s">
        <v>37</v>
      </c>
      <c r="E80" s="12" t="s">
        <v>38</v>
      </c>
      <c r="F80" s="12">
        <v>101</v>
      </c>
      <c r="G80" s="12">
        <v>15</v>
      </c>
      <c r="H80" s="12">
        <v>5</v>
      </c>
      <c r="I80" s="12">
        <v>9</v>
      </c>
      <c r="J80" s="12" t="s">
        <v>57</v>
      </c>
      <c r="K80" s="5" t="s">
        <v>177</v>
      </c>
      <c r="L80" s="5"/>
      <c r="M80" s="12"/>
      <c r="N80" s="12">
        <v>2</v>
      </c>
      <c r="O80" s="12">
        <v>4</v>
      </c>
      <c r="P80" s="12" t="s">
        <v>64</v>
      </c>
      <c r="Q80" s="12"/>
      <c r="R80" s="12"/>
      <c r="S80" s="5"/>
      <c r="T80" s="12"/>
      <c r="U80" s="12">
        <v>99</v>
      </c>
      <c r="V80" s="12">
        <v>20</v>
      </c>
      <c r="W80" s="12">
        <v>3</v>
      </c>
      <c r="X80" s="12"/>
      <c r="Y80" s="12"/>
      <c r="Z80" s="12"/>
      <c r="AA80" s="12">
        <v>1</v>
      </c>
      <c r="AB80" s="12"/>
    </row>
    <row r="81" spans="1:28" outlineLevel="1" x14ac:dyDescent="0.2">
      <c r="A81" s="11" t="s">
        <v>181</v>
      </c>
      <c r="B81" s="11"/>
      <c r="D81" s="12" t="s">
        <v>37</v>
      </c>
      <c r="E81" s="12" t="s">
        <v>80</v>
      </c>
      <c r="F81" s="12">
        <v>72</v>
      </c>
      <c r="G81" s="12">
        <v>20</v>
      </c>
      <c r="H81" s="12">
        <v>5</v>
      </c>
      <c r="I81" s="12"/>
      <c r="J81" s="12" t="s">
        <v>68</v>
      </c>
      <c r="K81" s="5" t="s">
        <v>90</v>
      </c>
      <c r="L81" s="5"/>
      <c r="M81" s="12"/>
      <c r="N81" s="12"/>
      <c r="O81" s="12">
        <v>8</v>
      </c>
      <c r="P81" s="12" t="s">
        <v>182</v>
      </c>
      <c r="Q81" s="12"/>
      <c r="R81" s="12">
        <v>8</v>
      </c>
      <c r="S81" s="5" t="s">
        <v>95</v>
      </c>
      <c r="T81" s="12"/>
      <c r="U81" s="12">
        <v>99</v>
      </c>
      <c r="V81" s="12">
        <v>19</v>
      </c>
      <c r="W81" s="12">
        <v>2</v>
      </c>
      <c r="X81" s="12"/>
      <c r="Y81" s="12"/>
      <c r="Z81" s="12"/>
      <c r="AA81" s="12"/>
      <c r="AB81" s="12"/>
    </row>
    <row r="82" spans="1:28" outlineLevel="1" x14ac:dyDescent="0.2">
      <c r="A82" s="11" t="s">
        <v>183</v>
      </c>
      <c r="B82" s="11"/>
      <c r="D82" s="12" t="s">
        <v>66</v>
      </c>
      <c r="E82" s="12" t="s">
        <v>67</v>
      </c>
      <c r="F82" s="12">
        <v>44</v>
      </c>
      <c r="G82" s="12">
        <v>12</v>
      </c>
      <c r="H82" s="12">
        <v>5</v>
      </c>
      <c r="I82" s="12"/>
      <c r="J82" s="12" t="s">
        <v>68</v>
      </c>
      <c r="K82" s="5" t="s">
        <v>90</v>
      </c>
      <c r="L82" s="5"/>
      <c r="M82" s="12"/>
      <c r="N82" s="12"/>
      <c r="O82" s="12">
        <v>8</v>
      </c>
      <c r="P82" s="12" t="s">
        <v>64</v>
      </c>
      <c r="Q82" s="12"/>
      <c r="R82" s="12">
        <v>8</v>
      </c>
      <c r="S82" s="12" t="s">
        <v>64</v>
      </c>
      <c r="T82" s="12"/>
      <c r="U82" s="12">
        <v>99</v>
      </c>
      <c r="V82" s="12">
        <v>20</v>
      </c>
      <c r="W82" s="12">
        <v>2</v>
      </c>
      <c r="X82" s="12"/>
      <c r="Y82" s="12"/>
      <c r="Z82" s="12"/>
      <c r="AA82" s="12"/>
      <c r="AB82" s="12"/>
    </row>
    <row r="83" spans="1:28" outlineLevel="1" x14ac:dyDescent="0.2">
      <c r="A83" s="11" t="s">
        <v>184</v>
      </c>
      <c r="B83" s="11"/>
      <c r="C83" s="4" t="s">
        <v>185</v>
      </c>
      <c r="D83" s="12" t="s">
        <v>37</v>
      </c>
      <c r="E83" s="12" t="s">
        <v>38</v>
      </c>
      <c r="F83" s="12">
        <v>101</v>
      </c>
      <c r="G83" s="12">
        <v>15</v>
      </c>
      <c r="H83" s="12">
        <v>5</v>
      </c>
      <c r="I83" s="12">
        <v>10</v>
      </c>
      <c r="J83" s="12" t="s">
        <v>57</v>
      </c>
      <c r="K83" s="5" t="s">
        <v>177</v>
      </c>
      <c r="L83" s="5"/>
      <c r="M83" s="12"/>
      <c r="N83" s="12"/>
      <c r="O83" s="12">
        <v>10</v>
      </c>
      <c r="P83" s="12" t="s">
        <v>135</v>
      </c>
      <c r="Q83" s="12"/>
      <c r="R83" s="12"/>
      <c r="S83" s="5"/>
      <c r="T83" s="12"/>
      <c r="U83" s="12">
        <v>99</v>
      </c>
      <c r="V83" s="12">
        <v>20</v>
      </c>
      <c r="W83" s="12">
        <v>3</v>
      </c>
      <c r="X83" s="12"/>
      <c r="Y83" s="12"/>
      <c r="Z83" s="12"/>
      <c r="AA83" s="12">
        <v>1</v>
      </c>
      <c r="AB83" s="12"/>
    </row>
    <row r="84" spans="1:28" outlineLevel="1" x14ac:dyDescent="0.2">
      <c r="A84" s="11" t="s">
        <v>186</v>
      </c>
      <c r="B84" s="11"/>
      <c r="C84" s="4" t="s">
        <v>187</v>
      </c>
      <c r="D84" s="12" t="s">
        <v>37</v>
      </c>
      <c r="E84" s="12" t="s">
        <v>38</v>
      </c>
      <c r="F84" s="12">
        <v>101</v>
      </c>
      <c r="G84" s="12">
        <v>6</v>
      </c>
      <c r="H84" s="12">
        <v>4</v>
      </c>
      <c r="I84" s="12">
        <v>20</v>
      </c>
      <c r="J84" s="12" t="s">
        <v>68</v>
      </c>
      <c r="K84" s="5"/>
      <c r="L84" s="5" t="s">
        <v>81</v>
      </c>
      <c r="M84" s="12"/>
      <c r="N84" s="12"/>
      <c r="O84" s="12">
        <v>6</v>
      </c>
      <c r="P84" s="12" t="s">
        <v>95</v>
      </c>
      <c r="Q84" s="12"/>
      <c r="R84" s="12">
        <v>4</v>
      </c>
      <c r="S84" s="5" t="s">
        <v>47</v>
      </c>
      <c r="T84" s="12"/>
      <c r="U84" s="12">
        <v>99</v>
      </c>
      <c r="V84" s="12">
        <v>20</v>
      </c>
      <c r="W84" s="12">
        <v>4</v>
      </c>
      <c r="X84" s="12"/>
      <c r="Y84" s="12"/>
      <c r="Z84" s="12"/>
      <c r="AA84" s="12"/>
      <c r="AB84" s="12"/>
    </row>
    <row r="85" spans="1:28" outlineLevel="1" x14ac:dyDescent="0.2">
      <c r="A85" s="11" t="s">
        <v>188</v>
      </c>
      <c r="B85" s="11"/>
      <c r="D85" s="12" t="s">
        <v>37</v>
      </c>
      <c r="E85" s="12" t="s">
        <v>38</v>
      </c>
      <c r="F85" s="12">
        <v>101</v>
      </c>
      <c r="G85" s="12">
        <v>2</v>
      </c>
      <c r="H85" s="12">
        <v>4</v>
      </c>
      <c r="I85" s="12">
        <v>1</v>
      </c>
      <c r="J85" s="12" t="s">
        <v>57</v>
      </c>
      <c r="K85" s="5" t="s">
        <v>137</v>
      </c>
      <c r="L85" s="5"/>
      <c r="M85" s="12"/>
      <c r="N85" s="12"/>
      <c r="O85" s="12">
        <v>4</v>
      </c>
      <c r="P85" s="12" t="s">
        <v>95</v>
      </c>
      <c r="Q85" s="12"/>
      <c r="R85" s="12"/>
      <c r="S85" s="5"/>
      <c r="T85" s="12"/>
      <c r="U85" s="12">
        <v>99</v>
      </c>
      <c r="V85" s="12">
        <v>20</v>
      </c>
      <c r="W85" s="12">
        <v>2</v>
      </c>
      <c r="X85" s="12" t="s">
        <v>41</v>
      </c>
      <c r="Y85" s="12">
        <v>20</v>
      </c>
      <c r="Z85" s="12"/>
      <c r="AA85" s="12"/>
      <c r="AB85" s="12"/>
    </row>
    <row r="86" spans="1:28" outlineLevel="1" x14ac:dyDescent="0.2">
      <c r="A86" s="11" t="s">
        <v>189</v>
      </c>
      <c r="B86" s="11"/>
      <c r="D86" s="12" t="s">
        <v>37</v>
      </c>
      <c r="E86" s="12" t="s">
        <v>38</v>
      </c>
      <c r="F86" s="12">
        <v>104</v>
      </c>
      <c r="G86" s="12">
        <v>8</v>
      </c>
      <c r="H86" s="12">
        <v>5</v>
      </c>
      <c r="I86" s="12">
        <v>12</v>
      </c>
      <c r="J86" s="12" t="s">
        <v>57</v>
      </c>
      <c r="K86" s="5" t="s">
        <v>137</v>
      </c>
      <c r="L86" s="5"/>
      <c r="M86" s="12"/>
      <c r="N86" s="12"/>
      <c r="O86" s="12">
        <v>8</v>
      </c>
      <c r="P86" s="12" t="s">
        <v>95</v>
      </c>
      <c r="Q86" s="12"/>
      <c r="R86" s="12"/>
      <c r="S86" s="5"/>
      <c r="T86" s="12"/>
      <c r="U86" s="12">
        <v>99</v>
      </c>
      <c r="V86" s="12">
        <v>20</v>
      </c>
      <c r="W86" s="12">
        <v>3</v>
      </c>
      <c r="X86" s="12"/>
      <c r="Y86" s="12"/>
      <c r="Z86" s="12"/>
      <c r="AA86" s="12"/>
      <c r="AB86" s="12"/>
    </row>
    <row r="87" spans="1:28" outlineLevel="1" x14ac:dyDescent="0.2">
      <c r="A87" s="11" t="s">
        <v>190</v>
      </c>
      <c r="B87" s="11"/>
      <c r="D87" s="12" t="s">
        <v>37</v>
      </c>
      <c r="E87" s="12" t="s">
        <v>80</v>
      </c>
      <c r="F87" s="12">
        <v>72</v>
      </c>
      <c r="G87" s="12">
        <v>10</v>
      </c>
      <c r="H87" s="12">
        <v>5</v>
      </c>
      <c r="I87" s="12"/>
      <c r="J87" s="12" t="s">
        <v>68</v>
      </c>
      <c r="K87" s="5" t="s">
        <v>177</v>
      </c>
      <c r="L87" s="5"/>
      <c r="M87" s="12"/>
      <c r="N87" s="12"/>
      <c r="O87" s="12">
        <v>10</v>
      </c>
      <c r="P87" s="12" t="s">
        <v>47</v>
      </c>
      <c r="Q87" s="12"/>
      <c r="R87" s="12"/>
      <c r="S87" s="5"/>
      <c r="T87" s="12"/>
      <c r="U87" s="12">
        <v>99</v>
      </c>
      <c r="V87" s="12">
        <v>20</v>
      </c>
      <c r="W87" s="12">
        <v>2</v>
      </c>
      <c r="X87" s="12" t="s">
        <v>41</v>
      </c>
      <c r="Y87" s="12">
        <v>30</v>
      </c>
      <c r="Z87" s="12"/>
      <c r="AA87" s="12"/>
      <c r="AB87" s="12"/>
    </row>
    <row r="88" spans="1:28" outlineLevel="1" x14ac:dyDescent="0.2">
      <c r="A88" s="11" t="s">
        <v>191</v>
      </c>
      <c r="B88" s="11"/>
      <c r="D88" s="12" t="s">
        <v>37</v>
      </c>
      <c r="E88" s="12" t="s">
        <v>38</v>
      </c>
      <c r="F88" s="12">
        <v>113</v>
      </c>
      <c r="G88" s="12">
        <v>1</v>
      </c>
      <c r="H88" s="12">
        <v>3</v>
      </c>
      <c r="I88" s="12">
        <v>25</v>
      </c>
      <c r="J88" s="12" t="s">
        <v>39</v>
      </c>
      <c r="K88" s="5" t="s">
        <v>40</v>
      </c>
      <c r="L88" s="5"/>
      <c r="M88" s="12"/>
      <c r="N88" s="12">
        <v>2</v>
      </c>
      <c r="O88" s="12">
        <v>4</v>
      </c>
      <c r="P88" s="12" t="s">
        <v>9</v>
      </c>
      <c r="Q88" s="12"/>
      <c r="R88" s="12"/>
      <c r="S88" s="5"/>
      <c r="T88" s="12" t="s">
        <v>9</v>
      </c>
      <c r="U88" s="12"/>
      <c r="V88" s="12"/>
      <c r="W88" s="12"/>
      <c r="X88" s="12" t="s">
        <v>41</v>
      </c>
      <c r="Y88" s="12">
        <v>10</v>
      </c>
      <c r="Z88" s="12"/>
      <c r="AA88" s="12"/>
      <c r="AB88" s="12"/>
    </row>
    <row r="89" spans="1:28" outlineLevel="1" x14ac:dyDescent="0.2">
      <c r="A89" s="11" t="s">
        <v>192</v>
      </c>
      <c r="B89" s="11"/>
      <c r="C89" s="4" t="s">
        <v>193</v>
      </c>
      <c r="D89" s="12" t="s">
        <v>37</v>
      </c>
      <c r="E89" s="12" t="s">
        <v>38</v>
      </c>
      <c r="F89" s="12">
        <v>101</v>
      </c>
      <c r="G89" s="12">
        <v>2</v>
      </c>
      <c r="H89" s="12">
        <v>5</v>
      </c>
      <c r="I89" s="12">
        <v>1</v>
      </c>
      <c r="J89" s="12" t="s">
        <v>45</v>
      </c>
      <c r="K89" s="5" t="s">
        <v>177</v>
      </c>
      <c r="L89" s="5"/>
      <c r="M89" s="12"/>
      <c r="N89" s="12"/>
      <c r="O89" s="12">
        <v>6</v>
      </c>
      <c r="P89" s="12" t="s">
        <v>47</v>
      </c>
      <c r="Q89" s="12"/>
      <c r="R89" s="12"/>
      <c r="S89" s="5"/>
      <c r="T89" s="12"/>
      <c r="U89" s="12">
        <v>99</v>
      </c>
      <c r="V89" s="12">
        <v>20</v>
      </c>
      <c r="W89" s="12">
        <v>2</v>
      </c>
      <c r="X89" s="12" t="s">
        <v>41</v>
      </c>
      <c r="Y89" s="12">
        <v>30</v>
      </c>
      <c r="Z89" s="12">
        <v>-4</v>
      </c>
      <c r="AA89" s="12"/>
      <c r="AB89" s="12"/>
    </row>
    <row r="90" spans="1:28" outlineLevel="1" x14ac:dyDescent="0.2">
      <c r="A90" s="11" t="s">
        <v>194</v>
      </c>
      <c r="B90" s="11"/>
      <c r="D90" s="12" t="s">
        <v>37</v>
      </c>
      <c r="E90" s="12" t="s">
        <v>80</v>
      </c>
      <c r="F90" s="12">
        <v>74</v>
      </c>
      <c r="G90" s="12">
        <v>2</v>
      </c>
      <c r="H90" s="12">
        <v>5</v>
      </c>
      <c r="I90" s="12"/>
      <c r="J90" s="12" t="s">
        <v>68</v>
      </c>
      <c r="K90" s="5" t="s">
        <v>177</v>
      </c>
      <c r="L90" s="5"/>
      <c r="M90" s="12"/>
      <c r="N90" s="12"/>
      <c r="O90" s="12">
        <v>8</v>
      </c>
      <c r="P90" s="12" t="s">
        <v>47</v>
      </c>
      <c r="Q90" s="12"/>
      <c r="R90" s="12"/>
      <c r="S90" s="5"/>
      <c r="T90" s="12"/>
      <c r="U90" s="12">
        <v>99</v>
      </c>
      <c r="V90" s="12">
        <v>19</v>
      </c>
      <c r="W90" s="12">
        <v>2</v>
      </c>
      <c r="X90" s="12" t="s">
        <v>41</v>
      </c>
      <c r="Y90" s="12">
        <v>50</v>
      </c>
      <c r="Z90" s="12"/>
      <c r="AA90" s="12"/>
      <c r="AB90" s="12"/>
    </row>
    <row r="91" spans="1:28" outlineLevel="1" x14ac:dyDescent="0.2">
      <c r="A91" s="11" t="s">
        <v>195</v>
      </c>
      <c r="B91" s="11"/>
      <c r="D91" s="12" t="s">
        <v>37</v>
      </c>
      <c r="E91" s="12" t="s">
        <v>93</v>
      </c>
      <c r="F91" s="12">
        <v>71</v>
      </c>
      <c r="G91" s="12">
        <v>2</v>
      </c>
      <c r="H91" s="12">
        <v>4</v>
      </c>
      <c r="I91" s="12">
        <v>0.5</v>
      </c>
      <c r="J91" s="12" t="s">
        <v>68</v>
      </c>
      <c r="K91" s="5"/>
      <c r="L91" s="5" t="s">
        <v>46</v>
      </c>
      <c r="M91" s="12">
        <v>1</v>
      </c>
      <c r="N91" s="12"/>
      <c r="O91" s="12">
        <v>4</v>
      </c>
      <c r="P91" s="12" t="s">
        <v>95</v>
      </c>
      <c r="Q91" s="12"/>
      <c r="R91" s="12"/>
      <c r="S91" s="5"/>
      <c r="T91" s="12"/>
      <c r="U91" s="12">
        <v>99</v>
      </c>
      <c r="V91" s="12">
        <v>20</v>
      </c>
      <c r="W91" s="12">
        <v>2</v>
      </c>
      <c r="X91" s="12"/>
      <c r="Y91" s="12"/>
      <c r="Z91" s="12"/>
      <c r="AA91" s="12"/>
      <c r="AB91" s="12"/>
    </row>
    <row r="92" spans="1:28" outlineLevel="1" x14ac:dyDescent="0.2">
      <c r="A92" s="11" t="s">
        <v>196</v>
      </c>
      <c r="B92" s="11"/>
      <c r="D92" s="12" t="s">
        <v>43</v>
      </c>
      <c r="E92" s="12" t="s">
        <v>44</v>
      </c>
      <c r="F92" s="12">
        <v>58</v>
      </c>
      <c r="G92" s="12">
        <v>2</v>
      </c>
      <c r="H92" s="12">
        <v>5</v>
      </c>
      <c r="I92" s="12"/>
      <c r="J92" s="12" t="s">
        <v>45</v>
      </c>
      <c r="K92" s="5"/>
      <c r="L92" s="5" t="s">
        <v>46</v>
      </c>
      <c r="M92" s="12"/>
      <c r="N92" s="12"/>
      <c r="O92" s="12">
        <v>6</v>
      </c>
      <c r="P92" s="12" t="s">
        <v>95</v>
      </c>
      <c r="Q92" s="12"/>
      <c r="R92" s="12"/>
      <c r="S92" s="5"/>
      <c r="T92" s="12"/>
      <c r="U92" s="12">
        <v>99</v>
      </c>
      <c r="V92" s="12">
        <v>20</v>
      </c>
      <c r="W92" s="12">
        <v>3</v>
      </c>
      <c r="X92" s="12"/>
      <c r="Y92" s="12"/>
      <c r="Z92" s="12"/>
      <c r="AA92" s="12"/>
      <c r="AB92" s="12"/>
    </row>
    <row r="93" spans="1:28" outlineLevel="1" x14ac:dyDescent="0.2">
      <c r="A93" s="11" t="s">
        <v>197</v>
      </c>
      <c r="B93" s="11"/>
      <c r="C93" s="4" t="s">
        <v>198</v>
      </c>
      <c r="D93" s="12" t="s">
        <v>37</v>
      </c>
      <c r="E93" s="12" t="s">
        <v>38</v>
      </c>
      <c r="F93" s="12">
        <v>58</v>
      </c>
      <c r="G93" s="12">
        <v>2</v>
      </c>
      <c r="H93" s="12">
        <v>4</v>
      </c>
      <c r="I93" s="12">
        <v>2</v>
      </c>
      <c r="J93" s="12" t="s">
        <v>68</v>
      </c>
      <c r="K93" s="5" t="s">
        <v>199</v>
      </c>
      <c r="L93" s="5" t="s">
        <v>46</v>
      </c>
      <c r="M93" s="12">
        <v>1</v>
      </c>
      <c r="N93" s="12"/>
      <c r="O93" s="12">
        <v>6</v>
      </c>
      <c r="P93" s="12" t="s">
        <v>64</v>
      </c>
      <c r="Q93" s="12"/>
      <c r="R93" s="12"/>
      <c r="S93" s="5"/>
      <c r="T93" s="12"/>
      <c r="U93" s="12">
        <v>99</v>
      </c>
      <c r="V93" s="12">
        <v>20</v>
      </c>
      <c r="W93" s="12">
        <v>2</v>
      </c>
      <c r="X93" s="12"/>
      <c r="Y93" s="12"/>
      <c r="Z93" s="12"/>
      <c r="AA93" s="12"/>
      <c r="AB93" s="12"/>
    </row>
    <row r="94" spans="1:28" outlineLevel="1" x14ac:dyDescent="0.2">
      <c r="A94" s="11" t="s">
        <v>200</v>
      </c>
      <c r="B94" s="11"/>
      <c r="D94" s="12" t="s">
        <v>37</v>
      </c>
      <c r="E94" s="12" t="s">
        <v>89</v>
      </c>
      <c r="F94" s="12">
        <v>71</v>
      </c>
      <c r="G94" s="12">
        <v>6</v>
      </c>
      <c r="H94" s="12">
        <v>5</v>
      </c>
      <c r="I94" s="12">
        <v>400</v>
      </c>
      <c r="J94" s="12" t="s">
        <v>68</v>
      </c>
      <c r="K94" s="5" t="s">
        <v>152</v>
      </c>
      <c r="L94" s="5" t="s">
        <v>46</v>
      </c>
      <c r="M94" s="12"/>
      <c r="N94" s="12"/>
      <c r="O94" s="12">
        <v>10</v>
      </c>
      <c r="P94" s="12" t="s">
        <v>64</v>
      </c>
      <c r="Q94" s="12"/>
      <c r="R94" s="12"/>
      <c r="S94" s="5"/>
      <c r="T94" s="12"/>
      <c r="U94" s="12">
        <v>99</v>
      </c>
      <c r="V94" s="12">
        <v>19</v>
      </c>
      <c r="W94" s="12">
        <v>2</v>
      </c>
      <c r="X94" s="12"/>
      <c r="Y94" s="12"/>
      <c r="Z94" s="12"/>
      <c r="AA94" s="12"/>
      <c r="AB94" s="12"/>
    </row>
    <row r="95" spans="1:28" outlineLevel="1" x14ac:dyDescent="0.2">
      <c r="A95" s="11" t="s">
        <v>201</v>
      </c>
      <c r="B95" s="11"/>
      <c r="D95" s="12" t="s">
        <v>37</v>
      </c>
      <c r="E95" s="12" t="s">
        <v>93</v>
      </c>
      <c r="F95" s="12">
        <v>72</v>
      </c>
      <c r="G95" s="12">
        <v>4</v>
      </c>
      <c r="H95" s="12">
        <v>4</v>
      </c>
      <c r="I95" s="12">
        <v>15</v>
      </c>
      <c r="J95" s="12" t="s">
        <v>68</v>
      </c>
      <c r="K95" s="5"/>
      <c r="L95" s="5" t="s">
        <v>46</v>
      </c>
      <c r="M95" s="12"/>
      <c r="N95" s="12"/>
      <c r="O95" s="12">
        <v>8</v>
      </c>
      <c r="P95" s="12" t="s">
        <v>95</v>
      </c>
      <c r="Q95" s="12"/>
      <c r="R95" s="12"/>
      <c r="S95" s="5"/>
      <c r="T95" s="12"/>
      <c r="U95" s="12">
        <v>99</v>
      </c>
      <c r="V95" s="12">
        <v>20</v>
      </c>
      <c r="W95" s="12">
        <v>2</v>
      </c>
      <c r="X95" s="12"/>
      <c r="Y95" s="12"/>
      <c r="Z95" s="12"/>
      <c r="AA95" s="12"/>
      <c r="AB95" s="12"/>
    </row>
    <row r="96" spans="1:28" outlineLevel="1" x14ac:dyDescent="0.2">
      <c r="A96" s="13" t="s">
        <v>202</v>
      </c>
      <c r="B96" s="13"/>
      <c r="D96" s="12" t="s">
        <v>37</v>
      </c>
      <c r="E96" s="12" t="s">
        <v>93</v>
      </c>
      <c r="F96" s="12">
        <v>72</v>
      </c>
      <c r="G96" s="12">
        <v>1</v>
      </c>
      <c r="H96" s="12">
        <v>4</v>
      </c>
      <c r="I96" s="12">
        <v>10</v>
      </c>
      <c r="J96" s="12" t="s">
        <v>68</v>
      </c>
      <c r="K96" s="5"/>
      <c r="L96" s="5" t="s">
        <v>46</v>
      </c>
      <c r="M96" s="12"/>
      <c r="N96" s="12"/>
      <c r="O96" s="12">
        <v>3</v>
      </c>
      <c r="P96" s="12" t="s">
        <v>64</v>
      </c>
      <c r="Q96" s="12"/>
      <c r="R96" s="12">
        <v>3</v>
      </c>
      <c r="S96" s="5" t="s">
        <v>95</v>
      </c>
      <c r="T96" s="12"/>
      <c r="U96" s="12">
        <v>99</v>
      </c>
      <c r="V96" s="12">
        <v>20</v>
      </c>
      <c r="W96" s="12">
        <v>2</v>
      </c>
      <c r="X96" s="12"/>
      <c r="Y96" s="12"/>
      <c r="Z96" s="12"/>
      <c r="AA96" s="12"/>
      <c r="AB96" s="12">
        <v>1</v>
      </c>
    </row>
    <row r="97" spans="1:28" outlineLevel="1" x14ac:dyDescent="0.2">
      <c r="A97" s="11" t="s">
        <v>203</v>
      </c>
      <c r="B97" s="11"/>
      <c r="D97" s="12" t="s">
        <v>37</v>
      </c>
      <c r="E97" s="12" t="s">
        <v>49</v>
      </c>
      <c r="F97" s="12">
        <v>97</v>
      </c>
      <c r="G97" s="12">
        <v>12</v>
      </c>
      <c r="H97" s="12">
        <v>4</v>
      </c>
      <c r="I97" s="12">
        <v>20</v>
      </c>
      <c r="J97" s="12" t="s">
        <v>68</v>
      </c>
      <c r="K97" s="5" t="s">
        <v>152</v>
      </c>
      <c r="L97" s="5"/>
      <c r="M97" s="12"/>
      <c r="N97" s="12"/>
      <c r="O97" s="12">
        <v>8</v>
      </c>
      <c r="P97" s="12" t="s">
        <v>64</v>
      </c>
      <c r="Q97" s="12"/>
      <c r="R97" s="12"/>
      <c r="S97" s="5"/>
      <c r="T97" s="12"/>
      <c r="U97" s="12">
        <v>99</v>
      </c>
      <c r="V97" s="12">
        <v>19</v>
      </c>
      <c r="W97" s="12">
        <v>2</v>
      </c>
      <c r="X97" s="12"/>
      <c r="Y97" s="12"/>
      <c r="Z97" s="12"/>
      <c r="AA97" s="12"/>
      <c r="AB97" s="12"/>
    </row>
    <row r="98" spans="1:28" outlineLevel="1" x14ac:dyDescent="0.2">
      <c r="A98" s="11" t="s">
        <v>204</v>
      </c>
      <c r="B98" s="11"/>
      <c r="D98" s="12" t="s">
        <v>66</v>
      </c>
      <c r="E98" s="12" t="s">
        <v>67</v>
      </c>
      <c r="F98" s="12">
        <v>44</v>
      </c>
      <c r="G98" s="12">
        <v>1</v>
      </c>
      <c r="H98" s="12">
        <v>4</v>
      </c>
      <c r="I98" s="12"/>
      <c r="J98" s="12" t="s">
        <v>68</v>
      </c>
      <c r="K98" s="5" t="s">
        <v>87</v>
      </c>
      <c r="L98" s="5"/>
      <c r="M98" s="12"/>
      <c r="N98" s="12"/>
      <c r="O98" s="12">
        <v>3</v>
      </c>
      <c r="P98" s="12" t="s">
        <v>64</v>
      </c>
      <c r="Q98" s="12"/>
      <c r="R98" s="12"/>
      <c r="S98" s="5"/>
      <c r="T98" s="12"/>
      <c r="U98" s="12">
        <v>99</v>
      </c>
      <c r="V98" s="12">
        <v>20</v>
      </c>
      <c r="W98" s="12">
        <v>2</v>
      </c>
      <c r="X98" s="12"/>
      <c r="Y98" s="12"/>
      <c r="Z98" s="12"/>
      <c r="AA98" s="12"/>
      <c r="AB98" s="12"/>
    </row>
    <row r="99" spans="1:28" outlineLevel="1" x14ac:dyDescent="0.2">
      <c r="A99" s="11" t="s">
        <v>205</v>
      </c>
      <c r="B99" s="11"/>
      <c r="D99" s="12" t="s">
        <v>37</v>
      </c>
      <c r="E99" s="12" t="s">
        <v>80</v>
      </c>
      <c r="F99" s="12">
        <v>74</v>
      </c>
      <c r="G99" s="12">
        <v>2</v>
      </c>
      <c r="H99" s="12">
        <v>3</v>
      </c>
      <c r="I99" s="12"/>
      <c r="J99" s="12" t="s">
        <v>68</v>
      </c>
      <c r="K99" s="5" t="s">
        <v>87</v>
      </c>
      <c r="L99" s="5"/>
      <c r="M99" s="12"/>
      <c r="N99" s="12"/>
      <c r="O99" s="12">
        <v>4</v>
      </c>
      <c r="P99" s="12" t="s">
        <v>47</v>
      </c>
      <c r="Q99" s="12"/>
      <c r="R99" s="12"/>
      <c r="S99" s="5"/>
      <c r="T99" s="12"/>
      <c r="U99" s="12">
        <v>99</v>
      </c>
      <c r="V99" s="12">
        <v>19</v>
      </c>
      <c r="W99" s="12">
        <v>2</v>
      </c>
      <c r="X99" s="12"/>
      <c r="Y99" s="12"/>
      <c r="Z99" s="12"/>
      <c r="AA99" s="12"/>
      <c r="AB99" s="12"/>
    </row>
    <row r="100" spans="1:28" outlineLevel="1" x14ac:dyDescent="0.2">
      <c r="A100" s="11" t="s">
        <v>206</v>
      </c>
      <c r="B100" s="11"/>
      <c r="D100" s="12" t="s">
        <v>37</v>
      </c>
      <c r="E100" s="12" t="s">
        <v>38</v>
      </c>
      <c r="F100" s="12">
        <v>101</v>
      </c>
      <c r="G100" s="12">
        <v>3</v>
      </c>
      <c r="H100" s="12">
        <v>3</v>
      </c>
      <c r="I100" s="12">
        <v>8</v>
      </c>
      <c r="J100" s="12" t="s">
        <v>68</v>
      </c>
      <c r="K100" s="5"/>
      <c r="L100" s="5" t="s">
        <v>46</v>
      </c>
      <c r="M100" s="12"/>
      <c r="N100" s="12"/>
      <c r="O100" s="12">
        <v>4</v>
      </c>
      <c r="P100" s="12" t="s">
        <v>64</v>
      </c>
      <c r="Q100" s="12"/>
      <c r="R100" s="12"/>
      <c r="S100" s="5"/>
      <c r="T100" s="12"/>
      <c r="U100" s="12">
        <v>99</v>
      </c>
      <c r="V100" s="12">
        <v>18</v>
      </c>
      <c r="W100" s="12">
        <v>2</v>
      </c>
      <c r="X100" s="12"/>
      <c r="Y100" s="12"/>
      <c r="Z100" s="12"/>
      <c r="AA100" s="12"/>
      <c r="AB100" s="12"/>
    </row>
    <row r="101" spans="1:28" outlineLevel="1" x14ac:dyDescent="0.2">
      <c r="A101" s="13" t="s">
        <v>207</v>
      </c>
      <c r="B101" s="13"/>
      <c r="D101" s="12" t="s">
        <v>37</v>
      </c>
      <c r="E101" s="12" t="s">
        <v>93</v>
      </c>
      <c r="F101" s="12">
        <v>161</v>
      </c>
      <c r="G101" s="12">
        <v>3</v>
      </c>
      <c r="H101" s="12">
        <v>5</v>
      </c>
      <c r="I101" s="12">
        <v>10</v>
      </c>
      <c r="J101" s="12" t="s">
        <v>68</v>
      </c>
      <c r="K101" s="5"/>
      <c r="L101" s="5" t="s">
        <v>46</v>
      </c>
      <c r="M101" s="12">
        <v>1</v>
      </c>
      <c r="N101" s="12"/>
      <c r="O101" s="12">
        <v>6</v>
      </c>
      <c r="P101" s="12" t="s">
        <v>64</v>
      </c>
      <c r="Q101" s="12"/>
      <c r="R101" s="12">
        <v>4</v>
      </c>
      <c r="S101" s="5" t="s">
        <v>95</v>
      </c>
      <c r="T101" s="12"/>
      <c r="U101" s="12">
        <v>99</v>
      </c>
      <c r="V101" s="12">
        <v>20</v>
      </c>
      <c r="W101" s="12">
        <v>2</v>
      </c>
      <c r="X101" s="12"/>
      <c r="Y101" s="12"/>
      <c r="Z101" s="12"/>
      <c r="AA101" s="12"/>
      <c r="AB101" s="12">
        <v>1</v>
      </c>
    </row>
    <row r="102" spans="1:28" outlineLevel="1" x14ac:dyDescent="0.2">
      <c r="A102" s="11" t="s">
        <v>208</v>
      </c>
      <c r="B102" s="11"/>
      <c r="D102" s="12" t="s">
        <v>66</v>
      </c>
      <c r="E102" s="12" t="s">
        <v>67</v>
      </c>
      <c r="F102" s="12">
        <v>73</v>
      </c>
      <c r="G102" s="12">
        <v>7</v>
      </c>
      <c r="H102" s="12">
        <v>5</v>
      </c>
      <c r="I102" s="12">
        <v>90</v>
      </c>
      <c r="J102" s="12" t="s">
        <v>68</v>
      </c>
      <c r="K102" s="5"/>
      <c r="L102" s="5" t="s">
        <v>46</v>
      </c>
      <c r="M102" s="12">
        <v>1</v>
      </c>
      <c r="N102" s="12"/>
      <c r="O102" s="12">
        <v>8</v>
      </c>
      <c r="P102" s="12" t="s">
        <v>64</v>
      </c>
      <c r="Q102" s="12"/>
      <c r="R102" s="12">
        <v>8</v>
      </c>
      <c r="S102" s="12" t="s">
        <v>64</v>
      </c>
      <c r="T102" s="12"/>
      <c r="U102" s="12">
        <v>99</v>
      </c>
      <c r="V102" s="12">
        <v>20</v>
      </c>
      <c r="W102" s="12">
        <v>2</v>
      </c>
      <c r="X102" s="12"/>
      <c r="Y102" s="12"/>
      <c r="Z102" s="12"/>
      <c r="AA102" s="12"/>
      <c r="AB102" s="12"/>
    </row>
    <row r="103" spans="1:28" outlineLevel="1" x14ac:dyDescent="0.2">
      <c r="A103" s="11" t="s">
        <v>209</v>
      </c>
      <c r="B103" s="11"/>
      <c r="C103" s="4" t="s">
        <v>210</v>
      </c>
      <c r="D103" s="12" t="s">
        <v>37</v>
      </c>
      <c r="E103" s="12" t="s">
        <v>38</v>
      </c>
      <c r="F103" s="12">
        <v>101</v>
      </c>
      <c r="G103" s="12">
        <v>10</v>
      </c>
      <c r="H103" s="12">
        <v>5</v>
      </c>
      <c r="I103" s="12">
        <v>10</v>
      </c>
      <c r="J103" s="12" t="s">
        <v>57</v>
      </c>
      <c r="K103" s="5" t="s">
        <v>177</v>
      </c>
      <c r="L103" s="5"/>
      <c r="M103" s="12"/>
      <c r="N103" s="12"/>
      <c r="O103" s="12">
        <v>8</v>
      </c>
      <c r="P103" s="12" t="s">
        <v>47</v>
      </c>
      <c r="Q103" s="12"/>
      <c r="R103" s="12"/>
      <c r="S103" s="5"/>
      <c r="T103" s="12"/>
      <c r="U103" s="12">
        <v>99</v>
      </c>
      <c r="V103" s="12">
        <v>20</v>
      </c>
      <c r="W103" s="12">
        <v>3</v>
      </c>
      <c r="X103" s="12"/>
      <c r="Y103" s="12"/>
      <c r="Z103" s="12"/>
      <c r="AA103" s="12">
        <v>1</v>
      </c>
      <c r="AB103" s="12"/>
    </row>
    <row r="104" spans="1:28" outlineLevel="1" x14ac:dyDescent="0.2">
      <c r="A104" s="11" t="s">
        <v>211</v>
      </c>
      <c r="B104" s="11"/>
      <c r="C104" s="4" t="s">
        <v>210</v>
      </c>
      <c r="D104" s="12" t="s">
        <v>37</v>
      </c>
      <c r="E104" s="12" t="s">
        <v>38</v>
      </c>
      <c r="F104" s="12">
        <v>101</v>
      </c>
      <c r="G104" s="12">
        <v>5</v>
      </c>
      <c r="H104" s="12">
        <v>4</v>
      </c>
      <c r="I104" s="12">
        <v>6</v>
      </c>
      <c r="J104" s="12" t="s">
        <v>57</v>
      </c>
      <c r="K104" s="5" t="s">
        <v>177</v>
      </c>
      <c r="L104" s="5"/>
      <c r="M104" s="12"/>
      <c r="N104" s="12"/>
      <c r="O104" s="12">
        <v>6</v>
      </c>
      <c r="P104" s="12" t="s">
        <v>47</v>
      </c>
      <c r="Q104" s="12"/>
      <c r="R104" s="12"/>
      <c r="S104" s="5"/>
      <c r="T104" s="12"/>
      <c r="U104" s="12">
        <v>99</v>
      </c>
      <c r="V104" s="12">
        <v>20</v>
      </c>
      <c r="W104" s="12">
        <v>3</v>
      </c>
      <c r="X104" s="12"/>
      <c r="Y104" s="12"/>
      <c r="Z104" s="12"/>
      <c r="AA104" s="12">
        <v>1</v>
      </c>
      <c r="AB104" s="12"/>
    </row>
    <row r="105" spans="1:28" outlineLevel="1" x14ac:dyDescent="0.2">
      <c r="A105" s="11" t="s">
        <v>212</v>
      </c>
      <c r="B105" s="11"/>
      <c r="D105" s="12" t="s">
        <v>37</v>
      </c>
      <c r="E105" s="12" t="s">
        <v>38</v>
      </c>
      <c r="F105" s="12">
        <v>101</v>
      </c>
      <c r="G105" s="12">
        <v>12</v>
      </c>
      <c r="H105" s="12">
        <v>5</v>
      </c>
      <c r="I105" s="12">
        <v>12</v>
      </c>
      <c r="J105" s="12" t="s">
        <v>45</v>
      </c>
      <c r="K105" s="5" t="s">
        <v>137</v>
      </c>
      <c r="L105" s="5"/>
      <c r="M105" s="12"/>
      <c r="N105" s="12"/>
      <c r="O105" s="12">
        <v>8</v>
      </c>
      <c r="P105" s="12" t="s">
        <v>95</v>
      </c>
      <c r="Q105" s="12"/>
      <c r="R105" s="12"/>
      <c r="S105" s="5"/>
      <c r="T105" s="12"/>
      <c r="U105" s="12">
        <v>99</v>
      </c>
      <c r="V105" s="12">
        <v>20</v>
      </c>
      <c r="W105" s="12">
        <v>2</v>
      </c>
      <c r="X105" s="12"/>
      <c r="Y105" s="12"/>
      <c r="Z105" s="12"/>
      <c r="AA105" s="12"/>
      <c r="AB105" s="12"/>
    </row>
    <row r="106" spans="1:28" outlineLevel="1" x14ac:dyDescent="0.2">
      <c r="A106" s="11" t="s">
        <v>213</v>
      </c>
      <c r="B106" s="11"/>
      <c r="D106" s="12" t="s">
        <v>37</v>
      </c>
      <c r="E106" s="12" t="s">
        <v>38</v>
      </c>
      <c r="F106" s="12">
        <v>101</v>
      </c>
      <c r="G106" s="12">
        <v>6</v>
      </c>
      <c r="H106" s="12">
        <v>4</v>
      </c>
      <c r="I106" s="12">
        <v>5</v>
      </c>
      <c r="J106" s="12" t="s">
        <v>45</v>
      </c>
      <c r="K106" s="5" t="s">
        <v>137</v>
      </c>
      <c r="L106" s="5"/>
      <c r="M106" s="12"/>
      <c r="N106" s="12"/>
      <c r="O106" s="12">
        <v>6</v>
      </c>
      <c r="P106" s="12" t="s">
        <v>95</v>
      </c>
      <c r="Q106" s="12"/>
      <c r="R106" s="12"/>
      <c r="S106" s="5"/>
      <c r="T106" s="12"/>
      <c r="U106" s="12">
        <v>99</v>
      </c>
      <c r="V106" s="12">
        <v>20</v>
      </c>
      <c r="W106" s="12">
        <v>2</v>
      </c>
      <c r="X106" s="12"/>
      <c r="Y106" s="12"/>
      <c r="Z106" s="12"/>
      <c r="AA106" s="12"/>
      <c r="AB106" s="12"/>
    </row>
    <row r="107" spans="1:28" outlineLevel="1" x14ac:dyDescent="0.2">
      <c r="A107" s="11" t="s">
        <v>214</v>
      </c>
      <c r="B107" s="11"/>
      <c r="D107" s="12" t="s">
        <v>66</v>
      </c>
      <c r="E107" s="12" t="s">
        <v>67</v>
      </c>
      <c r="F107" s="12">
        <v>44</v>
      </c>
      <c r="G107" s="12">
        <v>8</v>
      </c>
      <c r="H107" s="12">
        <v>5</v>
      </c>
      <c r="I107" s="12"/>
      <c r="J107" s="12" t="s">
        <v>68</v>
      </c>
      <c r="K107" s="5" t="s">
        <v>177</v>
      </c>
      <c r="L107" s="5"/>
      <c r="M107" s="12"/>
      <c r="N107" s="12"/>
      <c r="O107" s="12">
        <v>4</v>
      </c>
      <c r="P107" s="12" t="s">
        <v>95</v>
      </c>
      <c r="Q107" s="12"/>
      <c r="R107" s="12"/>
      <c r="S107" s="5"/>
      <c r="T107" s="12" t="s">
        <v>97</v>
      </c>
      <c r="U107" s="12">
        <v>99</v>
      </c>
      <c r="V107" s="12">
        <v>20</v>
      </c>
      <c r="W107" s="12">
        <v>2</v>
      </c>
      <c r="X107" s="12"/>
      <c r="Y107" s="12"/>
      <c r="Z107" s="12"/>
      <c r="AA107" s="12"/>
      <c r="AB107" s="12"/>
    </row>
    <row r="108" spans="1:28" outlineLevel="1" x14ac:dyDescent="0.2">
      <c r="A108" s="11" t="s">
        <v>215</v>
      </c>
      <c r="B108" s="11"/>
      <c r="D108" s="12" t="s">
        <v>37</v>
      </c>
      <c r="E108" s="12" t="s">
        <v>80</v>
      </c>
      <c r="F108" s="12">
        <v>73</v>
      </c>
      <c r="G108" s="12">
        <v>9</v>
      </c>
      <c r="H108" s="12">
        <v>5</v>
      </c>
      <c r="I108" s="12"/>
      <c r="J108" s="12" t="s">
        <v>68</v>
      </c>
      <c r="K108" s="5"/>
      <c r="L108" s="5" t="s">
        <v>46</v>
      </c>
      <c r="M108" s="12"/>
      <c r="N108" s="12"/>
      <c r="O108" s="12">
        <v>8</v>
      </c>
      <c r="P108" s="12" t="s">
        <v>47</v>
      </c>
      <c r="Q108" s="12"/>
      <c r="R108" s="12"/>
      <c r="S108" s="5"/>
      <c r="T108" s="12"/>
      <c r="U108" s="12">
        <v>99</v>
      </c>
      <c r="V108" s="12">
        <v>20</v>
      </c>
      <c r="W108" s="12">
        <v>3</v>
      </c>
      <c r="X108" s="12"/>
      <c r="Y108" s="12"/>
      <c r="Z108" s="12"/>
      <c r="AA108" s="12"/>
      <c r="AB108" s="12"/>
    </row>
    <row r="109" spans="1:28" outlineLevel="1" x14ac:dyDescent="0.2">
      <c r="A109" s="11" t="s">
        <v>216</v>
      </c>
      <c r="B109" s="11"/>
      <c r="D109" s="12" t="s">
        <v>43</v>
      </c>
      <c r="E109" s="12" t="s">
        <v>44</v>
      </c>
      <c r="F109" s="12">
        <v>59</v>
      </c>
      <c r="G109" s="12">
        <v>5</v>
      </c>
      <c r="H109" s="12">
        <v>4</v>
      </c>
      <c r="I109" s="12"/>
      <c r="J109" s="12" t="s">
        <v>57</v>
      </c>
      <c r="K109" s="5"/>
      <c r="L109" s="5" t="s">
        <v>46</v>
      </c>
      <c r="M109" s="12"/>
      <c r="N109" s="12"/>
      <c r="O109" s="12">
        <v>6</v>
      </c>
      <c r="P109" s="12" t="s">
        <v>64</v>
      </c>
      <c r="Q109" s="12"/>
      <c r="R109" s="12"/>
      <c r="S109" s="5"/>
      <c r="T109" s="12"/>
      <c r="U109" s="12">
        <v>99</v>
      </c>
      <c r="V109" s="12">
        <v>20</v>
      </c>
      <c r="W109" s="12">
        <v>3</v>
      </c>
      <c r="X109" s="12"/>
      <c r="Y109" s="12"/>
      <c r="Z109" s="12"/>
      <c r="AA109" s="12"/>
      <c r="AB109" s="12"/>
    </row>
    <row r="110" spans="1:28" outlineLevel="1" x14ac:dyDescent="0.2">
      <c r="A110" s="11" t="s">
        <v>217</v>
      </c>
      <c r="B110" s="11"/>
      <c r="D110" s="12" t="s">
        <v>37</v>
      </c>
      <c r="E110" s="12" t="s">
        <v>49</v>
      </c>
      <c r="F110" s="12">
        <v>97</v>
      </c>
      <c r="G110" s="12">
        <v>20</v>
      </c>
      <c r="H110" s="12">
        <v>5</v>
      </c>
      <c r="I110" s="12">
        <v>15</v>
      </c>
      <c r="J110" s="12" t="s">
        <v>57</v>
      </c>
      <c r="K110" s="5" t="s">
        <v>137</v>
      </c>
      <c r="L110" s="5"/>
      <c r="M110" s="12"/>
      <c r="N110" s="12"/>
      <c r="O110" s="12">
        <v>10</v>
      </c>
      <c r="P110" s="12" t="s">
        <v>95</v>
      </c>
      <c r="Q110" s="12"/>
      <c r="R110" s="12"/>
      <c r="S110" s="5"/>
      <c r="T110" s="12"/>
      <c r="U110" s="12">
        <v>99</v>
      </c>
      <c r="V110" s="12">
        <v>20</v>
      </c>
      <c r="W110" s="12">
        <v>3</v>
      </c>
      <c r="X110" s="12"/>
      <c r="Y110" s="12"/>
      <c r="Z110" s="12"/>
      <c r="AA110" s="12"/>
      <c r="AB110" s="12"/>
    </row>
    <row r="111" spans="1:28" outlineLevel="1" x14ac:dyDescent="0.2">
      <c r="A111" s="11" t="s">
        <v>218</v>
      </c>
      <c r="B111" s="11"/>
      <c r="D111" s="12" t="s">
        <v>37</v>
      </c>
      <c r="E111" s="12" t="s">
        <v>38</v>
      </c>
      <c r="F111" s="12">
        <v>102</v>
      </c>
      <c r="G111" s="12">
        <v>8</v>
      </c>
      <c r="H111" s="12">
        <v>5</v>
      </c>
      <c r="I111" s="12">
        <v>8</v>
      </c>
      <c r="J111" s="12" t="s">
        <v>45</v>
      </c>
      <c r="K111" s="5" t="s">
        <v>137</v>
      </c>
      <c r="L111" s="5"/>
      <c r="M111" s="12"/>
      <c r="N111" s="12"/>
      <c r="O111" s="12">
        <v>8</v>
      </c>
      <c r="P111" s="12" t="s">
        <v>95</v>
      </c>
      <c r="Q111" s="12"/>
      <c r="R111" s="12"/>
      <c r="S111" s="5"/>
      <c r="T111" s="12"/>
      <c r="U111" s="12">
        <v>99</v>
      </c>
      <c r="V111" s="12">
        <v>20</v>
      </c>
      <c r="W111" s="12">
        <v>2</v>
      </c>
      <c r="X111" s="12"/>
      <c r="Y111" s="12"/>
      <c r="Z111" s="12"/>
      <c r="AA111" s="12"/>
      <c r="AB111" s="12"/>
    </row>
    <row r="112" spans="1:28" outlineLevel="1" x14ac:dyDescent="0.2">
      <c r="A112" s="11" t="s">
        <v>219</v>
      </c>
      <c r="B112" s="11"/>
      <c r="D112" s="12" t="s">
        <v>43</v>
      </c>
      <c r="E112" s="12" t="s">
        <v>44</v>
      </c>
      <c r="F112" s="12">
        <v>59</v>
      </c>
      <c r="G112" s="12">
        <v>8</v>
      </c>
      <c r="H112" s="12">
        <v>5</v>
      </c>
      <c r="I112" s="12"/>
      <c r="J112" s="12" t="s">
        <v>68</v>
      </c>
      <c r="K112" s="5" t="s">
        <v>152</v>
      </c>
      <c r="L112" s="5" t="s">
        <v>46</v>
      </c>
      <c r="M112" s="12"/>
      <c r="N112" s="12"/>
      <c r="O112" s="12">
        <v>10</v>
      </c>
      <c r="P112" s="12" t="s">
        <v>64</v>
      </c>
      <c r="Q112" s="12"/>
      <c r="R112" s="12"/>
      <c r="S112" s="5"/>
      <c r="T112" s="12"/>
      <c r="U112" s="12">
        <v>99</v>
      </c>
      <c r="V112" s="12">
        <v>20</v>
      </c>
      <c r="W112" s="12">
        <v>3</v>
      </c>
      <c r="X112" s="12"/>
      <c r="Y112" s="12"/>
      <c r="Z112" s="12"/>
      <c r="AA112" s="12"/>
      <c r="AB112" s="12"/>
    </row>
    <row r="113" spans="1:28" outlineLevel="1" x14ac:dyDescent="0.2">
      <c r="A113" s="11" t="s">
        <v>220</v>
      </c>
      <c r="B113" s="11"/>
      <c r="D113" s="12" t="s">
        <v>37</v>
      </c>
      <c r="E113" s="12" t="s">
        <v>93</v>
      </c>
      <c r="F113" s="12">
        <v>73</v>
      </c>
      <c r="G113" s="12">
        <v>10</v>
      </c>
      <c r="H113" s="12">
        <v>5</v>
      </c>
      <c r="I113" s="12">
        <v>8</v>
      </c>
      <c r="J113" s="12" t="s">
        <v>57</v>
      </c>
      <c r="K113" s="5"/>
      <c r="L113" s="5" t="s">
        <v>46</v>
      </c>
      <c r="M113" s="12"/>
      <c r="N113" s="12">
        <v>2</v>
      </c>
      <c r="O113" s="12">
        <v>4</v>
      </c>
      <c r="P113" s="12" t="s">
        <v>64</v>
      </c>
      <c r="Q113" s="12"/>
      <c r="R113" s="12"/>
      <c r="S113" s="5"/>
      <c r="T113" s="12"/>
      <c r="U113" s="12">
        <v>99</v>
      </c>
      <c r="V113" s="12">
        <v>20</v>
      </c>
      <c r="W113" s="12">
        <v>3</v>
      </c>
      <c r="X113" s="12"/>
      <c r="Y113" s="12"/>
      <c r="Z113" s="12"/>
      <c r="AA113" s="12"/>
      <c r="AB113" s="12"/>
    </row>
    <row r="114" spans="1:28" outlineLevel="1" x14ac:dyDescent="0.2">
      <c r="A114" s="11" t="s">
        <v>221</v>
      </c>
      <c r="B114" s="11"/>
      <c r="D114" s="12" t="s">
        <v>43</v>
      </c>
      <c r="E114" s="12" t="s">
        <v>44</v>
      </c>
      <c r="F114" s="12">
        <v>59</v>
      </c>
      <c r="G114" s="12">
        <v>3</v>
      </c>
      <c r="H114" s="12">
        <v>3</v>
      </c>
      <c r="I114" s="12"/>
      <c r="J114" s="12" t="s">
        <v>45</v>
      </c>
      <c r="K114" s="5"/>
      <c r="L114" s="5" t="s">
        <v>46</v>
      </c>
      <c r="M114" s="12"/>
      <c r="N114" s="12"/>
      <c r="O114" s="12">
        <v>6</v>
      </c>
      <c r="P114" s="12" t="s">
        <v>47</v>
      </c>
      <c r="Q114" s="12"/>
      <c r="R114" s="12"/>
      <c r="S114" s="5"/>
      <c r="T114" s="12"/>
      <c r="U114" s="12">
        <v>99</v>
      </c>
      <c r="V114" s="12">
        <v>20</v>
      </c>
      <c r="W114" s="12">
        <v>2</v>
      </c>
      <c r="X114" s="12" t="s">
        <v>41</v>
      </c>
      <c r="Y114" s="12">
        <v>20</v>
      </c>
      <c r="Z114" s="12"/>
      <c r="AA114" s="12"/>
      <c r="AB114" s="12"/>
    </row>
    <row r="115" spans="1:28" outlineLevel="1" x14ac:dyDescent="0.2">
      <c r="A115" s="11" t="s">
        <v>222</v>
      </c>
      <c r="B115" s="11"/>
      <c r="D115" s="12" t="s">
        <v>37</v>
      </c>
      <c r="E115" s="12" t="s">
        <v>93</v>
      </c>
      <c r="F115" s="12">
        <v>73</v>
      </c>
      <c r="G115" s="12">
        <v>15</v>
      </c>
      <c r="H115" s="12">
        <v>5</v>
      </c>
      <c r="I115" s="12">
        <v>10</v>
      </c>
      <c r="J115" s="12" t="s">
        <v>57</v>
      </c>
      <c r="K115" s="5" t="s">
        <v>177</v>
      </c>
      <c r="L115" s="5" t="s">
        <v>46</v>
      </c>
      <c r="M115" s="12"/>
      <c r="N115" s="12"/>
      <c r="O115" s="12">
        <v>10</v>
      </c>
      <c r="P115" s="12" t="s">
        <v>64</v>
      </c>
      <c r="Q115" s="12"/>
      <c r="R115" s="12"/>
      <c r="S115" s="5"/>
      <c r="T115" s="12"/>
      <c r="U115" s="12">
        <v>99</v>
      </c>
      <c r="V115" s="12">
        <v>20</v>
      </c>
      <c r="W115" s="12">
        <v>3</v>
      </c>
      <c r="X115" s="12"/>
      <c r="Y115" s="12"/>
      <c r="Z115" s="12"/>
      <c r="AA115" s="12"/>
      <c r="AB115" s="12"/>
    </row>
    <row r="116" spans="1:28" outlineLevel="1" x14ac:dyDescent="0.2">
      <c r="A116" s="11" t="s">
        <v>223</v>
      </c>
      <c r="B116" s="11"/>
      <c r="D116" s="12" t="s">
        <v>37</v>
      </c>
      <c r="E116" s="12" t="s">
        <v>93</v>
      </c>
      <c r="F116" s="12">
        <v>74</v>
      </c>
      <c r="G116" s="12">
        <v>2</v>
      </c>
      <c r="H116" s="12">
        <v>3</v>
      </c>
      <c r="I116" s="12">
        <v>2</v>
      </c>
      <c r="J116" s="12" t="s">
        <v>68</v>
      </c>
      <c r="K116" s="5"/>
      <c r="L116" s="5" t="s">
        <v>46</v>
      </c>
      <c r="M116" s="12"/>
      <c r="N116" s="12"/>
      <c r="O116" s="12">
        <v>4</v>
      </c>
      <c r="P116" s="12" t="s">
        <v>47</v>
      </c>
      <c r="Q116" s="12"/>
      <c r="R116" s="12"/>
      <c r="S116" s="5"/>
      <c r="T116" s="12"/>
      <c r="U116" s="12">
        <v>99</v>
      </c>
      <c r="V116" s="12">
        <v>20</v>
      </c>
      <c r="W116" s="12">
        <v>2</v>
      </c>
      <c r="X116" s="12"/>
      <c r="Y116" s="12"/>
      <c r="Z116" s="12"/>
      <c r="AA116" s="12"/>
      <c r="AB116" s="12"/>
    </row>
    <row r="117" spans="1:28" outlineLevel="1" x14ac:dyDescent="0.2">
      <c r="A117" s="11" t="s">
        <v>224</v>
      </c>
      <c r="B117" s="11"/>
      <c r="C117" s="4" t="s">
        <v>225</v>
      </c>
      <c r="D117" s="12" t="s">
        <v>37</v>
      </c>
      <c r="E117" s="12" t="s">
        <v>38</v>
      </c>
      <c r="F117" s="12">
        <v>102</v>
      </c>
      <c r="G117" s="12">
        <v>10</v>
      </c>
      <c r="H117" s="12">
        <v>5</v>
      </c>
      <c r="I117" s="12">
        <v>20</v>
      </c>
      <c r="J117" s="12" t="s">
        <v>68</v>
      </c>
      <c r="K117" s="5" t="s">
        <v>90</v>
      </c>
      <c r="L117" s="5"/>
      <c r="M117" s="12"/>
      <c r="N117" s="12"/>
      <c r="O117" s="12"/>
      <c r="P117" s="12" t="s">
        <v>64</v>
      </c>
      <c r="Q117" s="12"/>
      <c r="R117" s="12"/>
      <c r="S117" s="5"/>
      <c r="T117" s="12" t="s">
        <v>9</v>
      </c>
      <c r="U117" s="12"/>
      <c r="V117" s="12" t="s">
        <v>9</v>
      </c>
      <c r="W117" s="12" t="s">
        <v>9</v>
      </c>
      <c r="X117" s="12" t="s">
        <v>41</v>
      </c>
      <c r="Y117" s="12">
        <v>10</v>
      </c>
      <c r="Z117" s="12"/>
      <c r="AA117" s="12"/>
      <c r="AB117" s="12"/>
    </row>
    <row r="118" spans="1:28" outlineLevel="1" x14ac:dyDescent="0.2">
      <c r="A118" s="11" t="s">
        <v>226</v>
      </c>
      <c r="B118" s="11"/>
      <c r="D118" s="12" t="s">
        <v>37</v>
      </c>
      <c r="E118" s="12" t="s">
        <v>93</v>
      </c>
      <c r="F118" s="12">
        <v>74</v>
      </c>
      <c r="G118" s="12">
        <v>3</v>
      </c>
      <c r="H118" s="12">
        <v>4</v>
      </c>
      <c r="I118" s="12">
        <v>10</v>
      </c>
      <c r="J118" s="12" t="s">
        <v>68</v>
      </c>
      <c r="K118" s="5" t="s">
        <v>152</v>
      </c>
      <c r="L118" s="5" t="s">
        <v>46</v>
      </c>
      <c r="M118" s="12"/>
      <c r="N118" s="12"/>
      <c r="O118" s="12">
        <v>6</v>
      </c>
      <c r="P118" s="12" t="s">
        <v>64</v>
      </c>
      <c r="Q118" s="12"/>
      <c r="R118" s="12"/>
      <c r="S118" s="5"/>
      <c r="T118" s="12"/>
      <c r="U118" s="12">
        <v>99</v>
      </c>
      <c r="V118" s="12">
        <v>19</v>
      </c>
      <c r="W118" s="12">
        <v>2</v>
      </c>
      <c r="X118" s="12"/>
      <c r="Y118" s="12"/>
      <c r="Z118" s="12"/>
      <c r="AA118" s="12"/>
      <c r="AB118" s="12"/>
    </row>
    <row r="119" spans="1:28" outlineLevel="1" x14ac:dyDescent="0.2">
      <c r="A119" s="11" t="s">
        <v>227</v>
      </c>
      <c r="B119" s="11"/>
      <c r="D119" s="12" t="s">
        <v>43</v>
      </c>
      <c r="E119" s="12" t="s">
        <v>44</v>
      </c>
      <c r="F119" s="12">
        <v>59</v>
      </c>
      <c r="G119" s="12">
        <v>12</v>
      </c>
      <c r="H119" s="12">
        <v>5</v>
      </c>
      <c r="I119" s="12"/>
      <c r="J119" s="12" t="s">
        <v>57</v>
      </c>
      <c r="K119" s="5" t="s">
        <v>152</v>
      </c>
      <c r="L119" s="5" t="s">
        <v>46</v>
      </c>
      <c r="M119" s="12"/>
      <c r="N119" s="12">
        <v>2</v>
      </c>
      <c r="O119" s="12">
        <v>6</v>
      </c>
      <c r="P119" s="12" t="s">
        <v>64</v>
      </c>
      <c r="Q119" s="12"/>
      <c r="R119" s="12"/>
      <c r="S119" s="5"/>
      <c r="T119" s="12"/>
      <c r="U119" s="12">
        <v>99</v>
      </c>
      <c r="V119" s="12">
        <v>19</v>
      </c>
      <c r="W119" s="12">
        <v>2</v>
      </c>
      <c r="X119" s="12"/>
      <c r="Y119" s="12"/>
      <c r="Z119" s="12"/>
      <c r="AA119" s="12"/>
      <c r="AB119" s="12"/>
    </row>
    <row r="120" spans="1:28" outlineLevel="1" x14ac:dyDescent="0.2">
      <c r="A120" s="11" t="s">
        <v>228</v>
      </c>
      <c r="B120" s="11"/>
      <c r="C120" s="4" t="s">
        <v>229</v>
      </c>
      <c r="D120" s="12" t="s">
        <v>37</v>
      </c>
      <c r="E120" s="12" t="s">
        <v>38</v>
      </c>
      <c r="F120" s="12">
        <v>102</v>
      </c>
      <c r="G120" s="12">
        <v>2</v>
      </c>
      <c r="H120" s="12">
        <v>4</v>
      </c>
      <c r="I120" s="12">
        <v>2</v>
      </c>
      <c r="J120" s="12" t="s">
        <v>68</v>
      </c>
      <c r="K120" s="5"/>
      <c r="L120" s="5" t="s">
        <v>46</v>
      </c>
      <c r="M120" s="12">
        <v>1</v>
      </c>
      <c r="N120" s="12"/>
      <c r="O120" s="12">
        <v>6</v>
      </c>
      <c r="P120" s="12" t="s">
        <v>95</v>
      </c>
      <c r="Q120" s="12"/>
      <c r="R120" s="12"/>
      <c r="S120" s="5"/>
      <c r="T120" s="12"/>
      <c r="U120" s="12">
        <v>99</v>
      </c>
      <c r="V120" s="12">
        <v>20</v>
      </c>
      <c r="W120" s="12">
        <v>2</v>
      </c>
      <c r="X120" s="12"/>
      <c r="Y120" s="12"/>
      <c r="Z120" s="12"/>
      <c r="AA120" s="12"/>
      <c r="AB120" s="12"/>
    </row>
    <row r="121" spans="1:28" outlineLevel="1" x14ac:dyDescent="0.2">
      <c r="A121" s="11" t="s">
        <v>230</v>
      </c>
      <c r="B121" s="11"/>
      <c r="D121" s="12" t="s">
        <v>43</v>
      </c>
      <c r="E121" s="12" t="s">
        <v>44</v>
      </c>
      <c r="F121" s="12">
        <v>59</v>
      </c>
      <c r="G121" s="12">
        <v>10</v>
      </c>
      <c r="H121" s="12">
        <v>5</v>
      </c>
      <c r="I121" s="12"/>
      <c r="J121" s="12" t="s">
        <v>57</v>
      </c>
      <c r="K121" s="5"/>
      <c r="L121" s="5" t="s">
        <v>46</v>
      </c>
      <c r="M121" s="12"/>
      <c r="N121" s="12"/>
      <c r="O121" s="12">
        <v>10</v>
      </c>
      <c r="P121" s="12" t="s">
        <v>64</v>
      </c>
      <c r="Q121" s="12"/>
      <c r="R121" s="12"/>
      <c r="S121" s="5"/>
      <c r="T121" s="12"/>
      <c r="U121" s="12">
        <v>99</v>
      </c>
      <c r="V121" s="12">
        <v>20</v>
      </c>
      <c r="W121" s="12">
        <v>3</v>
      </c>
      <c r="X121" s="12"/>
      <c r="Y121" s="12"/>
      <c r="Z121" s="12"/>
      <c r="AA121" s="12"/>
      <c r="AB121" s="12"/>
    </row>
    <row r="122" spans="1:28" outlineLevel="1" x14ac:dyDescent="0.2">
      <c r="A122" s="11" t="s">
        <v>231</v>
      </c>
      <c r="B122" s="11"/>
      <c r="D122" s="12" t="s">
        <v>37</v>
      </c>
      <c r="E122" s="12" t="s">
        <v>38</v>
      </c>
      <c r="F122" s="12">
        <v>102</v>
      </c>
      <c r="G122" s="12">
        <v>6</v>
      </c>
      <c r="H122" s="12">
        <v>5</v>
      </c>
      <c r="I122" s="12">
        <v>8</v>
      </c>
      <c r="J122" s="12" t="s">
        <v>57</v>
      </c>
      <c r="K122" s="5" t="s">
        <v>137</v>
      </c>
      <c r="L122" s="5"/>
      <c r="M122" s="12"/>
      <c r="N122" s="12"/>
      <c r="O122" s="12">
        <v>6</v>
      </c>
      <c r="P122" s="12" t="s">
        <v>47</v>
      </c>
      <c r="Q122" s="12"/>
      <c r="R122" s="12"/>
      <c r="S122" s="5"/>
      <c r="T122" s="12"/>
      <c r="U122" s="12">
        <v>99</v>
      </c>
      <c r="V122" s="12">
        <v>20</v>
      </c>
      <c r="W122" s="12">
        <v>4</v>
      </c>
      <c r="X122" s="12"/>
      <c r="Y122" s="12"/>
      <c r="Z122" s="12"/>
      <c r="AA122" s="12"/>
      <c r="AB122" s="12"/>
    </row>
    <row r="123" spans="1:28" outlineLevel="1" x14ac:dyDescent="0.2">
      <c r="A123" s="11" t="s">
        <v>232</v>
      </c>
      <c r="B123" s="11"/>
      <c r="D123" s="12" t="s">
        <v>37</v>
      </c>
      <c r="E123" s="12" t="s">
        <v>38</v>
      </c>
      <c r="F123" s="12">
        <v>102</v>
      </c>
      <c r="G123" s="12">
        <v>4</v>
      </c>
      <c r="H123" s="12">
        <v>4</v>
      </c>
      <c r="I123" s="12">
        <v>4</v>
      </c>
      <c r="J123" s="12" t="s">
        <v>57</v>
      </c>
      <c r="K123" s="5" t="s">
        <v>137</v>
      </c>
      <c r="L123" s="5"/>
      <c r="M123" s="12"/>
      <c r="N123" s="12"/>
      <c r="O123" s="12">
        <v>4</v>
      </c>
      <c r="P123" s="12" t="s">
        <v>47</v>
      </c>
      <c r="Q123" s="12"/>
      <c r="R123" s="12"/>
      <c r="S123" s="5"/>
      <c r="T123" s="12"/>
      <c r="U123" s="12">
        <v>99</v>
      </c>
      <c r="V123" s="12">
        <v>20</v>
      </c>
      <c r="W123" s="12">
        <v>4</v>
      </c>
      <c r="X123" s="12"/>
      <c r="Y123" s="12"/>
      <c r="Z123" s="12"/>
      <c r="AA123" s="12"/>
      <c r="AB123" s="12"/>
    </row>
    <row r="124" spans="1:28" outlineLevel="1" x14ac:dyDescent="0.2">
      <c r="A124" s="11" t="s">
        <v>233</v>
      </c>
      <c r="B124" s="11"/>
      <c r="D124" s="12" t="s">
        <v>43</v>
      </c>
      <c r="E124" s="12" t="s">
        <v>44</v>
      </c>
      <c r="F124" s="12">
        <v>59</v>
      </c>
      <c r="G124" s="12">
        <v>4</v>
      </c>
      <c r="H124" s="12">
        <v>5</v>
      </c>
      <c r="I124" s="12"/>
      <c r="J124" s="12" t="s">
        <v>68</v>
      </c>
      <c r="K124" s="5" t="s">
        <v>137</v>
      </c>
      <c r="L124" s="5" t="s">
        <v>46</v>
      </c>
      <c r="M124" s="12"/>
      <c r="N124" s="12"/>
      <c r="O124" s="12">
        <v>6</v>
      </c>
      <c r="P124" s="12" t="s">
        <v>95</v>
      </c>
      <c r="Q124" s="12"/>
      <c r="R124" s="12"/>
      <c r="S124" s="5"/>
      <c r="T124" s="12"/>
      <c r="U124" s="12">
        <v>99</v>
      </c>
      <c r="V124" s="12">
        <v>20</v>
      </c>
      <c r="W124" s="12">
        <v>3</v>
      </c>
      <c r="X124" s="12"/>
      <c r="Y124" s="12"/>
      <c r="Z124" s="12"/>
      <c r="AA124" s="12"/>
      <c r="AB124" s="12"/>
    </row>
    <row r="125" spans="1:28" outlineLevel="1" x14ac:dyDescent="0.2">
      <c r="A125" s="11" t="s">
        <v>234</v>
      </c>
      <c r="B125" s="11"/>
      <c r="C125" s="4" t="s">
        <v>235</v>
      </c>
      <c r="D125" s="12" t="s">
        <v>37</v>
      </c>
      <c r="E125" s="12" t="s">
        <v>38</v>
      </c>
      <c r="F125" s="12">
        <v>102</v>
      </c>
      <c r="G125" s="12">
        <v>15</v>
      </c>
      <c r="H125" s="12">
        <v>5</v>
      </c>
      <c r="I125" s="12">
        <v>10</v>
      </c>
      <c r="J125" s="12" t="s">
        <v>57</v>
      </c>
      <c r="K125" s="5" t="s">
        <v>177</v>
      </c>
      <c r="L125" s="5"/>
      <c r="M125" s="12"/>
      <c r="N125" s="12">
        <v>2</v>
      </c>
      <c r="O125" s="12">
        <v>4</v>
      </c>
      <c r="P125" s="12" t="s">
        <v>47</v>
      </c>
      <c r="Q125" s="12"/>
      <c r="R125" s="12"/>
      <c r="S125" s="5"/>
      <c r="T125" s="12"/>
      <c r="U125" s="12">
        <v>99</v>
      </c>
      <c r="V125" s="12">
        <v>20</v>
      </c>
      <c r="W125" s="12">
        <v>3</v>
      </c>
      <c r="X125" s="12"/>
      <c r="Y125" s="12"/>
      <c r="Z125" s="12"/>
      <c r="AA125" s="12">
        <v>1</v>
      </c>
      <c r="AB125" s="12"/>
    </row>
    <row r="126" spans="1:28" outlineLevel="1" x14ac:dyDescent="0.2">
      <c r="A126" s="11" t="s">
        <v>236</v>
      </c>
      <c r="B126" s="11"/>
      <c r="C126" s="4" t="s">
        <v>237</v>
      </c>
      <c r="D126" s="12" t="s">
        <v>37</v>
      </c>
      <c r="E126" s="12" t="s">
        <v>38</v>
      </c>
      <c r="F126" s="12">
        <v>102</v>
      </c>
      <c r="G126" s="12">
        <v>3</v>
      </c>
      <c r="H126" s="12">
        <v>5</v>
      </c>
      <c r="I126" s="12">
        <v>20</v>
      </c>
      <c r="J126" s="12" t="s">
        <v>57</v>
      </c>
      <c r="K126" s="5" t="s">
        <v>152</v>
      </c>
      <c r="L126" s="5"/>
      <c r="M126" s="12"/>
      <c r="N126" s="12"/>
      <c r="O126" s="12">
        <v>6</v>
      </c>
      <c r="P126" s="12" t="s">
        <v>47</v>
      </c>
      <c r="Q126" s="12"/>
      <c r="R126" s="12"/>
      <c r="S126" s="5"/>
      <c r="T126" s="12"/>
      <c r="U126" s="12">
        <v>99</v>
      </c>
      <c r="V126" s="12">
        <v>18</v>
      </c>
      <c r="W126" s="12">
        <v>2</v>
      </c>
      <c r="X126" s="12"/>
      <c r="Y126" s="12"/>
      <c r="Z126" s="12"/>
      <c r="AA126" s="12"/>
      <c r="AB126" s="12">
        <v>1</v>
      </c>
    </row>
    <row r="127" spans="1:28" outlineLevel="1" x14ac:dyDescent="0.2">
      <c r="A127" s="11" t="s">
        <v>238</v>
      </c>
      <c r="B127" s="11"/>
      <c r="D127" s="12"/>
      <c r="E127" s="12"/>
      <c r="F127" s="12"/>
      <c r="G127" s="12">
        <v>0.5</v>
      </c>
      <c r="H127" s="12">
        <v>3</v>
      </c>
      <c r="I127" s="12"/>
      <c r="J127" s="12" t="s">
        <v>45</v>
      </c>
      <c r="K127" s="5" t="s">
        <v>61</v>
      </c>
      <c r="L127" s="5"/>
      <c r="M127" s="12"/>
      <c r="N127" s="12"/>
      <c r="O127" s="12">
        <v>2</v>
      </c>
      <c r="P127" s="12" t="s">
        <v>95</v>
      </c>
      <c r="Q127" s="12"/>
      <c r="R127" s="12"/>
      <c r="S127" s="5"/>
      <c r="T127" s="12"/>
      <c r="U127" s="12">
        <v>99</v>
      </c>
      <c r="V127" s="12">
        <v>20</v>
      </c>
      <c r="W127" s="12">
        <v>2</v>
      </c>
      <c r="X127" s="12" t="s">
        <v>41</v>
      </c>
      <c r="Y127" s="12">
        <v>10</v>
      </c>
      <c r="Z127" s="12"/>
      <c r="AA127" s="12"/>
      <c r="AB127" s="12"/>
    </row>
    <row r="128" spans="1:28" outlineLevel="1" x14ac:dyDescent="0.2">
      <c r="A128" s="11" t="s">
        <v>239</v>
      </c>
      <c r="B128" s="11"/>
      <c r="D128" s="12" t="s">
        <v>37</v>
      </c>
      <c r="E128" s="12" t="s">
        <v>49</v>
      </c>
      <c r="F128" s="12">
        <v>97</v>
      </c>
      <c r="G128" s="12">
        <v>4</v>
      </c>
      <c r="H128" s="12">
        <v>4</v>
      </c>
      <c r="I128" s="12">
        <v>20</v>
      </c>
      <c r="J128" s="12" t="s">
        <v>57</v>
      </c>
      <c r="K128" s="5" t="s">
        <v>152</v>
      </c>
      <c r="L128" s="5"/>
      <c r="M128" s="12"/>
      <c r="N128" s="12"/>
      <c r="O128" s="12">
        <v>8</v>
      </c>
      <c r="P128" s="12" t="s">
        <v>135</v>
      </c>
      <c r="Q128" s="12"/>
      <c r="R128" s="12"/>
      <c r="S128" s="5"/>
      <c r="T128" s="12"/>
      <c r="U128" s="12">
        <v>99</v>
      </c>
      <c r="V128" s="12">
        <v>19</v>
      </c>
      <c r="W128" s="12">
        <v>2</v>
      </c>
      <c r="X128" s="12"/>
      <c r="Y128" s="12"/>
      <c r="Z128" s="12"/>
      <c r="AA128" s="12"/>
      <c r="AB128" s="12"/>
    </row>
    <row r="129" spans="1:28" outlineLevel="1" x14ac:dyDescent="0.2">
      <c r="A129" s="11" t="s">
        <v>240</v>
      </c>
      <c r="B129" s="11"/>
      <c r="C129" s="4" t="s">
        <v>241</v>
      </c>
      <c r="D129" s="12" t="s">
        <v>37</v>
      </c>
      <c r="E129" s="12" t="s">
        <v>93</v>
      </c>
      <c r="F129" s="12">
        <v>45</v>
      </c>
      <c r="G129" s="12">
        <v>2</v>
      </c>
      <c r="H129" s="12">
        <v>3</v>
      </c>
      <c r="I129" s="12">
        <v>1</v>
      </c>
      <c r="J129" s="12" t="s">
        <v>68</v>
      </c>
      <c r="K129" s="5" t="s">
        <v>87</v>
      </c>
      <c r="L129" s="5" t="s">
        <v>46</v>
      </c>
      <c r="M129" s="12">
        <v>1</v>
      </c>
      <c r="N129" s="12"/>
      <c r="O129" s="12">
        <v>4</v>
      </c>
      <c r="P129" s="12" t="s">
        <v>95</v>
      </c>
      <c r="Q129" s="12"/>
      <c r="R129" s="12"/>
      <c r="S129" s="5"/>
      <c r="T129" s="12"/>
      <c r="U129" s="12">
        <v>99</v>
      </c>
      <c r="V129" s="12">
        <v>20</v>
      </c>
      <c r="W129" s="12">
        <v>2</v>
      </c>
      <c r="X129" s="12"/>
      <c r="Y129" s="12"/>
      <c r="Z129" s="12"/>
      <c r="AA129" s="12"/>
      <c r="AB129" s="12"/>
    </row>
    <row r="130" spans="1:28" outlineLevel="1" x14ac:dyDescent="0.2">
      <c r="A130" s="11" t="s">
        <v>242</v>
      </c>
      <c r="B130" s="11"/>
      <c r="D130" s="12" t="s">
        <v>37</v>
      </c>
      <c r="E130" s="12" t="s">
        <v>93</v>
      </c>
      <c r="F130" s="12">
        <v>74</v>
      </c>
      <c r="G130" s="12">
        <v>10</v>
      </c>
      <c r="H130" s="12">
        <v>5</v>
      </c>
      <c r="I130" s="12">
        <v>95</v>
      </c>
      <c r="J130" s="12" t="s">
        <v>68</v>
      </c>
      <c r="K130" s="5"/>
      <c r="L130" s="5" t="s">
        <v>46</v>
      </c>
      <c r="M130" s="12"/>
      <c r="N130" s="12"/>
      <c r="O130" s="12">
        <v>8</v>
      </c>
      <c r="P130" s="12" t="s">
        <v>47</v>
      </c>
      <c r="Q130" s="12"/>
      <c r="R130" s="12">
        <v>8</v>
      </c>
      <c r="S130" s="12" t="s">
        <v>47</v>
      </c>
      <c r="T130" s="12"/>
      <c r="U130" s="12">
        <v>99</v>
      </c>
      <c r="V130" s="12">
        <v>20</v>
      </c>
      <c r="W130" s="12">
        <v>3</v>
      </c>
      <c r="X130" s="12"/>
      <c r="Y130" s="12"/>
      <c r="Z130" s="12"/>
      <c r="AA130" s="12"/>
      <c r="AB130" s="12"/>
    </row>
    <row r="131" spans="1:28" outlineLevel="1" x14ac:dyDescent="0.2">
      <c r="A131" s="11" t="s">
        <v>243</v>
      </c>
      <c r="B131" s="11"/>
      <c r="D131" s="12" t="s">
        <v>37</v>
      </c>
      <c r="E131" s="12" t="s">
        <v>38</v>
      </c>
      <c r="F131" s="12">
        <v>102</v>
      </c>
      <c r="G131" s="12">
        <v>3</v>
      </c>
      <c r="H131" s="12">
        <v>3</v>
      </c>
      <c r="I131" s="12">
        <v>1</v>
      </c>
      <c r="J131" s="12" t="s">
        <v>57</v>
      </c>
      <c r="K131" s="5" t="s">
        <v>90</v>
      </c>
      <c r="L131" s="5"/>
      <c r="M131" s="12"/>
      <c r="N131" s="12"/>
      <c r="O131" s="12">
        <v>6</v>
      </c>
      <c r="P131" s="12" t="s">
        <v>95</v>
      </c>
      <c r="Q131" s="12"/>
      <c r="R131" s="12"/>
      <c r="S131" s="5"/>
      <c r="T131" s="12" t="s">
        <v>97</v>
      </c>
      <c r="U131" s="12">
        <v>99</v>
      </c>
      <c r="V131" s="12">
        <v>20</v>
      </c>
      <c r="W131" s="12">
        <v>2</v>
      </c>
      <c r="X131" s="12"/>
      <c r="Y131" s="12"/>
      <c r="Z131" s="12"/>
      <c r="AA131" s="12"/>
      <c r="AB131" s="12"/>
    </row>
    <row r="132" spans="1:28" outlineLevel="1" x14ac:dyDescent="0.2">
      <c r="A132" s="11" t="s">
        <v>244</v>
      </c>
      <c r="B132" s="11"/>
      <c r="D132" s="12" t="s">
        <v>37</v>
      </c>
      <c r="E132" s="12" t="s">
        <v>93</v>
      </c>
      <c r="F132" s="12">
        <v>74</v>
      </c>
      <c r="G132" s="12">
        <v>8</v>
      </c>
      <c r="H132" s="12">
        <v>5</v>
      </c>
      <c r="I132" s="12">
        <v>8</v>
      </c>
      <c r="J132" s="12" t="s">
        <v>68</v>
      </c>
      <c r="K132" s="5"/>
      <c r="L132" s="5" t="s">
        <v>46</v>
      </c>
      <c r="M132" s="12"/>
      <c r="N132" s="12"/>
      <c r="O132" s="12">
        <v>4</v>
      </c>
      <c r="P132" s="12" t="s">
        <v>95</v>
      </c>
      <c r="Q132" s="12"/>
      <c r="R132" s="12"/>
      <c r="S132" s="5"/>
      <c r="T132" s="12" t="s">
        <v>97</v>
      </c>
      <c r="U132" s="12">
        <v>99</v>
      </c>
      <c r="V132" s="12">
        <v>20</v>
      </c>
      <c r="W132" s="12">
        <v>2</v>
      </c>
      <c r="X132" s="12"/>
      <c r="Y132" s="12"/>
      <c r="Z132" s="12"/>
      <c r="AA132" s="12"/>
      <c r="AB132" s="12"/>
    </row>
    <row r="133" spans="1:28" outlineLevel="1" x14ac:dyDescent="0.2">
      <c r="A133" s="11" t="s">
        <v>245</v>
      </c>
      <c r="B133" s="11"/>
      <c r="D133" s="12" t="s">
        <v>37</v>
      </c>
      <c r="E133" s="12" t="s">
        <v>38</v>
      </c>
      <c r="F133" s="12">
        <v>102</v>
      </c>
      <c r="G133" s="12">
        <v>4</v>
      </c>
      <c r="H133" s="12">
        <v>4</v>
      </c>
      <c r="I133" s="12">
        <v>15</v>
      </c>
      <c r="J133" s="12" t="s">
        <v>57</v>
      </c>
      <c r="K133" s="5" t="s">
        <v>152</v>
      </c>
      <c r="L133" s="5"/>
      <c r="M133" s="12"/>
      <c r="N133" s="12"/>
      <c r="O133" s="12">
        <v>6</v>
      </c>
      <c r="P133" s="12" t="s">
        <v>64</v>
      </c>
      <c r="Q133" s="12"/>
      <c r="R133" s="12"/>
      <c r="S133" s="5"/>
      <c r="T133" s="12"/>
      <c r="U133" s="12">
        <v>99</v>
      </c>
      <c r="V133" s="12">
        <v>18</v>
      </c>
      <c r="W133" s="12">
        <v>2</v>
      </c>
      <c r="X133" s="12"/>
      <c r="Y133" s="12"/>
      <c r="Z133" s="12"/>
      <c r="AA133" s="12"/>
      <c r="AB133" s="12"/>
    </row>
    <row r="134" spans="1:28" outlineLevel="1" x14ac:dyDescent="0.2">
      <c r="A134" s="11" t="s">
        <v>246</v>
      </c>
      <c r="B134" s="11"/>
      <c r="D134" s="12" t="s">
        <v>66</v>
      </c>
      <c r="E134" s="12" t="s">
        <v>134</v>
      </c>
      <c r="F134" s="12">
        <v>39</v>
      </c>
      <c r="G134" s="12">
        <v>15</v>
      </c>
      <c r="H134" s="12">
        <v>5</v>
      </c>
      <c r="I134" s="12"/>
      <c r="J134" s="12" t="s">
        <v>68</v>
      </c>
      <c r="K134" s="5" t="s">
        <v>152</v>
      </c>
      <c r="L134" s="5"/>
      <c r="M134" s="12"/>
      <c r="N134" s="12"/>
      <c r="O134" s="12">
        <v>6</v>
      </c>
      <c r="P134" s="12" t="s">
        <v>64</v>
      </c>
      <c r="Q134" s="12"/>
      <c r="R134" s="12">
        <v>6</v>
      </c>
      <c r="S134" s="12" t="s">
        <v>64</v>
      </c>
      <c r="T134" s="12"/>
      <c r="U134" s="12">
        <v>99</v>
      </c>
      <c r="V134" s="12">
        <v>18</v>
      </c>
      <c r="W134" s="12">
        <v>2</v>
      </c>
      <c r="X134" s="12"/>
      <c r="Y134" s="12"/>
      <c r="Z134" s="12"/>
      <c r="AA134" s="12"/>
      <c r="AB134" s="12"/>
    </row>
    <row r="135" spans="1:28" outlineLevel="1" x14ac:dyDescent="0.2">
      <c r="A135" s="11" t="s">
        <v>247</v>
      </c>
      <c r="B135" s="11"/>
      <c r="D135" s="12" t="s">
        <v>37</v>
      </c>
      <c r="E135" s="12" t="s">
        <v>49</v>
      </c>
      <c r="F135" s="12">
        <v>97</v>
      </c>
      <c r="G135" s="12">
        <v>2</v>
      </c>
      <c r="H135" s="12">
        <v>4</v>
      </c>
      <c r="I135" s="12">
        <v>20</v>
      </c>
      <c r="J135" s="12" t="s">
        <v>68</v>
      </c>
      <c r="K135" s="5" t="s">
        <v>123</v>
      </c>
      <c r="L135" s="5"/>
      <c r="M135" s="12"/>
      <c r="N135" s="12"/>
      <c r="O135" s="12">
        <v>8</v>
      </c>
      <c r="P135" s="12" t="s">
        <v>64</v>
      </c>
      <c r="Q135" s="12"/>
      <c r="R135" s="12"/>
      <c r="S135" s="5"/>
      <c r="T135" s="12"/>
      <c r="U135" s="12">
        <v>99</v>
      </c>
      <c r="V135" s="12">
        <v>20</v>
      </c>
      <c r="W135" s="12">
        <v>2</v>
      </c>
      <c r="X135" s="12"/>
      <c r="Y135" s="12"/>
      <c r="Z135" s="12"/>
      <c r="AA135" s="12"/>
      <c r="AB135" s="12"/>
    </row>
    <row r="136" spans="1:28" outlineLevel="1" x14ac:dyDescent="0.2">
      <c r="A136" s="11" t="s">
        <v>248</v>
      </c>
      <c r="B136" s="11"/>
      <c r="C136" s="4" t="s">
        <v>249</v>
      </c>
      <c r="D136" s="12" t="s">
        <v>37</v>
      </c>
      <c r="E136" s="12" t="s">
        <v>38</v>
      </c>
      <c r="F136" s="12">
        <v>102</v>
      </c>
      <c r="G136" s="12">
        <v>12</v>
      </c>
      <c r="H136" s="12">
        <v>5</v>
      </c>
      <c r="I136" s="12">
        <v>18</v>
      </c>
      <c r="J136" s="12" t="s">
        <v>57</v>
      </c>
      <c r="K136" s="5" t="s">
        <v>177</v>
      </c>
      <c r="L136" s="5"/>
      <c r="M136" s="12"/>
      <c r="N136" s="12">
        <v>2</v>
      </c>
      <c r="O136" s="12">
        <v>4</v>
      </c>
      <c r="P136" s="12" t="s">
        <v>132</v>
      </c>
      <c r="Q136" s="12"/>
      <c r="R136" s="12"/>
      <c r="S136" s="5"/>
      <c r="T136" s="12"/>
      <c r="U136" s="12">
        <v>99</v>
      </c>
      <c r="V136" s="12">
        <v>20</v>
      </c>
      <c r="W136" s="12">
        <v>4</v>
      </c>
      <c r="X136" s="12"/>
      <c r="Y136" s="12"/>
      <c r="Z136" s="12"/>
      <c r="AA136" s="12"/>
      <c r="AB136" s="12"/>
    </row>
    <row r="137" spans="1:28" outlineLevel="1" x14ac:dyDescent="0.2">
      <c r="A137" s="11" t="s">
        <v>250</v>
      </c>
      <c r="B137" s="11"/>
      <c r="C137" s="4" t="s">
        <v>251</v>
      </c>
      <c r="D137" s="12" t="s">
        <v>37</v>
      </c>
      <c r="E137" s="12" t="s">
        <v>56</v>
      </c>
      <c r="F137" s="12"/>
      <c r="G137" s="12">
        <v>15</v>
      </c>
      <c r="H137" s="12">
        <v>4</v>
      </c>
      <c r="I137" s="12">
        <v>20</v>
      </c>
      <c r="J137" s="12" t="s">
        <v>57</v>
      </c>
      <c r="K137" s="5" t="s">
        <v>69</v>
      </c>
      <c r="L137" s="5"/>
      <c r="M137" s="12"/>
      <c r="N137" s="12"/>
      <c r="O137" s="12">
        <v>4</v>
      </c>
      <c r="P137" s="12" t="s">
        <v>95</v>
      </c>
      <c r="Q137" s="12"/>
      <c r="R137" s="12"/>
      <c r="S137" s="5"/>
      <c r="T137" s="12"/>
      <c r="U137" s="12">
        <v>99</v>
      </c>
      <c r="V137" s="12">
        <v>20</v>
      </c>
      <c r="W137" s="12">
        <v>2</v>
      </c>
      <c r="X137" s="12"/>
      <c r="Y137" s="12"/>
      <c r="Z137" s="12"/>
      <c r="AA137" s="12"/>
      <c r="AB137" s="12"/>
    </row>
    <row r="138" spans="1:28" outlineLevel="1" x14ac:dyDescent="0.2">
      <c r="A138" s="11" t="s">
        <v>252</v>
      </c>
      <c r="B138" s="11"/>
      <c r="C138" s="4" t="s">
        <v>251</v>
      </c>
      <c r="D138" s="12" t="s">
        <v>37</v>
      </c>
      <c r="E138" s="12" t="s">
        <v>56</v>
      </c>
      <c r="F138" s="12"/>
      <c r="G138" s="12">
        <v>6</v>
      </c>
      <c r="H138" s="12">
        <v>4</v>
      </c>
      <c r="I138" s="12">
        <v>9</v>
      </c>
      <c r="J138" s="12" t="s">
        <v>57</v>
      </c>
      <c r="K138" s="5" t="s">
        <v>69</v>
      </c>
      <c r="L138" s="5"/>
      <c r="M138" s="12"/>
      <c r="N138" s="12"/>
      <c r="O138" s="12">
        <v>3</v>
      </c>
      <c r="P138" s="12" t="s">
        <v>95</v>
      </c>
      <c r="Q138" s="12"/>
      <c r="R138" s="12"/>
      <c r="S138" s="5"/>
      <c r="T138" s="12"/>
      <c r="U138" s="12">
        <v>99</v>
      </c>
      <c r="V138" s="12">
        <v>20</v>
      </c>
      <c r="W138" s="12">
        <v>2</v>
      </c>
      <c r="X138" s="12"/>
      <c r="Y138" s="12"/>
      <c r="Z138" s="12"/>
      <c r="AA138" s="12"/>
      <c r="AB138" s="12"/>
    </row>
    <row r="139" spans="1:28" outlineLevel="1" x14ac:dyDescent="0.2">
      <c r="A139" s="11" t="s">
        <v>253</v>
      </c>
      <c r="B139" s="11"/>
      <c r="C139" s="4" t="s">
        <v>251</v>
      </c>
      <c r="D139" s="12" t="s">
        <v>37</v>
      </c>
      <c r="E139" s="12" t="s">
        <v>56</v>
      </c>
      <c r="F139" s="12"/>
      <c r="G139" s="12">
        <v>5</v>
      </c>
      <c r="H139" s="12">
        <v>4</v>
      </c>
      <c r="I139" s="12">
        <v>10</v>
      </c>
      <c r="J139" s="12" t="s">
        <v>57</v>
      </c>
      <c r="K139" s="5" t="s">
        <v>69</v>
      </c>
      <c r="L139" s="5"/>
      <c r="M139" s="12"/>
      <c r="N139" s="12"/>
      <c r="O139" s="12">
        <v>6</v>
      </c>
      <c r="P139" s="12" t="s">
        <v>47</v>
      </c>
      <c r="Q139" s="12"/>
      <c r="R139" s="12"/>
      <c r="S139" s="5"/>
      <c r="T139" s="12"/>
      <c r="U139" s="12">
        <v>99</v>
      </c>
      <c r="V139" s="12">
        <v>20</v>
      </c>
      <c r="W139" s="12">
        <v>2</v>
      </c>
      <c r="X139" s="12"/>
      <c r="Y139" s="12"/>
      <c r="Z139" s="12"/>
      <c r="AA139" s="12"/>
      <c r="AB139" s="12"/>
    </row>
    <row r="140" spans="1:28" outlineLevel="1" x14ac:dyDescent="0.2">
      <c r="A140" s="11" t="s">
        <v>254</v>
      </c>
      <c r="B140" s="11"/>
      <c r="C140" s="4" t="s">
        <v>251</v>
      </c>
      <c r="D140" s="12" t="s">
        <v>37</v>
      </c>
      <c r="E140" s="12" t="s">
        <v>56</v>
      </c>
      <c r="F140" s="12"/>
      <c r="G140" s="12">
        <v>5</v>
      </c>
      <c r="H140" s="12">
        <v>4</v>
      </c>
      <c r="I140" s="12">
        <v>10</v>
      </c>
      <c r="J140" s="12" t="s">
        <v>57</v>
      </c>
      <c r="K140" s="5" t="s">
        <v>69</v>
      </c>
      <c r="L140" s="5"/>
      <c r="M140" s="12"/>
      <c r="N140" s="12"/>
      <c r="O140" s="12">
        <v>3</v>
      </c>
      <c r="P140" s="12" t="s">
        <v>47</v>
      </c>
      <c r="Q140" s="12"/>
      <c r="R140" s="12"/>
      <c r="S140" s="5"/>
      <c r="T140" s="12"/>
      <c r="U140" s="12">
        <v>99</v>
      </c>
      <c r="V140" s="12">
        <v>20</v>
      </c>
      <c r="W140" s="12">
        <v>2</v>
      </c>
      <c r="X140" s="12"/>
      <c r="Y140" s="12"/>
      <c r="Z140" s="12"/>
      <c r="AA140" s="12"/>
      <c r="AB140" s="12"/>
    </row>
    <row r="141" spans="1:28" outlineLevel="1" x14ac:dyDescent="0.2">
      <c r="A141" s="11" t="s">
        <v>255</v>
      </c>
      <c r="B141" s="11"/>
      <c r="D141" s="12" t="s">
        <v>37</v>
      </c>
      <c r="E141" s="12" t="s">
        <v>93</v>
      </c>
      <c r="F141" s="12">
        <v>74</v>
      </c>
      <c r="G141" s="12">
        <v>5</v>
      </c>
      <c r="H141" s="12">
        <v>5</v>
      </c>
      <c r="I141" s="12">
        <v>12</v>
      </c>
      <c r="J141" s="12" t="s">
        <v>68</v>
      </c>
      <c r="K141" s="5"/>
      <c r="L141" s="5" t="s">
        <v>46</v>
      </c>
      <c r="M141" s="12"/>
      <c r="N141" s="12"/>
      <c r="O141" s="12">
        <v>8</v>
      </c>
      <c r="P141" s="12" t="s">
        <v>47</v>
      </c>
      <c r="Q141" s="12"/>
      <c r="R141" s="12"/>
      <c r="S141" s="5"/>
      <c r="T141" s="12"/>
      <c r="U141" s="12">
        <v>99</v>
      </c>
      <c r="V141" s="12">
        <v>20</v>
      </c>
      <c r="W141" s="12">
        <v>3</v>
      </c>
      <c r="X141" s="12"/>
      <c r="Y141" s="12"/>
      <c r="Z141" s="12"/>
      <c r="AA141" s="12"/>
      <c r="AB141" s="12"/>
    </row>
    <row r="142" spans="1:28" outlineLevel="1" x14ac:dyDescent="0.2">
      <c r="A142" s="11" t="s">
        <v>256</v>
      </c>
      <c r="B142" s="11"/>
      <c r="D142" s="12" t="s">
        <v>37</v>
      </c>
      <c r="E142" s="12" t="s">
        <v>80</v>
      </c>
      <c r="F142" s="12">
        <v>73</v>
      </c>
      <c r="G142" s="12">
        <v>15</v>
      </c>
      <c r="H142" s="12">
        <v>5</v>
      </c>
      <c r="I142" s="12"/>
      <c r="J142" s="12" t="s">
        <v>68</v>
      </c>
      <c r="K142" s="5"/>
      <c r="L142" s="5" t="s">
        <v>77</v>
      </c>
      <c r="M142" s="12"/>
      <c r="N142" s="12">
        <v>2</v>
      </c>
      <c r="O142" s="12">
        <v>6</v>
      </c>
      <c r="P142" s="12" t="s">
        <v>95</v>
      </c>
      <c r="Q142" s="12"/>
      <c r="R142" s="12"/>
      <c r="S142" s="5"/>
      <c r="T142" s="12"/>
      <c r="U142" s="12">
        <v>99</v>
      </c>
      <c r="V142" s="12">
        <v>19</v>
      </c>
      <c r="W142" s="12">
        <v>3</v>
      </c>
      <c r="X142" s="12" t="s">
        <v>41</v>
      </c>
      <c r="Y142" s="12">
        <v>10</v>
      </c>
      <c r="Z142" s="12"/>
      <c r="AA142" s="12"/>
      <c r="AB142" s="12"/>
    </row>
    <row r="143" spans="1:28" outlineLevel="1" x14ac:dyDescent="0.2">
      <c r="A143" s="11" t="s">
        <v>257</v>
      </c>
      <c r="B143" s="11"/>
      <c r="C143" s="4" t="s">
        <v>258</v>
      </c>
      <c r="D143" s="12" t="s">
        <v>37</v>
      </c>
      <c r="E143" s="12" t="s">
        <v>38</v>
      </c>
      <c r="F143" s="12">
        <v>103</v>
      </c>
      <c r="G143" s="12">
        <v>0.1</v>
      </c>
      <c r="H143" s="12">
        <v>3</v>
      </c>
      <c r="I143" s="12">
        <v>1</v>
      </c>
      <c r="J143" s="12" t="s">
        <v>68</v>
      </c>
      <c r="K143" s="5"/>
      <c r="L143" s="5" t="s">
        <v>46</v>
      </c>
      <c r="M143" s="12"/>
      <c r="N143" s="12"/>
      <c r="O143" s="12">
        <v>1</v>
      </c>
      <c r="P143" s="12" t="s">
        <v>47</v>
      </c>
      <c r="Q143" s="12"/>
      <c r="R143" s="12"/>
      <c r="S143" s="5"/>
      <c r="T143" s="12"/>
      <c r="U143" s="12"/>
      <c r="V143" s="12">
        <v>20</v>
      </c>
      <c r="W143" s="12">
        <v>2</v>
      </c>
      <c r="X143" s="12" t="s">
        <v>41</v>
      </c>
      <c r="Y143" s="12">
        <v>10</v>
      </c>
      <c r="Z143" s="12"/>
      <c r="AA143" s="12"/>
      <c r="AB143" s="12"/>
    </row>
    <row r="144" spans="1:28" outlineLevel="1" x14ac:dyDescent="0.2">
      <c r="A144" s="11" t="s">
        <v>259</v>
      </c>
      <c r="B144" s="11"/>
      <c r="C144" s="4" t="s">
        <v>260</v>
      </c>
      <c r="D144" s="12" t="s">
        <v>37</v>
      </c>
      <c r="E144" s="12" t="s">
        <v>38</v>
      </c>
      <c r="F144" s="12">
        <v>103</v>
      </c>
      <c r="G144" s="12">
        <v>1</v>
      </c>
      <c r="H144" s="12">
        <v>4</v>
      </c>
      <c r="I144" s="12">
        <v>3</v>
      </c>
      <c r="J144" s="12" t="s">
        <v>68</v>
      </c>
      <c r="K144" s="5"/>
      <c r="L144" s="5" t="s">
        <v>46</v>
      </c>
      <c r="M144" s="12">
        <v>1</v>
      </c>
      <c r="N144" s="12"/>
      <c r="O144" s="12">
        <v>6</v>
      </c>
      <c r="P144" s="12" t="s">
        <v>47</v>
      </c>
      <c r="Q144" s="12"/>
      <c r="R144" s="12"/>
      <c r="S144" s="5"/>
      <c r="T144" s="12"/>
      <c r="U144" s="12">
        <v>99</v>
      </c>
      <c r="V144" s="12">
        <v>20</v>
      </c>
      <c r="W144" s="12">
        <v>2</v>
      </c>
      <c r="X144" s="12"/>
      <c r="Y144" s="12"/>
      <c r="Z144" s="12"/>
      <c r="AA144" s="12"/>
      <c r="AB144" s="12"/>
    </row>
    <row r="145" spans="1:28" outlineLevel="1" x14ac:dyDescent="0.2">
      <c r="A145" s="11" t="s">
        <v>261</v>
      </c>
      <c r="B145" s="11"/>
      <c r="C145" s="4" t="s">
        <v>262</v>
      </c>
      <c r="D145" s="12" t="s">
        <v>37</v>
      </c>
      <c r="E145" s="12" t="s">
        <v>38</v>
      </c>
      <c r="F145" s="12">
        <v>103</v>
      </c>
      <c r="G145" s="12">
        <v>3</v>
      </c>
      <c r="H145" s="12">
        <v>4</v>
      </c>
      <c r="I145" s="12">
        <v>6</v>
      </c>
      <c r="J145" s="12" t="s">
        <v>45</v>
      </c>
      <c r="K145" s="5" t="s">
        <v>90</v>
      </c>
      <c r="L145" s="5"/>
      <c r="M145" s="12"/>
      <c r="N145" s="12"/>
      <c r="O145" s="12">
        <v>6</v>
      </c>
      <c r="P145" s="12" t="s">
        <v>64</v>
      </c>
      <c r="Q145" s="12"/>
      <c r="R145" s="12"/>
      <c r="S145" s="5"/>
      <c r="T145" s="12"/>
      <c r="U145" s="12">
        <v>99</v>
      </c>
      <c r="V145" s="12">
        <v>20</v>
      </c>
      <c r="W145" s="12">
        <v>2</v>
      </c>
      <c r="X145" s="12"/>
      <c r="Y145" s="12"/>
      <c r="Z145" s="12"/>
      <c r="AA145" s="12"/>
      <c r="AB145" s="12"/>
    </row>
    <row r="146" spans="1:28" outlineLevel="1" x14ac:dyDescent="0.2">
      <c r="A146" s="11" t="s">
        <v>263</v>
      </c>
      <c r="B146" s="11"/>
      <c r="D146" s="12" t="s">
        <v>66</v>
      </c>
      <c r="E146" s="12" t="s">
        <v>67</v>
      </c>
      <c r="F146" s="12">
        <v>45</v>
      </c>
      <c r="G146" s="12">
        <v>0.25</v>
      </c>
      <c r="H146" s="12">
        <v>3</v>
      </c>
      <c r="I146" s="12"/>
      <c r="J146" s="12" t="s">
        <v>68</v>
      </c>
      <c r="K146" s="5"/>
      <c r="L146" s="5" t="s">
        <v>264</v>
      </c>
      <c r="M146" s="12"/>
      <c r="N146" s="12"/>
      <c r="O146" s="12">
        <v>3</v>
      </c>
      <c r="P146" s="12" t="s">
        <v>95</v>
      </c>
      <c r="Q146" s="12"/>
      <c r="R146" s="12"/>
      <c r="S146" s="5"/>
      <c r="T146" s="12"/>
      <c r="U146" s="12">
        <v>99</v>
      </c>
      <c r="V146" s="12">
        <v>20</v>
      </c>
      <c r="W146" s="12">
        <v>2</v>
      </c>
      <c r="X146" s="12" t="s">
        <v>41</v>
      </c>
      <c r="Y146" s="12">
        <v>10</v>
      </c>
      <c r="Z146" s="12"/>
      <c r="AA146" s="12"/>
      <c r="AB146" s="12"/>
    </row>
    <row r="147" spans="1:28" outlineLevel="1" x14ac:dyDescent="0.2">
      <c r="A147" s="11" t="s">
        <v>265</v>
      </c>
      <c r="B147" s="11"/>
      <c r="D147" s="12" t="s">
        <v>37</v>
      </c>
      <c r="E147" s="12" t="s">
        <v>83</v>
      </c>
      <c r="F147" s="12">
        <v>7</v>
      </c>
      <c r="G147" s="12"/>
      <c r="H147" s="12">
        <v>1</v>
      </c>
      <c r="I147" s="12"/>
      <c r="J147" s="12" t="s">
        <v>84</v>
      </c>
      <c r="K147" s="5" t="s">
        <v>84</v>
      </c>
      <c r="L147" s="5"/>
      <c r="M147" s="12"/>
      <c r="N147" s="12"/>
      <c r="O147" s="12">
        <v>1</v>
      </c>
      <c r="P147" s="12" t="s">
        <v>95</v>
      </c>
      <c r="Q147" s="12"/>
      <c r="R147" s="12"/>
      <c r="S147" s="5"/>
      <c r="T147" s="12"/>
      <c r="U147" s="12">
        <v>99</v>
      </c>
      <c r="V147" s="12">
        <v>20</v>
      </c>
      <c r="W147" s="12">
        <v>2</v>
      </c>
      <c r="X147" s="12"/>
      <c r="Y147" s="12"/>
      <c r="Z147" s="12"/>
      <c r="AA147" s="12"/>
      <c r="AB147" s="12">
        <v>1</v>
      </c>
    </row>
    <row r="148" spans="1:28" outlineLevel="1" x14ac:dyDescent="0.2">
      <c r="A148" s="11" t="s">
        <v>266</v>
      </c>
      <c r="B148" s="11"/>
      <c r="D148" s="12" t="s">
        <v>37</v>
      </c>
      <c r="E148" s="12" t="s">
        <v>83</v>
      </c>
      <c r="F148" s="12">
        <v>7</v>
      </c>
      <c r="G148" s="12"/>
      <c r="H148" s="12">
        <v>1</v>
      </c>
      <c r="I148" s="12"/>
      <c r="J148" s="12" t="s">
        <v>84</v>
      </c>
      <c r="K148" s="5" t="s">
        <v>84</v>
      </c>
      <c r="L148" s="5"/>
      <c r="M148" s="12"/>
      <c r="N148" s="12"/>
      <c r="O148" s="12">
        <v>1</v>
      </c>
      <c r="P148" s="12" t="s">
        <v>95</v>
      </c>
      <c r="Q148" s="12"/>
      <c r="R148" s="12"/>
      <c r="S148" s="5"/>
      <c r="T148" s="12"/>
      <c r="U148" s="12">
        <v>99</v>
      </c>
      <c r="V148" s="12">
        <v>20</v>
      </c>
      <c r="W148" s="12">
        <v>2</v>
      </c>
      <c r="X148" s="12"/>
      <c r="Y148" s="12"/>
      <c r="Z148" s="12"/>
      <c r="AA148" s="12"/>
      <c r="AB148" s="12">
        <v>1</v>
      </c>
    </row>
    <row r="149" spans="1:28" outlineLevel="1" x14ac:dyDescent="0.2">
      <c r="A149" s="11" t="s">
        <v>267</v>
      </c>
      <c r="B149" s="11"/>
      <c r="C149" s="4" t="s">
        <v>268</v>
      </c>
      <c r="D149" s="12" t="s">
        <v>37</v>
      </c>
      <c r="E149" s="12" t="s">
        <v>38</v>
      </c>
      <c r="F149" s="12">
        <v>103</v>
      </c>
      <c r="G149" s="12"/>
      <c r="H149" s="12">
        <v>3</v>
      </c>
      <c r="I149" s="12"/>
      <c r="J149" s="12" t="s">
        <v>45</v>
      </c>
      <c r="K149" s="5" t="s">
        <v>90</v>
      </c>
      <c r="L149" s="5"/>
      <c r="M149" s="12"/>
      <c r="N149" s="12"/>
      <c r="O149" s="12">
        <v>4</v>
      </c>
      <c r="P149" s="12" t="s">
        <v>95</v>
      </c>
      <c r="Q149" s="12"/>
      <c r="R149" s="12"/>
      <c r="S149" s="5"/>
      <c r="T149" s="12"/>
      <c r="U149" s="12"/>
      <c r="V149" s="12">
        <v>20</v>
      </c>
      <c r="W149" s="12">
        <v>2</v>
      </c>
      <c r="X149" s="12" t="s">
        <v>41</v>
      </c>
      <c r="Y149" s="12">
        <v>50</v>
      </c>
      <c r="Z149" s="12"/>
      <c r="AA149" s="12"/>
      <c r="AB149" s="12"/>
    </row>
    <row r="150" spans="1:28" outlineLevel="1" x14ac:dyDescent="0.2">
      <c r="A150" s="11" t="s">
        <v>269</v>
      </c>
      <c r="B150" s="11"/>
      <c r="D150" s="12" t="s">
        <v>37</v>
      </c>
      <c r="E150" s="12" t="s">
        <v>93</v>
      </c>
      <c r="F150" s="12">
        <v>74</v>
      </c>
      <c r="G150" s="12">
        <v>5</v>
      </c>
      <c r="H150" s="12">
        <v>5</v>
      </c>
      <c r="I150" s="12">
        <v>4</v>
      </c>
      <c r="J150" s="12" t="s">
        <v>68</v>
      </c>
      <c r="K150" s="5"/>
      <c r="L150" s="5" t="s">
        <v>46</v>
      </c>
      <c r="M150" s="12"/>
      <c r="N150" s="12"/>
      <c r="O150" s="12">
        <v>4</v>
      </c>
      <c r="P150" s="12" t="s">
        <v>47</v>
      </c>
      <c r="Q150" s="12"/>
      <c r="R150" s="12"/>
      <c r="S150" s="5"/>
      <c r="T150" s="12"/>
      <c r="U150" s="12">
        <v>99</v>
      </c>
      <c r="V150" s="12">
        <v>20</v>
      </c>
      <c r="W150" s="12">
        <v>2</v>
      </c>
      <c r="X150" s="12"/>
      <c r="Y150" s="12"/>
      <c r="Z150" s="12"/>
      <c r="AA150" s="12"/>
      <c r="AB150" s="12"/>
    </row>
    <row r="151" spans="1:28" outlineLevel="1" x14ac:dyDescent="0.2">
      <c r="A151" s="11" t="s">
        <v>270</v>
      </c>
      <c r="B151" s="11"/>
      <c r="C151" s="4" t="s">
        <v>271</v>
      </c>
      <c r="D151" s="12" t="s">
        <v>37</v>
      </c>
      <c r="E151" s="12" t="s">
        <v>38</v>
      </c>
      <c r="F151" s="12">
        <v>101</v>
      </c>
      <c r="G151" s="12">
        <v>3</v>
      </c>
      <c r="H151" s="12">
        <v>4</v>
      </c>
      <c r="I151" s="12">
        <v>1</v>
      </c>
      <c r="J151" s="12" t="s">
        <v>45</v>
      </c>
      <c r="K151" s="5" t="s">
        <v>177</v>
      </c>
      <c r="L151" s="5"/>
      <c r="M151" s="12"/>
      <c r="N151" s="12"/>
      <c r="O151" s="12">
        <v>6</v>
      </c>
      <c r="P151" s="12" t="s">
        <v>47</v>
      </c>
      <c r="Q151" s="12"/>
      <c r="R151" s="12"/>
      <c r="S151" s="5"/>
      <c r="T151" s="12"/>
      <c r="U151" s="12">
        <v>99</v>
      </c>
      <c r="V151" s="12">
        <v>20</v>
      </c>
      <c r="W151" s="12">
        <v>3</v>
      </c>
      <c r="X151" s="12" t="s">
        <v>41</v>
      </c>
      <c r="Y151" s="12">
        <v>20</v>
      </c>
      <c r="Z151" s="12"/>
      <c r="AA151" s="12"/>
      <c r="AB151" s="12"/>
    </row>
    <row r="152" spans="1:28" outlineLevel="1" x14ac:dyDescent="0.2">
      <c r="A152" s="11" t="s">
        <v>272</v>
      </c>
      <c r="B152" s="11"/>
      <c r="C152" s="4" t="s">
        <v>273</v>
      </c>
      <c r="D152" s="12" t="s">
        <v>37</v>
      </c>
      <c r="E152" s="12" t="s">
        <v>38</v>
      </c>
      <c r="F152" s="12">
        <v>101</v>
      </c>
      <c r="G152" s="12">
        <v>9</v>
      </c>
      <c r="H152" s="12">
        <v>5</v>
      </c>
      <c r="I152" s="12">
        <v>5</v>
      </c>
      <c r="J152" s="12" t="s">
        <v>57</v>
      </c>
      <c r="K152" s="5" t="s">
        <v>177</v>
      </c>
      <c r="L152" s="5"/>
      <c r="M152" s="12"/>
      <c r="N152" s="12"/>
      <c r="O152" s="12">
        <v>8</v>
      </c>
      <c r="P152" s="12" t="s">
        <v>47</v>
      </c>
      <c r="Q152" s="12"/>
      <c r="R152" s="12"/>
      <c r="S152" s="5"/>
      <c r="T152" s="12"/>
      <c r="U152" s="12">
        <v>99</v>
      </c>
      <c r="V152" s="12">
        <v>20</v>
      </c>
      <c r="W152" s="12">
        <v>3</v>
      </c>
      <c r="X152" s="12"/>
      <c r="Y152" s="12"/>
      <c r="Z152" s="12"/>
      <c r="AA152" s="12">
        <v>1</v>
      </c>
      <c r="AB152" s="12"/>
    </row>
    <row r="153" spans="1:28" outlineLevel="1" x14ac:dyDescent="0.2">
      <c r="A153" s="11" t="s">
        <v>274</v>
      </c>
      <c r="B153" s="11"/>
      <c r="C153" s="4" t="s">
        <v>275</v>
      </c>
      <c r="D153" s="12" t="s">
        <v>37</v>
      </c>
      <c r="E153" s="12" t="s">
        <v>38</v>
      </c>
      <c r="F153" s="12">
        <v>103</v>
      </c>
      <c r="G153" s="12">
        <v>5</v>
      </c>
      <c r="H153" s="12">
        <v>5</v>
      </c>
      <c r="I153" s="12">
        <v>2</v>
      </c>
      <c r="J153" s="12" t="s">
        <v>45</v>
      </c>
      <c r="K153" s="5" t="s">
        <v>177</v>
      </c>
      <c r="L153" s="5"/>
      <c r="M153" s="12"/>
      <c r="N153" s="12"/>
      <c r="O153" s="12">
        <v>8</v>
      </c>
      <c r="P153" s="12" t="s">
        <v>47</v>
      </c>
      <c r="Q153" s="12"/>
      <c r="R153" s="12"/>
      <c r="S153" s="5"/>
      <c r="T153" s="12"/>
      <c r="U153" s="12">
        <v>99</v>
      </c>
      <c r="V153" s="12">
        <v>20</v>
      </c>
      <c r="W153" s="12">
        <v>3</v>
      </c>
      <c r="X153" s="12" t="s">
        <v>41</v>
      </c>
      <c r="Y153" s="12">
        <v>20</v>
      </c>
      <c r="Z153" s="12"/>
      <c r="AA153" s="12"/>
      <c r="AB153" s="12"/>
    </row>
    <row r="154" spans="1:28" outlineLevel="1" x14ac:dyDescent="0.2">
      <c r="A154" s="11" t="s">
        <v>276</v>
      </c>
      <c r="B154" s="11"/>
      <c r="D154" s="12" t="s">
        <v>37</v>
      </c>
      <c r="E154" s="12" t="s">
        <v>83</v>
      </c>
      <c r="F154" s="12">
        <v>130</v>
      </c>
      <c r="G154" s="12"/>
      <c r="H154" s="12">
        <v>5</v>
      </c>
      <c r="I154" s="12"/>
      <c r="J154" s="12" t="s">
        <v>84</v>
      </c>
      <c r="K154" s="5" t="s">
        <v>84</v>
      </c>
      <c r="L154" s="5"/>
      <c r="M154" s="12"/>
      <c r="N154" s="12"/>
      <c r="O154" s="12">
        <v>8</v>
      </c>
      <c r="P154" s="12" t="s">
        <v>47</v>
      </c>
      <c r="Q154" s="12"/>
      <c r="R154" s="12"/>
      <c r="S154" s="5"/>
      <c r="T154" s="12"/>
      <c r="U154" s="12">
        <v>99</v>
      </c>
      <c r="V154" s="12">
        <v>19</v>
      </c>
      <c r="W154" s="12">
        <v>2</v>
      </c>
      <c r="X154" s="12" t="s">
        <v>41</v>
      </c>
      <c r="Y154" s="12">
        <v>180</v>
      </c>
      <c r="Z154" s="12"/>
      <c r="AA154" s="12"/>
      <c r="AB154" s="12"/>
    </row>
    <row r="155" spans="1:28" outlineLevel="1" x14ac:dyDescent="0.2">
      <c r="A155" s="11" t="s">
        <v>277</v>
      </c>
      <c r="B155" s="11"/>
      <c r="D155" s="12" t="s">
        <v>37</v>
      </c>
      <c r="E155" s="12" t="s">
        <v>93</v>
      </c>
      <c r="F155" s="12">
        <v>74</v>
      </c>
      <c r="G155" s="12">
        <v>0.5</v>
      </c>
      <c r="H155" s="12">
        <v>2</v>
      </c>
      <c r="I155" s="12">
        <v>1</v>
      </c>
      <c r="J155" s="12" t="s">
        <v>68</v>
      </c>
      <c r="K155" s="5"/>
      <c r="L155" s="5" t="s">
        <v>278</v>
      </c>
      <c r="M155" s="12"/>
      <c r="N155" s="12"/>
      <c r="O155" s="12">
        <v>4</v>
      </c>
      <c r="P155" s="12" t="s">
        <v>47</v>
      </c>
      <c r="Q155" s="12"/>
      <c r="R155" s="12"/>
      <c r="S155" s="5"/>
      <c r="T155" s="12"/>
      <c r="U155" s="12">
        <v>99</v>
      </c>
      <c r="V155" s="12">
        <v>20</v>
      </c>
      <c r="W155" s="12">
        <v>2</v>
      </c>
      <c r="X155" s="12"/>
      <c r="Y155" s="12"/>
      <c r="Z155" s="12"/>
      <c r="AA155" s="12"/>
      <c r="AB155" s="12"/>
    </row>
    <row r="156" spans="1:28" outlineLevel="1" x14ac:dyDescent="0.2">
      <c r="A156" s="11" t="s">
        <v>279</v>
      </c>
      <c r="B156" s="11"/>
      <c r="D156" s="12" t="s">
        <v>66</v>
      </c>
      <c r="E156" s="12" t="s">
        <v>134</v>
      </c>
      <c r="F156" s="12">
        <v>39</v>
      </c>
      <c r="G156" s="12">
        <v>10</v>
      </c>
      <c r="H156" s="12">
        <v>5</v>
      </c>
      <c r="I156" s="12"/>
      <c r="J156" s="12" t="s">
        <v>68</v>
      </c>
      <c r="K156" s="5" t="s">
        <v>177</v>
      </c>
      <c r="L156" s="5"/>
      <c r="M156" s="12"/>
      <c r="N156" s="12"/>
      <c r="O156" s="12">
        <v>8</v>
      </c>
      <c r="P156" s="12" t="s">
        <v>64</v>
      </c>
      <c r="Q156" s="12"/>
      <c r="R156" s="12">
        <v>8</v>
      </c>
      <c r="S156" s="12" t="s">
        <v>64</v>
      </c>
      <c r="T156" s="12"/>
      <c r="U156" s="12">
        <v>99</v>
      </c>
      <c r="V156" s="12">
        <v>20</v>
      </c>
      <c r="W156" s="12">
        <v>2</v>
      </c>
      <c r="X156" s="12" t="s">
        <v>41</v>
      </c>
      <c r="Y156" s="12">
        <v>20</v>
      </c>
      <c r="Z156" s="12"/>
      <c r="AA156" s="12"/>
      <c r="AB156" s="12"/>
    </row>
    <row r="157" spans="1:28" outlineLevel="1" x14ac:dyDescent="0.2">
      <c r="A157" s="11" t="s">
        <v>280</v>
      </c>
      <c r="B157" s="11"/>
      <c r="C157" s="4" t="s">
        <v>281</v>
      </c>
      <c r="D157" s="12" t="s">
        <v>37</v>
      </c>
      <c r="E157" s="12" t="s">
        <v>38</v>
      </c>
      <c r="F157" s="12">
        <v>102</v>
      </c>
      <c r="G157" s="12">
        <v>4</v>
      </c>
      <c r="H157" s="12">
        <v>5</v>
      </c>
      <c r="I157" s="12"/>
      <c r="J157" s="12" t="s">
        <v>45</v>
      </c>
      <c r="K157" s="5" t="s">
        <v>177</v>
      </c>
      <c r="L157" s="5"/>
      <c r="M157" s="12"/>
      <c r="N157" s="12"/>
      <c r="O157" s="12">
        <v>6</v>
      </c>
      <c r="P157" s="12" t="s">
        <v>95</v>
      </c>
      <c r="Q157" s="12"/>
      <c r="R157" s="12">
        <v>6</v>
      </c>
      <c r="S157" s="12" t="s">
        <v>95</v>
      </c>
      <c r="T157" s="12"/>
      <c r="U157" s="12">
        <v>99</v>
      </c>
      <c r="V157" s="12">
        <v>20</v>
      </c>
      <c r="W157" s="12">
        <v>2</v>
      </c>
      <c r="X157" s="12"/>
      <c r="Y157" s="12"/>
      <c r="Z157" s="12"/>
      <c r="AA157" s="12"/>
      <c r="AB157" s="12"/>
    </row>
    <row r="158" spans="1:28" outlineLevel="1" x14ac:dyDescent="0.2">
      <c r="A158" s="11" t="s">
        <v>282</v>
      </c>
      <c r="B158" s="11"/>
      <c r="D158" s="12" t="s">
        <v>37</v>
      </c>
      <c r="E158" s="12" t="s">
        <v>80</v>
      </c>
      <c r="F158" s="12">
        <v>74</v>
      </c>
      <c r="G158" s="12">
        <v>8</v>
      </c>
      <c r="H158" s="12">
        <v>5</v>
      </c>
      <c r="I158" s="12"/>
      <c r="J158" s="12" t="s">
        <v>68</v>
      </c>
      <c r="K158" s="5"/>
      <c r="L158" s="5" t="s">
        <v>46</v>
      </c>
      <c r="M158" s="12"/>
      <c r="N158" s="12"/>
      <c r="O158" s="12">
        <v>8</v>
      </c>
      <c r="P158" s="12" t="s">
        <v>95</v>
      </c>
      <c r="Q158" s="12"/>
      <c r="R158" s="12"/>
      <c r="S158" s="5"/>
      <c r="T158" s="12"/>
      <c r="U158" s="12">
        <v>99</v>
      </c>
      <c r="V158" s="12">
        <v>20</v>
      </c>
      <c r="W158" s="12">
        <v>3</v>
      </c>
      <c r="X158" s="12"/>
      <c r="Y158" s="12"/>
      <c r="Z158" s="12"/>
      <c r="AA158" s="12"/>
      <c r="AB158" s="12"/>
    </row>
    <row r="159" spans="1:28" outlineLevel="1" x14ac:dyDescent="0.2">
      <c r="A159" s="11" t="s">
        <v>283</v>
      </c>
      <c r="B159" s="11"/>
      <c r="C159" s="4" t="s">
        <v>284</v>
      </c>
      <c r="D159" s="12" t="s">
        <v>37</v>
      </c>
      <c r="E159" s="12" t="s">
        <v>56</v>
      </c>
      <c r="F159" s="12"/>
      <c r="G159" s="12"/>
      <c r="H159" s="12">
        <v>3</v>
      </c>
      <c r="I159" s="12"/>
      <c r="J159" s="12" t="s">
        <v>45</v>
      </c>
      <c r="K159" s="12" t="s">
        <v>84</v>
      </c>
      <c r="L159" s="5"/>
      <c r="M159" s="12">
        <v>1</v>
      </c>
      <c r="N159" s="12"/>
      <c r="O159" s="12">
        <v>3</v>
      </c>
      <c r="P159" s="12" t="s">
        <v>95</v>
      </c>
      <c r="Q159" s="12"/>
      <c r="R159" s="12"/>
      <c r="S159" s="5"/>
      <c r="T159" s="12" t="s">
        <v>97</v>
      </c>
      <c r="U159" s="12">
        <v>99</v>
      </c>
      <c r="V159" s="12">
        <v>20</v>
      </c>
      <c r="W159" s="12">
        <v>2</v>
      </c>
      <c r="X159" s="12"/>
      <c r="Y159" s="12"/>
      <c r="Z159" s="12"/>
      <c r="AA159" s="12"/>
      <c r="AB159" s="12">
        <v>1</v>
      </c>
    </row>
    <row r="160" spans="1:28" outlineLevel="1" x14ac:dyDescent="0.2">
      <c r="A160" s="11" t="s">
        <v>285</v>
      </c>
      <c r="B160" s="11"/>
      <c r="D160" s="12" t="s">
        <v>37</v>
      </c>
      <c r="E160" s="12" t="s">
        <v>83</v>
      </c>
      <c r="F160" s="12">
        <v>7</v>
      </c>
      <c r="G160" s="12"/>
      <c r="H160" s="12">
        <v>1</v>
      </c>
      <c r="I160" s="12"/>
      <c r="J160" s="12" t="s">
        <v>84</v>
      </c>
      <c r="K160" s="5" t="s">
        <v>84</v>
      </c>
      <c r="L160" s="5"/>
      <c r="M160" s="12"/>
      <c r="N160" s="12"/>
      <c r="O160" s="12">
        <v>1</v>
      </c>
      <c r="P160" s="12" t="s">
        <v>47</v>
      </c>
      <c r="Q160" s="12"/>
      <c r="R160" s="12"/>
      <c r="S160" s="5"/>
      <c r="T160" s="12"/>
      <c r="U160" s="12">
        <v>99</v>
      </c>
      <c r="V160" s="12">
        <v>20</v>
      </c>
      <c r="W160" s="12">
        <v>2</v>
      </c>
      <c r="X160" s="12"/>
      <c r="Y160" s="12"/>
      <c r="Z160" s="12"/>
      <c r="AA160" s="12"/>
      <c r="AB160" s="12"/>
    </row>
    <row r="161" spans="1:28" outlineLevel="1" x14ac:dyDescent="0.2">
      <c r="A161" s="11" t="s">
        <v>286</v>
      </c>
      <c r="B161" s="11"/>
      <c r="C161" s="11" t="s">
        <v>287</v>
      </c>
      <c r="D161" s="12" t="s">
        <v>37</v>
      </c>
      <c r="E161" s="12" t="s">
        <v>56</v>
      </c>
      <c r="F161" s="12"/>
      <c r="G161" s="12"/>
      <c r="H161" s="12">
        <v>3</v>
      </c>
      <c r="I161" s="12"/>
      <c r="J161" s="12" t="s">
        <v>45</v>
      </c>
      <c r="K161" s="5" t="s">
        <v>84</v>
      </c>
      <c r="L161" s="5"/>
      <c r="M161" s="12">
        <v>1</v>
      </c>
      <c r="N161" s="12"/>
      <c r="O161" s="12">
        <v>3</v>
      </c>
      <c r="P161" s="12" t="s">
        <v>95</v>
      </c>
      <c r="Q161" s="12"/>
      <c r="R161" s="12"/>
      <c r="S161" s="5"/>
      <c r="T161" s="12" t="s">
        <v>97</v>
      </c>
      <c r="U161" s="12">
        <v>99</v>
      </c>
      <c r="V161" s="12">
        <v>20</v>
      </c>
      <c r="W161" s="12">
        <v>2</v>
      </c>
      <c r="X161" s="12"/>
      <c r="Y161" s="12"/>
      <c r="Z161" s="12"/>
      <c r="AA161" s="12"/>
      <c r="AB161" s="12">
        <v>1</v>
      </c>
    </row>
    <row r="162" spans="1:28" outlineLevel="1" x14ac:dyDescent="0.2">
      <c r="A162" s="11" t="s">
        <v>288</v>
      </c>
      <c r="B162" s="11"/>
      <c r="C162" s="4" t="s">
        <v>289</v>
      </c>
      <c r="D162" s="12" t="s">
        <v>37</v>
      </c>
      <c r="E162" s="12" t="s">
        <v>38</v>
      </c>
      <c r="F162" s="12">
        <v>103</v>
      </c>
      <c r="G162" s="12">
        <v>10</v>
      </c>
      <c r="H162" s="12">
        <v>5</v>
      </c>
      <c r="I162" s="12">
        <v>35</v>
      </c>
      <c r="J162" s="12" t="s">
        <v>68</v>
      </c>
      <c r="K162" s="5" t="s">
        <v>152</v>
      </c>
      <c r="L162" s="5"/>
      <c r="M162" s="12"/>
      <c r="N162" s="12"/>
      <c r="O162" s="12">
        <v>10</v>
      </c>
      <c r="P162" s="12" t="s">
        <v>64</v>
      </c>
      <c r="Q162" s="12"/>
      <c r="R162" s="12"/>
      <c r="S162" s="5"/>
      <c r="T162" s="12"/>
      <c r="U162" s="12">
        <v>99</v>
      </c>
      <c r="V162" s="12">
        <v>19</v>
      </c>
      <c r="W162" s="12">
        <v>2</v>
      </c>
      <c r="X162" s="12"/>
      <c r="Y162" s="12"/>
      <c r="Z162" s="12"/>
      <c r="AA162" s="12"/>
      <c r="AB162" s="12"/>
    </row>
    <row r="163" spans="1:28" outlineLevel="1" x14ac:dyDescent="0.2">
      <c r="A163" s="11" t="s">
        <v>290</v>
      </c>
      <c r="B163" s="11"/>
      <c r="D163" s="12" t="s">
        <v>37</v>
      </c>
      <c r="E163" s="12" t="s">
        <v>93</v>
      </c>
      <c r="F163" s="12">
        <v>70</v>
      </c>
      <c r="G163" s="12">
        <v>2</v>
      </c>
      <c r="H163" s="12">
        <v>4</v>
      </c>
      <c r="I163" s="12">
        <v>2</v>
      </c>
      <c r="J163" s="12" t="s">
        <v>68</v>
      </c>
      <c r="K163" s="5" t="s">
        <v>152</v>
      </c>
      <c r="L163" s="5" t="s">
        <v>46</v>
      </c>
      <c r="M163" s="12">
        <v>1</v>
      </c>
      <c r="N163" s="12"/>
      <c r="O163" s="12">
        <v>6</v>
      </c>
      <c r="P163" s="12" t="s">
        <v>64</v>
      </c>
      <c r="Q163" s="12"/>
      <c r="R163" s="12"/>
      <c r="S163" s="5"/>
      <c r="T163" s="12"/>
      <c r="U163" s="12">
        <v>99</v>
      </c>
      <c r="V163" s="12">
        <v>19</v>
      </c>
      <c r="W163" s="12">
        <v>2</v>
      </c>
      <c r="X163" s="12"/>
      <c r="Y163" s="12"/>
      <c r="Z163" s="12"/>
      <c r="AA163" s="12"/>
      <c r="AB163" s="12"/>
    </row>
    <row r="164" spans="1:28" outlineLevel="1" x14ac:dyDescent="0.2">
      <c r="A164" s="11" t="s">
        <v>291</v>
      </c>
      <c r="B164" s="11"/>
      <c r="D164" s="12" t="s">
        <v>37</v>
      </c>
      <c r="E164" s="12" t="s">
        <v>38</v>
      </c>
      <c r="F164" s="12">
        <v>101</v>
      </c>
      <c r="G164" s="12">
        <v>15</v>
      </c>
      <c r="H164" s="12">
        <v>5</v>
      </c>
      <c r="I164" s="12">
        <v>50</v>
      </c>
      <c r="J164" s="12" t="s">
        <v>57</v>
      </c>
      <c r="K164" s="5" t="s">
        <v>152</v>
      </c>
      <c r="L164" s="5"/>
      <c r="M164" s="12"/>
      <c r="N164" s="12">
        <v>2</v>
      </c>
      <c r="O164" s="12">
        <v>6</v>
      </c>
      <c r="P164" s="12" t="s">
        <v>64</v>
      </c>
      <c r="Q164" s="12"/>
      <c r="R164" s="12"/>
      <c r="S164" s="5"/>
      <c r="T164" s="12"/>
      <c r="U164" s="12">
        <v>99</v>
      </c>
      <c r="V164" s="12">
        <v>19</v>
      </c>
      <c r="W164" s="12">
        <v>2</v>
      </c>
      <c r="X164" s="12"/>
      <c r="Y164" s="12"/>
      <c r="Z164" s="12"/>
      <c r="AA164" s="12"/>
      <c r="AB164" s="12"/>
    </row>
    <row r="165" spans="1:28" outlineLevel="1" x14ac:dyDescent="0.2">
      <c r="A165" s="11" t="s">
        <v>292</v>
      </c>
      <c r="B165" s="11"/>
      <c r="D165" s="12" t="s">
        <v>37</v>
      </c>
      <c r="E165" s="12" t="s">
        <v>38</v>
      </c>
      <c r="F165" s="12">
        <v>101</v>
      </c>
      <c r="G165" s="12">
        <v>4</v>
      </c>
      <c r="H165" s="12">
        <v>4</v>
      </c>
      <c r="I165" s="12">
        <v>15</v>
      </c>
      <c r="J165" s="12" t="s">
        <v>57</v>
      </c>
      <c r="K165" s="5" t="s">
        <v>152</v>
      </c>
      <c r="L165" s="5"/>
      <c r="M165" s="12"/>
      <c r="N165" s="12"/>
      <c r="O165" s="12">
        <v>8</v>
      </c>
      <c r="P165" s="12" t="s">
        <v>64</v>
      </c>
      <c r="Q165" s="12"/>
      <c r="R165" s="12"/>
      <c r="S165" s="5"/>
      <c r="T165" s="12"/>
      <c r="U165" s="12">
        <v>99</v>
      </c>
      <c r="V165" s="12">
        <v>19</v>
      </c>
      <c r="W165" s="12">
        <v>2</v>
      </c>
      <c r="X165" s="12"/>
      <c r="Y165" s="12"/>
      <c r="Z165" s="12"/>
      <c r="AA165" s="12"/>
      <c r="AB165" s="12"/>
    </row>
    <row r="166" spans="1:28" outlineLevel="1" x14ac:dyDescent="0.2">
      <c r="A166" s="11" t="s">
        <v>293</v>
      </c>
      <c r="B166" s="11"/>
      <c r="D166" s="12" t="s">
        <v>37</v>
      </c>
      <c r="E166" s="12" t="s">
        <v>38</v>
      </c>
      <c r="F166" s="12">
        <v>102</v>
      </c>
      <c r="G166" s="12">
        <v>3</v>
      </c>
      <c r="H166" s="12">
        <v>4</v>
      </c>
      <c r="I166" s="12">
        <v>10</v>
      </c>
      <c r="J166" s="12" t="s">
        <v>57</v>
      </c>
      <c r="K166" s="5" t="s">
        <v>152</v>
      </c>
      <c r="L166" s="5"/>
      <c r="M166" s="12"/>
      <c r="N166" s="12"/>
      <c r="O166" s="12">
        <v>6</v>
      </c>
      <c r="P166" s="12" t="s">
        <v>47</v>
      </c>
      <c r="Q166" s="12"/>
      <c r="R166" s="12"/>
      <c r="S166" s="5"/>
      <c r="T166" s="12"/>
      <c r="U166" s="12">
        <v>99</v>
      </c>
      <c r="V166" s="12">
        <v>19</v>
      </c>
      <c r="W166" s="12">
        <v>2</v>
      </c>
      <c r="X166" s="12"/>
      <c r="Y166" s="12"/>
      <c r="Z166" s="12"/>
      <c r="AA166" s="12"/>
      <c r="AB166" s="12"/>
    </row>
    <row r="167" spans="1:28" outlineLevel="1" x14ac:dyDescent="0.2">
      <c r="A167" s="11" t="s">
        <v>294</v>
      </c>
      <c r="B167" s="11"/>
      <c r="C167" s="4" t="s">
        <v>295</v>
      </c>
      <c r="D167" s="12" t="s">
        <v>37</v>
      </c>
      <c r="E167" s="12" t="s">
        <v>38</v>
      </c>
      <c r="F167" s="12">
        <v>103</v>
      </c>
      <c r="G167" s="12">
        <v>30</v>
      </c>
      <c r="H167" s="12">
        <v>5</v>
      </c>
      <c r="I167" s="12">
        <v>100</v>
      </c>
      <c r="J167" s="12" t="s">
        <v>68</v>
      </c>
      <c r="K167" s="5" t="s">
        <v>152</v>
      </c>
      <c r="L167" s="5"/>
      <c r="M167" s="12"/>
      <c r="N167" s="12"/>
      <c r="O167" s="12">
        <v>8</v>
      </c>
      <c r="P167" s="12" t="s">
        <v>64</v>
      </c>
      <c r="Q167" s="12"/>
      <c r="R167" s="12">
        <v>8</v>
      </c>
      <c r="S167" s="12" t="s">
        <v>64</v>
      </c>
      <c r="T167" s="12"/>
      <c r="U167" s="12">
        <v>99</v>
      </c>
      <c r="V167" s="12">
        <v>19</v>
      </c>
      <c r="W167" s="12">
        <v>2</v>
      </c>
      <c r="X167" s="12"/>
      <c r="Y167" s="12"/>
      <c r="Z167" s="12"/>
      <c r="AA167" s="12"/>
      <c r="AB167" s="12"/>
    </row>
    <row r="168" spans="1:28" outlineLevel="1" x14ac:dyDescent="0.2">
      <c r="A168" s="11" t="s">
        <v>296</v>
      </c>
      <c r="B168" s="11"/>
      <c r="D168" s="12" t="s">
        <v>37</v>
      </c>
      <c r="E168" s="12" t="s">
        <v>38</v>
      </c>
      <c r="F168" s="12">
        <v>114</v>
      </c>
      <c r="G168" s="12">
        <v>4</v>
      </c>
      <c r="H168" s="12">
        <v>3</v>
      </c>
      <c r="I168" s="12">
        <v>50</v>
      </c>
      <c r="J168" s="12" t="s">
        <v>39</v>
      </c>
      <c r="K168" s="5" t="s">
        <v>40</v>
      </c>
      <c r="L168" s="5"/>
      <c r="M168" s="12"/>
      <c r="N168" s="12"/>
      <c r="O168" s="12"/>
      <c r="P168" s="12" t="s">
        <v>297</v>
      </c>
      <c r="Q168" s="12"/>
      <c r="R168" s="12"/>
      <c r="S168" s="5"/>
      <c r="T168" s="12" t="s">
        <v>298</v>
      </c>
      <c r="U168" s="12"/>
      <c r="V168" s="12"/>
      <c r="W168" s="12"/>
      <c r="X168" s="12" t="s">
        <v>41</v>
      </c>
      <c r="Y168" s="12">
        <v>10</v>
      </c>
      <c r="Z168" s="12"/>
      <c r="AA168" s="12"/>
      <c r="AB168" s="12"/>
    </row>
    <row r="169" spans="1:28" outlineLevel="1" x14ac:dyDescent="0.2">
      <c r="A169" s="11" t="s">
        <v>299</v>
      </c>
      <c r="B169" s="11"/>
      <c r="D169" s="12" t="s">
        <v>37</v>
      </c>
      <c r="E169" s="12" t="s">
        <v>80</v>
      </c>
      <c r="F169" s="12">
        <v>16</v>
      </c>
      <c r="G169" s="12">
        <v>1</v>
      </c>
      <c r="H169" s="12">
        <v>3</v>
      </c>
      <c r="I169" s="12">
        <v>3</v>
      </c>
      <c r="J169" s="12" t="s">
        <v>45</v>
      </c>
      <c r="K169" s="5" t="s">
        <v>61</v>
      </c>
      <c r="L169" s="5"/>
      <c r="M169" s="12"/>
      <c r="N169" s="12"/>
      <c r="O169" s="12">
        <v>6</v>
      </c>
      <c r="P169" s="12" t="s">
        <v>95</v>
      </c>
      <c r="Q169" s="12"/>
      <c r="R169" s="12"/>
      <c r="S169" s="5"/>
      <c r="T169" s="12"/>
      <c r="U169" s="12">
        <v>99</v>
      </c>
      <c r="V169" s="12">
        <v>20</v>
      </c>
      <c r="W169" s="12">
        <v>2</v>
      </c>
      <c r="X169" s="12"/>
      <c r="Y169" s="12"/>
      <c r="Z169" s="12">
        <v>-4</v>
      </c>
      <c r="AA169" s="12"/>
      <c r="AB169" s="12"/>
    </row>
    <row r="170" spans="1:28" outlineLevel="1" x14ac:dyDescent="0.2">
      <c r="A170" s="11" t="s">
        <v>300</v>
      </c>
      <c r="B170" s="11"/>
      <c r="D170" s="12" t="s">
        <v>43</v>
      </c>
      <c r="E170" s="12" t="s">
        <v>44</v>
      </c>
      <c r="F170" s="12">
        <v>59</v>
      </c>
      <c r="G170" s="12">
        <v>1</v>
      </c>
      <c r="H170" s="12">
        <v>3</v>
      </c>
      <c r="I170" s="12"/>
      <c r="J170" s="12" t="s">
        <v>45</v>
      </c>
      <c r="K170" s="5"/>
      <c r="L170" s="5" t="s">
        <v>46</v>
      </c>
      <c r="M170" s="12"/>
      <c r="N170" s="12"/>
      <c r="O170" s="12">
        <v>4</v>
      </c>
      <c r="P170" s="12" t="s">
        <v>47</v>
      </c>
      <c r="Q170" s="12"/>
      <c r="R170" s="12"/>
      <c r="S170" s="5"/>
      <c r="T170" s="12"/>
      <c r="U170" s="12">
        <v>99</v>
      </c>
      <c r="V170" s="12">
        <v>20</v>
      </c>
      <c r="W170" s="12">
        <v>2</v>
      </c>
      <c r="X170" s="12"/>
      <c r="Y170" s="12"/>
      <c r="Z170" s="12"/>
      <c r="AA170" s="12"/>
      <c r="AB170" s="12"/>
    </row>
    <row r="171" spans="1:28" outlineLevel="1" x14ac:dyDescent="0.2">
      <c r="A171" s="11" t="s">
        <v>301</v>
      </c>
      <c r="B171" s="11"/>
      <c r="D171" s="12" t="s">
        <v>43</v>
      </c>
      <c r="E171" s="12" t="s">
        <v>44</v>
      </c>
      <c r="F171" s="12">
        <v>59</v>
      </c>
      <c r="G171" s="12">
        <v>15</v>
      </c>
      <c r="H171" s="12">
        <v>5</v>
      </c>
      <c r="I171" s="12"/>
      <c r="J171" s="12" t="s">
        <v>57</v>
      </c>
      <c r="K171" s="5" t="s">
        <v>137</v>
      </c>
      <c r="L171" s="5" t="s">
        <v>46</v>
      </c>
      <c r="M171" s="12"/>
      <c r="N171" s="12"/>
      <c r="O171" s="12">
        <v>8</v>
      </c>
      <c r="P171" s="12" t="s">
        <v>95</v>
      </c>
      <c r="Q171" s="12"/>
      <c r="R171" s="12"/>
      <c r="S171" s="5"/>
      <c r="T171" s="12"/>
      <c r="U171" s="12">
        <v>99</v>
      </c>
      <c r="V171" s="12">
        <v>20</v>
      </c>
      <c r="W171" s="12">
        <v>2</v>
      </c>
      <c r="X171" s="12"/>
      <c r="Y171" s="12"/>
      <c r="Z171" s="12"/>
      <c r="AA171" s="12"/>
      <c r="AB171" s="12"/>
    </row>
    <row r="172" spans="1:28" outlineLevel="1" x14ac:dyDescent="0.2">
      <c r="A172" s="11" t="s">
        <v>302</v>
      </c>
      <c r="B172" s="11"/>
      <c r="D172" s="12" t="s">
        <v>66</v>
      </c>
      <c r="E172" s="12" t="s">
        <v>67</v>
      </c>
      <c r="F172" s="12">
        <v>45</v>
      </c>
      <c r="G172" s="12">
        <v>3</v>
      </c>
      <c r="H172" s="12">
        <v>4</v>
      </c>
      <c r="I172" s="12"/>
      <c r="J172" s="12" t="s">
        <v>68</v>
      </c>
      <c r="K172" s="5" t="s">
        <v>152</v>
      </c>
      <c r="L172" s="5" t="s">
        <v>303</v>
      </c>
      <c r="M172" s="12"/>
      <c r="N172" s="12"/>
      <c r="O172" s="12">
        <v>8</v>
      </c>
      <c r="P172" s="12" t="s">
        <v>47</v>
      </c>
      <c r="Q172" s="12"/>
      <c r="R172" s="12"/>
      <c r="S172" s="5"/>
      <c r="T172" s="12"/>
      <c r="U172" s="12">
        <v>99</v>
      </c>
      <c r="V172" s="12">
        <v>18</v>
      </c>
      <c r="W172" s="12">
        <v>2</v>
      </c>
      <c r="X172" s="12"/>
      <c r="Y172" s="12"/>
      <c r="Z172" s="12"/>
      <c r="AA172" s="12"/>
      <c r="AB172" s="12"/>
    </row>
    <row r="173" spans="1:28" outlineLevel="1" x14ac:dyDescent="0.2">
      <c r="A173" s="11" t="s">
        <v>304</v>
      </c>
      <c r="B173" s="11"/>
      <c r="D173" s="12" t="s">
        <v>37</v>
      </c>
      <c r="E173" s="12" t="s">
        <v>38</v>
      </c>
      <c r="F173" s="12">
        <v>114</v>
      </c>
      <c r="G173" s="12">
        <v>1</v>
      </c>
      <c r="H173" s="12">
        <v>3</v>
      </c>
      <c r="I173" s="12">
        <v>30</v>
      </c>
      <c r="J173" s="12" t="s">
        <v>39</v>
      </c>
      <c r="K173" s="5" t="s">
        <v>40</v>
      </c>
      <c r="L173" s="5"/>
      <c r="M173" s="12"/>
      <c r="N173" s="12"/>
      <c r="O173" s="12"/>
      <c r="P173" s="12" t="s">
        <v>305</v>
      </c>
      <c r="Q173" s="12"/>
      <c r="R173" s="12"/>
      <c r="S173" s="5"/>
      <c r="T173" s="12" t="s">
        <v>51</v>
      </c>
      <c r="U173" s="12"/>
      <c r="V173" s="12"/>
      <c r="W173" s="12"/>
      <c r="X173" s="12" t="s">
        <v>41</v>
      </c>
      <c r="Y173" s="12">
        <v>20</v>
      </c>
      <c r="Z173" s="12"/>
      <c r="AA173" s="12"/>
      <c r="AB173" s="12"/>
    </row>
    <row r="174" spans="1:28" outlineLevel="1" x14ac:dyDescent="0.2">
      <c r="A174" s="11" t="s">
        <v>306</v>
      </c>
      <c r="B174" s="11"/>
      <c r="D174" s="12" t="s">
        <v>37</v>
      </c>
      <c r="E174" s="12" t="s">
        <v>93</v>
      </c>
      <c r="F174" s="12">
        <v>74</v>
      </c>
      <c r="G174" s="12">
        <v>2</v>
      </c>
      <c r="H174" s="12">
        <v>4</v>
      </c>
      <c r="I174" s="12">
        <v>0.5</v>
      </c>
      <c r="J174" s="12" t="s">
        <v>68</v>
      </c>
      <c r="K174" s="5" t="s">
        <v>137</v>
      </c>
      <c r="L174" s="5" t="s">
        <v>46</v>
      </c>
      <c r="M174" s="12">
        <v>1</v>
      </c>
      <c r="N174" s="12"/>
      <c r="O174" s="12">
        <v>6</v>
      </c>
      <c r="P174" s="12" t="s">
        <v>95</v>
      </c>
      <c r="Q174" s="12"/>
      <c r="R174" s="12"/>
      <c r="S174" s="5"/>
      <c r="T174" s="12"/>
      <c r="U174" s="12">
        <v>99</v>
      </c>
      <c r="V174" s="12">
        <v>20</v>
      </c>
      <c r="W174" s="12">
        <v>2</v>
      </c>
      <c r="X174" s="12"/>
      <c r="Y174" s="12"/>
      <c r="Z174" s="12"/>
      <c r="AA174" s="12"/>
      <c r="AB174" s="12"/>
    </row>
    <row r="175" spans="1:28" outlineLevel="1" x14ac:dyDescent="0.2">
      <c r="A175" s="11" t="s">
        <v>307</v>
      </c>
      <c r="B175" s="11"/>
      <c r="D175" s="12" t="s">
        <v>66</v>
      </c>
      <c r="E175" s="12" t="s">
        <v>67</v>
      </c>
      <c r="F175" s="12">
        <v>45</v>
      </c>
      <c r="G175" s="12">
        <v>1</v>
      </c>
      <c r="H175" s="12">
        <v>3</v>
      </c>
      <c r="I175" s="12"/>
      <c r="J175" s="12" t="s">
        <v>68</v>
      </c>
      <c r="K175" s="5"/>
      <c r="L175" s="5" t="s">
        <v>81</v>
      </c>
      <c r="M175" s="12"/>
      <c r="N175" s="12"/>
      <c r="O175" s="12">
        <v>4</v>
      </c>
      <c r="P175" s="12" t="s">
        <v>47</v>
      </c>
      <c r="Q175" s="12"/>
      <c r="R175" s="12"/>
      <c r="S175" s="5"/>
      <c r="T175" s="12"/>
      <c r="U175" s="12">
        <v>99</v>
      </c>
      <c r="V175" s="12">
        <v>19</v>
      </c>
      <c r="W175" s="12">
        <v>2</v>
      </c>
      <c r="X175" s="12"/>
      <c r="Y175" s="12"/>
      <c r="Z175" s="12"/>
      <c r="AA175" s="12"/>
      <c r="AB175" s="12"/>
    </row>
    <row r="176" spans="1:28" outlineLevel="1" x14ac:dyDescent="0.2">
      <c r="A176" s="11" t="s">
        <v>308</v>
      </c>
      <c r="B176" s="11"/>
      <c r="C176" s="4" t="s">
        <v>309</v>
      </c>
      <c r="D176" s="12" t="s">
        <v>37</v>
      </c>
      <c r="E176" s="12" t="s">
        <v>38</v>
      </c>
      <c r="F176" s="12">
        <v>103</v>
      </c>
      <c r="G176" s="12">
        <v>5</v>
      </c>
      <c r="H176" s="12">
        <v>5</v>
      </c>
      <c r="I176" s="12">
        <v>15</v>
      </c>
      <c r="J176" s="12" t="s">
        <v>57</v>
      </c>
      <c r="K176" s="5" t="s">
        <v>177</v>
      </c>
      <c r="L176" s="5"/>
      <c r="M176" s="12"/>
      <c r="N176" s="12"/>
      <c r="O176" s="12">
        <v>8</v>
      </c>
      <c r="P176" s="12" t="s">
        <v>47</v>
      </c>
      <c r="Q176" s="12"/>
      <c r="R176" s="12"/>
      <c r="S176" s="5"/>
      <c r="T176" s="12"/>
      <c r="U176" s="12">
        <v>99</v>
      </c>
      <c r="V176" s="12">
        <v>20</v>
      </c>
      <c r="W176" s="12">
        <v>2</v>
      </c>
      <c r="X176" s="12" t="s">
        <v>41</v>
      </c>
      <c r="Y176" s="12">
        <v>10</v>
      </c>
      <c r="Z176" s="12"/>
      <c r="AA176" s="12"/>
      <c r="AB176" s="12"/>
    </row>
    <row r="177" spans="1:28" outlineLevel="1" x14ac:dyDescent="0.2">
      <c r="A177" s="11" t="s">
        <v>310</v>
      </c>
      <c r="B177" s="11"/>
      <c r="C177" s="4" t="s">
        <v>311</v>
      </c>
      <c r="D177" s="12" t="s">
        <v>37</v>
      </c>
      <c r="E177" s="12" t="s">
        <v>38</v>
      </c>
      <c r="F177" s="12">
        <v>103</v>
      </c>
      <c r="G177" s="12">
        <v>15</v>
      </c>
      <c r="H177" s="12">
        <v>5</v>
      </c>
      <c r="I177" s="12">
        <v>50</v>
      </c>
      <c r="J177" s="12" t="s">
        <v>68</v>
      </c>
      <c r="K177" s="5"/>
      <c r="L177" s="5" t="s">
        <v>70</v>
      </c>
      <c r="M177" s="12"/>
      <c r="N177" s="12"/>
      <c r="O177" s="12">
        <v>8</v>
      </c>
      <c r="P177" s="12" t="s">
        <v>64</v>
      </c>
      <c r="Q177" s="12"/>
      <c r="R177" s="12">
        <v>6</v>
      </c>
      <c r="S177" s="5" t="s">
        <v>47</v>
      </c>
      <c r="T177" s="12"/>
      <c r="U177" s="12">
        <v>99</v>
      </c>
      <c r="V177" s="12">
        <v>20</v>
      </c>
      <c r="W177" s="12">
        <v>3</v>
      </c>
      <c r="X177" s="12"/>
      <c r="Y177" s="12"/>
      <c r="Z177" s="12"/>
      <c r="AA177" s="12"/>
      <c r="AB177" s="12"/>
    </row>
    <row r="178" spans="1:28" outlineLevel="1" x14ac:dyDescent="0.2">
      <c r="A178" s="11" t="s">
        <v>312</v>
      </c>
      <c r="B178" s="11"/>
      <c r="D178" s="12" t="s">
        <v>43</v>
      </c>
      <c r="E178" s="12" t="s">
        <v>44</v>
      </c>
      <c r="F178" s="12">
        <v>60</v>
      </c>
      <c r="G178" s="12">
        <v>6</v>
      </c>
      <c r="H178" s="12">
        <v>4</v>
      </c>
      <c r="I178" s="12"/>
      <c r="J178" s="12" t="s">
        <v>68</v>
      </c>
      <c r="K178" s="5"/>
      <c r="L178" s="5" t="s">
        <v>46</v>
      </c>
      <c r="M178" s="12">
        <v>1</v>
      </c>
      <c r="N178" s="12"/>
      <c r="O178" s="12">
        <v>8</v>
      </c>
      <c r="P178" s="12" t="s">
        <v>47</v>
      </c>
      <c r="Q178" s="12"/>
      <c r="R178" s="12"/>
      <c r="S178" s="5"/>
      <c r="T178" s="12"/>
      <c r="U178" s="12">
        <v>99</v>
      </c>
      <c r="V178" s="12">
        <v>20</v>
      </c>
      <c r="W178" s="12">
        <v>3</v>
      </c>
      <c r="X178" s="12"/>
      <c r="Y178" s="12"/>
      <c r="Z178" s="12"/>
      <c r="AA178" s="12"/>
      <c r="AB178" s="12"/>
    </row>
    <row r="179" spans="1:28" outlineLevel="1" x14ac:dyDescent="0.2">
      <c r="A179" s="11" t="s">
        <v>313</v>
      </c>
      <c r="B179" s="11"/>
      <c r="D179" s="12" t="s">
        <v>37</v>
      </c>
      <c r="E179" s="12" t="s">
        <v>89</v>
      </c>
      <c r="F179" s="12">
        <v>161</v>
      </c>
      <c r="G179" s="12">
        <v>3</v>
      </c>
      <c r="H179" s="12">
        <v>3</v>
      </c>
      <c r="I179" s="12">
        <v>300</v>
      </c>
      <c r="J179" s="12" t="s">
        <v>57</v>
      </c>
      <c r="K179" s="5" t="s">
        <v>152</v>
      </c>
      <c r="L179" s="5" t="s">
        <v>46</v>
      </c>
      <c r="M179" s="12"/>
      <c r="N179" s="12"/>
      <c r="O179" s="12">
        <v>6</v>
      </c>
      <c r="P179" s="12" t="s">
        <v>64</v>
      </c>
      <c r="Q179" s="12"/>
      <c r="R179" s="12"/>
      <c r="S179" s="5"/>
      <c r="T179" s="12"/>
      <c r="U179" s="12">
        <v>99</v>
      </c>
      <c r="V179" s="12">
        <v>19</v>
      </c>
      <c r="W179" s="12">
        <v>2</v>
      </c>
      <c r="X179" s="12"/>
      <c r="Y179" s="12"/>
      <c r="Z179" s="12"/>
      <c r="AA179" s="12"/>
      <c r="AB179" s="12"/>
    </row>
    <row r="180" spans="1:28" outlineLevel="1" x14ac:dyDescent="0.2">
      <c r="A180" s="11" t="s">
        <v>123</v>
      </c>
      <c r="B180" s="11"/>
      <c r="C180" s="4" t="s">
        <v>314</v>
      </c>
      <c r="D180" s="12" t="s">
        <v>37</v>
      </c>
      <c r="E180" s="12" t="s">
        <v>38</v>
      </c>
      <c r="F180" s="12">
        <v>104</v>
      </c>
      <c r="G180" s="12">
        <v>2</v>
      </c>
      <c r="H180" s="12">
        <v>4</v>
      </c>
      <c r="I180" s="12">
        <v>1</v>
      </c>
      <c r="J180" s="12" t="s">
        <v>68</v>
      </c>
      <c r="K180" s="5" t="s">
        <v>123</v>
      </c>
      <c r="L180" s="5"/>
      <c r="M180" s="12"/>
      <c r="N180" s="12"/>
      <c r="O180" s="12">
        <v>2</v>
      </c>
      <c r="P180" s="12" t="s">
        <v>64</v>
      </c>
      <c r="Q180" s="12"/>
      <c r="R180" s="12"/>
      <c r="S180" s="5"/>
      <c r="T180" s="12" t="s">
        <v>97</v>
      </c>
      <c r="U180" s="12"/>
      <c r="V180" s="12">
        <v>20</v>
      </c>
      <c r="W180" s="12">
        <v>2</v>
      </c>
      <c r="X180" s="12"/>
      <c r="Y180" s="12"/>
      <c r="Z180" s="12"/>
      <c r="AA180" s="12">
        <v>1</v>
      </c>
      <c r="AB180" s="12"/>
    </row>
    <row r="181" spans="1:28" outlineLevel="1" x14ac:dyDescent="0.2">
      <c r="A181" s="11" t="s">
        <v>315</v>
      </c>
      <c r="B181" s="11"/>
      <c r="D181" s="12" t="s">
        <v>37</v>
      </c>
      <c r="E181" s="12" t="s">
        <v>80</v>
      </c>
      <c r="F181" s="12">
        <v>74</v>
      </c>
      <c r="G181" s="12">
        <v>3</v>
      </c>
      <c r="H181" s="12">
        <v>4</v>
      </c>
      <c r="I181" s="12"/>
      <c r="J181" s="12" t="s">
        <v>68</v>
      </c>
      <c r="K181" s="5" t="s">
        <v>123</v>
      </c>
      <c r="L181" s="5"/>
      <c r="M181" s="12"/>
      <c r="N181" s="12"/>
      <c r="O181" s="12">
        <v>6</v>
      </c>
      <c r="P181" s="12" t="s">
        <v>64</v>
      </c>
      <c r="Q181" s="12"/>
      <c r="R181" s="12"/>
      <c r="S181" s="5"/>
      <c r="T181" s="12"/>
      <c r="U181" s="12"/>
      <c r="V181" s="12">
        <v>20</v>
      </c>
      <c r="W181" s="12">
        <v>2</v>
      </c>
      <c r="X181" s="12"/>
      <c r="Y181" s="12"/>
      <c r="Z181" s="12"/>
      <c r="AA181" s="12">
        <v>1</v>
      </c>
      <c r="AB181" s="12"/>
    </row>
    <row r="182" spans="1:28" outlineLevel="1" x14ac:dyDescent="0.2">
      <c r="A182" s="11" t="s">
        <v>316</v>
      </c>
      <c r="B182" s="11"/>
      <c r="D182" s="12" t="s">
        <v>37</v>
      </c>
      <c r="E182" s="12" t="s">
        <v>80</v>
      </c>
      <c r="F182" s="12">
        <v>75</v>
      </c>
      <c r="G182" s="12">
        <v>4</v>
      </c>
      <c r="H182" s="12">
        <v>4</v>
      </c>
      <c r="I182" s="12"/>
      <c r="J182" s="12" t="s">
        <v>68</v>
      </c>
      <c r="K182" s="5" t="s">
        <v>123</v>
      </c>
      <c r="L182" s="5"/>
      <c r="M182" s="12"/>
      <c r="N182" s="12"/>
      <c r="O182" s="12">
        <v>6</v>
      </c>
      <c r="P182" s="12" t="s">
        <v>64</v>
      </c>
      <c r="Q182" s="12"/>
      <c r="R182" s="12"/>
      <c r="S182" s="5"/>
      <c r="T182" s="12"/>
      <c r="U182" s="12">
        <v>1</v>
      </c>
      <c r="V182" s="12">
        <v>20</v>
      </c>
      <c r="W182" s="12">
        <v>2</v>
      </c>
      <c r="X182" s="12"/>
      <c r="Y182" s="12"/>
      <c r="Z182" s="12"/>
      <c r="AA182" s="12">
        <v>1</v>
      </c>
      <c r="AB182" s="12"/>
    </row>
    <row r="183" spans="1:28" outlineLevel="1" x14ac:dyDescent="0.2">
      <c r="A183" s="11" t="s">
        <v>317</v>
      </c>
      <c r="B183" s="11"/>
      <c r="D183" s="12" t="s">
        <v>37</v>
      </c>
      <c r="E183" s="12" t="s">
        <v>80</v>
      </c>
      <c r="F183" s="12">
        <v>75</v>
      </c>
      <c r="G183" s="12">
        <v>5</v>
      </c>
      <c r="H183" s="12">
        <v>4</v>
      </c>
      <c r="I183" s="12"/>
      <c r="J183" s="12" t="s">
        <v>68</v>
      </c>
      <c r="K183" s="5" t="s">
        <v>123</v>
      </c>
      <c r="L183" s="5"/>
      <c r="M183" s="12"/>
      <c r="N183" s="12"/>
      <c r="O183" s="12">
        <v>6</v>
      </c>
      <c r="P183" s="12" t="s">
        <v>64</v>
      </c>
      <c r="Q183" s="12"/>
      <c r="R183" s="12"/>
      <c r="S183" s="5"/>
      <c r="T183" s="12"/>
      <c r="U183" s="12">
        <v>2</v>
      </c>
      <c r="V183" s="12">
        <v>20</v>
      </c>
      <c r="W183" s="12">
        <v>2</v>
      </c>
      <c r="X183" s="12"/>
      <c r="Y183" s="12"/>
      <c r="Z183" s="12"/>
      <c r="AA183" s="12">
        <v>1</v>
      </c>
      <c r="AB183" s="12"/>
    </row>
    <row r="184" spans="1:28" outlineLevel="1" x14ac:dyDescent="0.2">
      <c r="A184" s="11" t="s">
        <v>318</v>
      </c>
      <c r="B184" s="11"/>
      <c r="D184" s="12" t="s">
        <v>37</v>
      </c>
      <c r="E184" s="12" t="s">
        <v>80</v>
      </c>
      <c r="F184" s="12">
        <v>75</v>
      </c>
      <c r="G184" s="12">
        <v>6</v>
      </c>
      <c r="H184" s="12">
        <v>4</v>
      </c>
      <c r="I184" s="12"/>
      <c r="J184" s="12" t="s">
        <v>68</v>
      </c>
      <c r="K184" s="5" t="s">
        <v>123</v>
      </c>
      <c r="L184" s="5"/>
      <c r="M184" s="12"/>
      <c r="N184" s="12"/>
      <c r="O184" s="12">
        <v>6</v>
      </c>
      <c r="P184" s="12" t="s">
        <v>64</v>
      </c>
      <c r="Q184" s="12"/>
      <c r="R184" s="12"/>
      <c r="S184" s="5"/>
      <c r="T184" s="12"/>
      <c r="U184" s="12">
        <v>3</v>
      </c>
      <c r="V184" s="12">
        <v>20</v>
      </c>
      <c r="W184" s="12">
        <v>2</v>
      </c>
      <c r="X184" s="12"/>
      <c r="Y184" s="12"/>
      <c r="Z184" s="12"/>
      <c r="AA184" s="12">
        <v>1</v>
      </c>
      <c r="AB184" s="12"/>
    </row>
    <row r="185" spans="1:28" outlineLevel="1" x14ac:dyDescent="0.2">
      <c r="A185" s="11" t="s">
        <v>319</v>
      </c>
      <c r="B185" s="11"/>
      <c r="D185" s="12" t="s">
        <v>37</v>
      </c>
      <c r="E185" s="12" t="s">
        <v>80</v>
      </c>
      <c r="F185" s="12">
        <v>75</v>
      </c>
      <c r="G185" s="12">
        <v>7</v>
      </c>
      <c r="H185" s="12">
        <v>4</v>
      </c>
      <c r="I185" s="12"/>
      <c r="J185" s="12" t="s">
        <v>68</v>
      </c>
      <c r="K185" s="5" t="s">
        <v>123</v>
      </c>
      <c r="L185" s="5"/>
      <c r="M185" s="12"/>
      <c r="N185" s="12"/>
      <c r="O185" s="12">
        <v>6</v>
      </c>
      <c r="P185" s="12" t="s">
        <v>64</v>
      </c>
      <c r="Q185" s="12"/>
      <c r="R185" s="12"/>
      <c r="S185" s="5"/>
      <c r="T185" s="12"/>
      <c r="U185" s="12">
        <v>4</v>
      </c>
      <c r="V185" s="12">
        <v>20</v>
      </c>
      <c r="W185" s="12">
        <v>2</v>
      </c>
      <c r="X185" s="12"/>
      <c r="Y185" s="12"/>
      <c r="Z185" s="12"/>
      <c r="AA185" s="12">
        <v>1</v>
      </c>
      <c r="AB185" s="12"/>
    </row>
    <row r="186" spans="1:28" outlineLevel="1" x14ac:dyDescent="0.2">
      <c r="A186" s="11" t="s">
        <v>320</v>
      </c>
      <c r="B186" s="11"/>
      <c r="C186" s="4" t="s">
        <v>314</v>
      </c>
      <c r="D186" s="12" t="s">
        <v>37</v>
      </c>
      <c r="E186" s="12" t="s">
        <v>80</v>
      </c>
      <c r="F186" s="12">
        <v>75</v>
      </c>
      <c r="G186" s="12">
        <v>3</v>
      </c>
      <c r="H186" s="12">
        <v>4</v>
      </c>
      <c r="I186" s="12"/>
      <c r="J186" s="12" t="s">
        <v>68</v>
      </c>
      <c r="K186" s="5" t="s">
        <v>123</v>
      </c>
      <c r="L186" s="5"/>
      <c r="M186" s="12"/>
      <c r="N186" s="12"/>
      <c r="O186" s="12">
        <v>2</v>
      </c>
      <c r="P186" s="12" t="s">
        <v>64</v>
      </c>
      <c r="Q186" s="12"/>
      <c r="R186" s="12"/>
      <c r="S186" s="5"/>
      <c r="T186" s="12" t="s">
        <v>97</v>
      </c>
      <c r="U186" s="12">
        <v>1</v>
      </c>
      <c r="V186" s="12">
        <v>20</v>
      </c>
      <c r="W186" s="12">
        <v>2</v>
      </c>
      <c r="X186" s="12"/>
      <c r="Y186" s="12"/>
      <c r="Z186" s="12"/>
      <c r="AA186" s="12">
        <v>1</v>
      </c>
      <c r="AB186" s="12"/>
    </row>
    <row r="187" spans="1:28" outlineLevel="1" x14ac:dyDescent="0.2">
      <c r="A187" s="11" t="s">
        <v>321</v>
      </c>
      <c r="B187" s="11"/>
      <c r="C187" s="4" t="s">
        <v>314</v>
      </c>
      <c r="D187" s="12" t="s">
        <v>37</v>
      </c>
      <c r="E187" s="12" t="s">
        <v>80</v>
      </c>
      <c r="F187" s="12">
        <v>75</v>
      </c>
      <c r="G187" s="12">
        <v>4</v>
      </c>
      <c r="H187" s="12">
        <v>4</v>
      </c>
      <c r="I187" s="12"/>
      <c r="J187" s="12" t="s">
        <v>68</v>
      </c>
      <c r="K187" s="5" t="s">
        <v>123</v>
      </c>
      <c r="L187" s="5"/>
      <c r="M187" s="12"/>
      <c r="N187" s="12"/>
      <c r="O187" s="12">
        <v>2</v>
      </c>
      <c r="P187" s="12" t="s">
        <v>64</v>
      </c>
      <c r="Q187" s="12"/>
      <c r="R187" s="12"/>
      <c r="S187" s="5"/>
      <c r="T187" s="12" t="s">
        <v>97</v>
      </c>
      <c r="U187" s="12">
        <v>2</v>
      </c>
      <c r="V187" s="12">
        <v>20</v>
      </c>
      <c r="W187" s="12">
        <v>2</v>
      </c>
      <c r="X187" s="12"/>
      <c r="Y187" s="12"/>
      <c r="Z187" s="12"/>
      <c r="AA187" s="12">
        <v>1</v>
      </c>
      <c r="AB187" s="12"/>
    </row>
    <row r="188" spans="1:28" outlineLevel="1" x14ac:dyDescent="0.2">
      <c r="A188" s="11" t="s">
        <v>322</v>
      </c>
      <c r="B188" s="11"/>
      <c r="C188" s="4" t="s">
        <v>314</v>
      </c>
      <c r="D188" s="12" t="s">
        <v>37</v>
      </c>
      <c r="E188" s="12" t="s">
        <v>80</v>
      </c>
      <c r="F188" s="12">
        <v>75</v>
      </c>
      <c r="G188" s="12">
        <v>5</v>
      </c>
      <c r="H188" s="12">
        <v>4</v>
      </c>
      <c r="I188" s="12"/>
      <c r="J188" s="12" t="s">
        <v>68</v>
      </c>
      <c r="K188" s="5" t="s">
        <v>123</v>
      </c>
      <c r="L188" s="5"/>
      <c r="M188" s="12"/>
      <c r="N188" s="12"/>
      <c r="O188" s="12">
        <v>2</v>
      </c>
      <c r="P188" s="12" t="s">
        <v>64</v>
      </c>
      <c r="Q188" s="12"/>
      <c r="R188" s="12"/>
      <c r="S188" s="5"/>
      <c r="T188" s="12" t="s">
        <v>97</v>
      </c>
      <c r="U188" s="12">
        <v>3</v>
      </c>
      <c r="V188" s="12">
        <v>20</v>
      </c>
      <c r="W188" s="12">
        <v>2</v>
      </c>
      <c r="X188" s="12"/>
      <c r="Y188" s="12"/>
      <c r="Z188" s="12"/>
      <c r="AA188" s="12">
        <v>1</v>
      </c>
      <c r="AB188" s="12"/>
    </row>
    <row r="189" spans="1:28" outlineLevel="1" x14ac:dyDescent="0.2">
      <c r="A189" s="11" t="s">
        <v>323</v>
      </c>
      <c r="B189" s="11"/>
      <c r="C189" s="4" t="s">
        <v>314</v>
      </c>
      <c r="D189" s="12" t="s">
        <v>37</v>
      </c>
      <c r="E189" s="12" t="s">
        <v>80</v>
      </c>
      <c r="F189" s="12">
        <v>75</v>
      </c>
      <c r="G189" s="12">
        <v>6</v>
      </c>
      <c r="H189" s="12">
        <v>4</v>
      </c>
      <c r="I189" s="12"/>
      <c r="J189" s="12" t="s">
        <v>68</v>
      </c>
      <c r="K189" s="5" t="s">
        <v>123</v>
      </c>
      <c r="L189" s="5"/>
      <c r="M189" s="12"/>
      <c r="N189" s="12"/>
      <c r="O189" s="12">
        <v>2</v>
      </c>
      <c r="P189" s="12" t="s">
        <v>64</v>
      </c>
      <c r="Q189" s="12"/>
      <c r="R189" s="12"/>
      <c r="S189" s="5"/>
      <c r="T189" s="12" t="s">
        <v>97</v>
      </c>
      <c r="U189" s="12">
        <v>4</v>
      </c>
      <c r="V189" s="12">
        <v>20</v>
      </c>
      <c r="W189" s="12">
        <v>2</v>
      </c>
      <c r="X189" s="12"/>
      <c r="Y189" s="12"/>
      <c r="Z189" s="12"/>
      <c r="AA189" s="12">
        <v>1</v>
      </c>
      <c r="AB189" s="12"/>
    </row>
    <row r="190" spans="1:28" outlineLevel="1" x14ac:dyDescent="0.2">
      <c r="A190" s="11" t="s">
        <v>324</v>
      </c>
      <c r="B190" s="11"/>
      <c r="D190" s="12" t="s">
        <v>37</v>
      </c>
      <c r="E190" s="12" t="s">
        <v>83</v>
      </c>
      <c r="F190" s="12">
        <v>61</v>
      </c>
      <c r="G190" s="12"/>
      <c r="H190" s="12">
        <v>2</v>
      </c>
      <c r="I190" s="12"/>
      <c r="J190" s="12" t="s">
        <v>84</v>
      </c>
      <c r="K190" s="5" t="s">
        <v>84</v>
      </c>
      <c r="L190" s="5"/>
      <c r="M190" s="12"/>
      <c r="N190" s="12"/>
      <c r="O190" s="12">
        <v>1</v>
      </c>
      <c r="P190" s="12" t="s">
        <v>95</v>
      </c>
      <c r="Q190" s="12"/>
      <c r="R190" s="12"/>
      <c r="S190" s="5"/>
      <c r="T190" s="12"/>
      <c r="U190" s="12">
        <v>99</v>
      </c>
      <c r="V190" s="12">
        <v>20</v>
      </c>
      <c r="W190" s="12">
        <v>2</v>
      </c>
      <c r="X190" s="12"/>
      <c r="Y190" s="12"/>
      <c r="Z190" s="12"/>
      <c r="AA190" s="12"/>
      <c r="AB190" s="12"/>
    </row>
    <row r="191" spans="1:28" outlineLevel="1" x14ac:dyDescent="0.2">
      <c r="A191" s="11" t="s">
        <v>325</v>
      </c>
      <c r="B191" s="11"/>
      <c r="D191" s="12" t="s">
        <v>43</v>
      </c>
      <c r="E191" s="12" t="s">
        <v>44</v>
      </c>
      <c r="F191" s="12">
        <v>60</v>
      </c>
      <c r="G191" s="12">
        <v>5</v>
      </c>
      <c r="H191" s="12">
        <v>5</v>
      </c>
      <c r="I191" s="12"/>
      <c r="J191" s="12" t="s">
        <v>45</v>
      </c>
      <c r="K191" s="5"/>
      <c r="L191" s="5" t="s">
        <v>46</v>
      </c>
      <c r="M191" s="12"/>
      <c r="N191" s="12"/>
      <c r="O191" s="12">
        <v>8</v>
      </c>
      <c r="P191" s="12" t="s">
        <v>47</v>
      </c>
      <c r="Q191" s="12"/>
      <c r="R191" s="12"/>
      <c r="S191" s="5"/>
      <c r="T191" s="12"/>
      <c r="U191" s="12">
        <v>99</v>
      </c>
      <c r="V191" s="12">
        <v>20</v>
      </c>
      <c r="W191" s="12">
        <v>3</v>
      </c>
      <c r="X191" s="12"/>
      <c r="Y191" s="12"/>
      <c r="Z191" s="12"/>
      <c r="AA191" s="12"/>
      <c r="AB191" s="12"/>
    </row>
    <row r="192" spans="1:28" outlineLevel="1" x14ac:dyDescent="0.2">
      <c r="A192" s="11" t="s">
        <v>326</v>
      </c>
      <c r="B192" s="11"/>
      <c r="D192" s="12" t="s">
        <v>43</v>
      </c>
      <c r="E192" s="12" t="s">
        <v>44</v>
      </c>
      <c r="F192" s="12">
        <v>60</v>
      </c>
      <c r="G192" s="12">
        <v>3</v>
      </c>
      <c r="H192" s="12">
        <v>5</v>
      </c>
      <c r="I192" s="12"/>
      <c r="J192" s="12" t="s">
        <v>57</v>
      </c>
      <c r="K192" s="5" t="s">
        <v>109</v>
      </c>
      <c r="L192" s="5" t="s">
        <v>46</v>
      </c>
      <c r="M192" s="12"/>
      <c r="N192" s="12"/>
      <c r="O192" s="12">
        <v>8</v>
      </c>
      <c r="P192" s="12" t="s">
        <v>47</v>
      </c>
      <c r="Q192" s="12"/>
      <c r="R192" s="12"/>
      <c r="S192" s="5"/>
      <c r="T192" s="12"/>
      <c r="U192" s="12"/>
      <c r="V192" s="12">
        <v>20</v>
      </c>
      <c r="W192" s="12">
        <v>3</v>
      </c>
      <c r="X192" s="12" t="s">
        <v>91</v>
      </c>
      <c r="Y192" s="12">
        <v>70</v>
      </c>
      <c r="Z192" s="12"/>
      <c r="AA192" s="12"/>
      <c r="AB192" s="12"/>
    </row>
    <row r="193" spans="1:28" outlineLevel="1" x14ac:dyDescent="0.2">
      <c r="A193" s="11" t="s">
        <v>327</v>
      </c>
      <c r="B193" s="11"/>
      <c r="D193" s="12" t="s">
        <v>43</v>
      </c>
      <c r="E193" s="12" t="s">
        <v>44</v>
      </c>
      <c r="F193" s="12">
        <v>60</v>
      </c>
      <c r="G193" s="12">
        <v>2</v>
      </c>
      <c r="H193" s="12">
        <v>4</v>
      </c>
      <c r="I193" s="12"/>
      <c r="J193" s="12" t="s">
        <v>57</v>
      </c>
      <c r="K193" s="5" t="s">
        <v>109</v>
      </c>
      <c r="L193" s="5" t="s">
        <v>46</v>
      </c>
      <c r="M193" s="12"/>
      <c r="N193" s="12"/>
      <c r="O193" s="12">
        <v>6</v>
      </c>
      <c r="P193" s="12" t="s">
        <v>47</v>
      </c>
      <c r="Q193" s="12"/>
      <c r="R193" s="12"/>
      <c r="S193" s="5"/>
      <c r="T193" s="12"/>
      <c r="U193" s="12"/>
      <c r="V193" s="12">
        <v>20</v>
      </c>
      <c r="W193" s="12">
        <v>3</v>
      </c>
      <c r="X193" s="12" t="s">
        <v>91</v>
      </c>
      <c r="Y193" s="12">
        <v>60</v>
      </c>
      <c r="Z193" s="12"/>
      <c r="AA193" s="12"/>
      <c r="AB193" s="12"/>
    </row>
    <row r="197" spans="1:28" s="1" customFormat="1" ht="15.6" x14ac:dyDescent="0.3">
      <c r="A197" s="1" t="s">
        <v>328</v>
      </c>
    </row>
    <row r="198" spans="1:28" hidden="1" outlineLevel="1" x14ac:dyDescent="0.2">
      <c r="B198" s="4" t="s">
        <v>40</v>
      </c>
      <c r="C198" s="4" t="s">
        <v>46</v>
      </c>
      <c r="D198" s="4" t="s">
        <v>329</v>
      </c>
      <c r="E198" s="4" t="s">
        <v>330</v>
      </c>
      <c r="F198" s="4" t="s">
        <v>331</v>
      </c>
      <c r="G198" s="4" t="s">
        <v>332</v>
      </c>
      <c r="H198" s="4" t="s">
        <v>61</v>
      </c>
      <c r="I198" s="4" t="s">
        <v>333</v>
      </c>
      <c r="J198" s="4" t="s">
        <v>334</v>
      </c>
      <c r="K198" s="4" t="s">
        <v>84</v>
      </c>
      <c r="L198" s="4" t="s">
        <v>335</v>
      </c>
      <c r="M198" s="4" t="s">
        <v>34</v>
      </c>
      <c r="N198" s="4" t="s">
        <v>336</v>
      </c>
      <c r="O198" s="4" t="s">
        <v>337</v>
      </c>
      <c r="P198" s="4" t="s">
        <v>338</v>
      </c>
    </row>
    <row r="199" spans="1:28" hidden="1" outlineLevel="1" x14ac:dyDescent="0.2">
      <c r="A199" s="4" t="s">
        <v>40</v>
      </c>
      <c r="B199" s="11" t="s">
        <v>36</v>
      </c>
      <c r="D199" s="11" t="s">
        <v>143</v>
      </c>
      <c r="E199" s="11" t="s">
        <v>339</v>
      </c>
      <c r="F199" s="11" t="s">
        <v>75</v>
      </c>
      <c r="H199" s="11" t="s">
        <v>105</v>
      </c>
      <c r="I199" s="11" t="s">
        <v>340</v>
      </c>
      <c r="J199" s="11" t="s">
        <v>86</v>
      </c>
      <c r="K199" s="11" t="s">
        <v>82</v>
      </c>
      <c r="M199" s="13" t="s">
        <v>122</v>
      </c>
      <c r="N199" s="11" t="s">
        <v>136</v>
      </c>
      <c r="O199" s="11" t="s">
        <v>36</v>
      </c>
      <c r="P199" s="11" t="s">
        <v>136</v>
      </c>
    </row>
    <row r="200" spans="1:28" hidden="1" outlineLevel="1" x14ac:dyDescent="0.2">
      <c r="A200" s="4" t="s">
        <v>46</v>
      </c>
      <c r="B200" s="11" t="s">
        <v>48</v>
      </c>
      <c r="D200" s="11" t="s">
        <v>145</v>
      </c>
      <c r="E200" s="11" t="s">
        <v>341</v>
      </c>
      <c r="F200" s="11" t="s">
        <v>94</v>
      </c>
      <c r="I200" s="11" t="s">
        <v>342</v>
      </c>
      <c r="J200" s="11" t="s">
        <v>343</v>
      </c>
      <c r="K200" s="11" t="s">
        <v>344</v>
      </c>
      <c r="M200" s="11" t="s">
        <v>124</v>
      </c>
      <c r="N200" s="11" t="s">
        <v>143</v>
      </c>
      <c r="O200" s="11" t="s">
        <v>48</v>
      </c>
      <c r="P200" s="11" t="s">
        <v>143</v>
      </c>
    </row>
    <row r="201" spans="1:28" hidden="1" outlineLevel="1" x14ac:dyDescent="0.2">
      <c r="A201" s="4" t="s">
        <v>329</v>
      </c>
      <c r="B201" s="11" t="s">
        <v>345</v>
      </c>
      <c r="D201" s="11" t="s">
        <v>87</v>
      </c>
      <c r="E201" s="11" t="s">
        <v>346</v>
      </c>
      <c r="F201" s="13" t="s">
        <v>122</v>
      </c>
      <c r="I201" s="13" t="s">
        <v>92</v>
      </c>
      <c r="J201" s="11" t="s">
        <v>347</v>
      </c>
      <c r="K201" s="11" t="s">
        <v>131</v>
      </c>
      <c r="M201" s="11" t="s">
        <v>184</v>
      </c>
      <c r="N201" s="11" t="s">
        <v>145</v>
      </c>
      <c r="O201" s="11" t="s">
        <v>345</v>
      </c>
      <c r="P201" s="11" t="s">
        <v>145</v>
      </c>
    </row>
    <row r="202" spans="1:28" hidden="1" outlineLevel="1" x14ac:dyDescent="0.2">
      <c r="A202" s="4" t="s">
        <v>348</v>
      </c>
      <c r="B202" s="11" t="s">
        <v>191</v>
      </c>
      <c r="D202" s="11" t="s">
        <v>157</v>
      </c>
      <c r="E202" s="11" t="s">
        <v>349</v>
      </c>
      <c r="F202" s="13" t="s">
        <v>129</v>
      </c>
      <c r="I202" s="11" t="s">
        <v>350</v>
      </c>
      <c r="J202" s="11" t="s">
        <v>351</v>
      </c>
      <c r="K202" s="11" t="s">
        <v>352</v>
      </c>
      <c r="M202" s="11" t="s">
        <v>209</v>
      </c>
      <c r="N202" s="11" t="s">
        <v>87</v>
      </c>
      <c r="O202" s="11" t="s">
        <v>78</v>
      </c>
      <c r="P202" s="11" t="s">
        <v>87</v>
      </c>
    </row>
    <row r="203" spans="1:28" hidden="1" outlineLevel="1" x14ac:dyDescent="0.2">
      <c r="A203" s="4" t="s">
        <v>331</v>
      </c>
      <c r="B203" s="4"/>
      <c r="D203" s="11" t="s">
        <v>353</v>
      </c>
      <c r="E203" s="11" t="s">
        <v>354</v>
      </c>
      <c r="F203" s="11" t="s">
        <v>355</v>
      </c>
      <c r="I203" s="11" t="s">
        <v>356</v>
      </c>
      <c r="J203" s="11" t="s">
        <v>357</v>
      </c>
      <c r="K203" s="11" t="s">
        <v>178</v>
      </c>
      <c r="M203" s="11" t="s">
        <v>358</v>
      </c>
      <c r="N203" s="11" t="s">
        <v>157</v>
      </c>
      <c r="O203" s="11" t="s">
        <v>96</v>
      </c>
      <c r="P203" s="11" t="s">
        <v>353</v>
      </c>
    </row>
    <row r="204" spans="1:28" hidden="1" outlineLevel="1" x14ac:dyDescent="0.2">
      <c r="A204" s="4" t="s">
        <v>332</v>
      </c>
      <c r="B204" s="4"/>
      <c r="D204" s="11" t="s">
        <v>359</v>
      </c>
      <c r="E204" s="11" t="s">
        <v>360</v>
      </c>
      <c r="F204" s="11" t="s">
        <v>361</v>
      </c>
      <c r="I204" s="11" t="s">
        <v>362</v>
      </c>
      <c r="J204" s="11" t="s">
        <v>363</v>
      </c>
      <c r="K204" s="11" t="s">
        <v>364</v>
      </c>
      <c r="M204" s="11" t="s">
        <v>222</v>
      </c>
      <c r="N204" s="11" t="s">
        <v>353</v>
      </c>
      <c r="O204" s="11" t="s">
        <v>365</v>
      </c>
      <c r="P204" s="11" t="s">
        <v>359</v>
      </c>
    </row>
    <row r="205" spans="1:28" hidden="1" outlineLevel="1" x14ac:dyDescent="0.2">
      <c r="A205" s="4" t="s">
        <v>61</v>
      </c>
      <c r="B205" s="4"/>
      <c r="D205" s="11" t="s">
        <v>236</v>
      </c>
      <c r="E205" s="11" t="s">
        <v>366</v>
      </c>
      <c r="F205" s="11" t="s">
        <v>162</v>
      </c>
      <c r="I205" s="11" t="s">
        <v>139</v>
      </c>
      <c r="J205" s="11" t="s">
        <v>195</v>
      </c>
      <c r="K205" s="11" t="s">
        <v>367</v>
      </c>
      <c r="M205" s="11" t="s">
        <v>234</v>
      </c>
      <c r="N205" s="11" t="s">
        <v>368</v>
      </c>
      <c r="O205" s="11" t="s">
        <v>98</v>
      </c>
      <c r="P205" s="11" t="s">
        <v>369</v>
      </c>
    </row>
    <row r="206" spans="1:28" hidden="1" outlineLevel="1" x14ac:dyDescent="0.2">
      <c r="A206" s="4" t="s">
        <v>370</v>
      </c>
      <c r="B206" s="4"/>
      <c r="D206" s="11" t="s">
        <v>243</v>
      </c>
      <c r="E206" s="11" t="s">
        <v>371</v>
      </c>
      <c r="F206" s="11" t="s">
        <v>372</v>
      </c>
      <c r="I206" s="11" t="s">
        <v>141</v>
      </c>
      <c r="J206" s="11" t="s">
        <v>197</v>
      </c>
      <c r="K206" s="11" t="s">
        <v>373</v>
      </c>
      <c r="M206" s="11" t="s">
        <v>123</v>
      </c>
      <c r="N206" s="11" t="s">
        <v>359</v>
      </c>
      <c r="O206" s="11" t="s">
        <v>104</v>
      </c>
    </row>
    <row r="207" spans="1:28" hidden="1" outlineLevel="1" x14ac:dyDescent="0.2">
      <c r="A207" s="4" t="s">
        <v>333</v>
      </c>
      <c r="B207" s="4"/>
      <c r="D207" s="11" t="s">
        <v>374</v>
      </c>
      <c r="E207" s="11" t="s">
        <v>375</v>
      </c>
      <c r="F207" s="11" t="s">
        <v>181</v>
      </c>
      <c r="I207" s="11" t="s">
        <v>143</v>
      </c>
      <c r="J207" s="11" t="s">
        <v>197</v>
      </c>
      <c r="K207" s="11" t="s">
        <v>376</v>
      </c>
      <c r="M207" s="11" t="s">
        <v>315</v>
      </c>
      <c r="N207" s="11" t="s">
        <v>377</v>
      </c>
      <c r="O207" s="11" t="s">
        <v>127</v>
      </c>
    </row>
    <row r="208" spans="1:28" hidden="1" outlineLevel="1" x14ac:dyDescent="0.2">
      <c r="A208" s="4" t="s">
        <v>334</v>
      </c>
      <c r="B208" s="4"/>
      <c r="D208" s="11" t="s">
        <v>378</v>
      </c>
      <c r="E208" s="11" t="s">
        <v>374</v>
      </c>
      <c r="F208" s="11" t="s">
        <v>183</v>
      </c>
      <c r="I208" s="11" t="s">
        <v>145</v>
      </c>
      <c r="J208" s="11" t="s">
        <v>379</v>
      </c>
      <c r="K208" s="11" t="s">
        <v>265</v>
      </c>
      <c r="M208" s="11" t="s">
        <v>316</v>
      </c>
      <c r="N208" s="11" t="s">
        <v>212</v>
      </c>
      <c r="O208" s="11" t="s">
        <v>128</v>
      </c>
    </row>
    <row r="209" spans="1:15" hidden="1" outlineLevel="1" x14ac:dyDescent="0.2">
      <c r="A209" s="4" t="s">
        <v>84</v>
      </c>
      <c r="B209" s="4"/>
      <c r="D209" s="11" t="s">
        <v>380</v>
      </c>
      <c r="E209" s="11" t="s">
        <v>378</v>
      </c>
      <c r="F209" s="11" t="s">
        <v>351</v>
      </c>
      <c r="I209" s="11" t="s">
        <v>381</v>
      </c>
      <c r="J209" s="11" t="s">
        <v>207</v>
      </c>
      <c r="K209" s="11" t="s">
        <v>266</v>
      </c>
      <c r="M209" s="11" t="s">
        <v>317</v>
      </c>
      <c r="N209" s="11" t="s">
        <v>213</v>
      </c>
      <c r="O209" s="11" t="s">
        <v>136</v>
      </c>
    </row>
    <row r="210" spans="1:15" hidden="1" outlineLevel="1" x14ac:dyDescent="0.2">
      <c r="A210" s="4" t="s">
        <v>335</v>
      </c>
      <c r="B210" s="4"/>
      <c r="D210" s="11" t="s">
        <v>382</v>
      </c>
      <c r="E210" s="11" t="s">
        <v>380</v>
      </c>
      <c r="F210" s="11" t="s">
        <v>186</v>
      </c>
      <c r="I210" s="11" t="s">
        <v>156</v>
      </c>
      <c r="J210" s="13" t="s">
        <v>207</v>
      </c>
      <c r="K210" s="11" t="s">
        <v>285</v>
      </c>
      <c r="M210" s="11" t="s">
        <v>318</v>
      </c>
      <c r="N210" s="11" t="s">
        <v>218</v>
      </c>
      <c r="O210" s="11" t="s">
        <v>87</v>
      </c>
    </row>
    <row r="211" spans="1:15" hidden="1" outlineLevel="1" x14ac:dyDescent="0.2">
      <c r="A211" s="4" t="s">
        <v>34</v>
      </c>
      <c r="B211" s="4"/>
      <c r="D211" s="11" t="s">
        <v>383</v>
      </c>
      <c r="E211" s="11" t="s">
        <v>382</v>
      </c>
      <c r="F211" s="13" t="s">
        <v>202</v>
      </c>
      <c r="I211" s="11" t="s">
        <v>167</v>
      </c>
      <c r="J211" s="11" t="s">
        <v>208</v>
      </c>
      <c r="K211" s="11" t="s">
        <v>324</v>
      </c>
      <c r="M211" s="11" t="s">
        <v>319</v>
      </c>
      <c r="N211" s="11" t="s">
        <v>369</v>
      </c>
      <c r="O211" s="11" t="s">
        <v>157</v>
      </c>
    </row>
    <row r="212" spans="1:15" hidden="1" outlineLevel="1" x14ac:dyDescent="0.2">
      <c r="A212" s="4" t="s">
        <v>336</v>
      </c>
      <c r="B212" s="4"/>
      <c r="D212" s="11" t="s">
        <v>384</v>
      </c>
      <c r="E212" s="11" t="s">
        <v>383</v>
      </c>
      <c r="F212" s="13" t="s">
        <v>207</v>
      </c>
      <c r="I212" s="11" t="s">
        <v>385</v>
      </c>
      <c r="J212" s="11" t="s">
        <v>208</v>
      </c>
      <c r="M212" s="11" t="s">
        <v>320</v>
      </c>
      <c r="N212" s="11" t="s">
        <v>236</v>
      </c>
      <c r="O212" s="11" t="s">
        <v>386</v>
      </c>
    </row>
    <row r="213" spans="1:15" hidden="1" outlineLevel="1" x14ac:dyDescent="0.2">
      <c r="A213" s="4" t="s">
        <v>337</v>
      </c>
      <c r="B213" s="4"/>
      <c r="D213" s="11" t="s">
        <v>293</v>
      </c>
      <c r="E213" s="11" t="s">
        <v>384</v>
      </c>
      <c r="F213" s="11" t="s">
        <v>208</v>
      </c>
      <c r="I213" s="11" t="s">
        <v>387</v>
      </c>
      <c r="J213" s="11" t="s">
        <v>388</v>
      </c>
      <c r="M213" s="11" t="s">
        <v>321</v>
      </c>
      <c r="N213" s="11" t="s">
        <v>243</v>
      </c>
      <c r="O213" s="11" t="s">
        <v>188</v>
      </c>
    </row>
    <row r="214" spans="1:15" hidden="1" outlineLevel="1" x14ac:dyDescent="0.2">
      <c r="A214" s="4" t="s">
        <v>338</v>
      </c>
      <c r="B214" s="4"/>
      <c r="E214" s="11" t="s">
        <v>292</v>
      </c>
      <c r="F214" s="11" t="s">
        <v>208</v>
      </c>
      <c r="I214" s="11" t="s">
        <v>353</v>
      </c>
      <c r="J214" s="11" t="s">
        <v>389</v>
      </c>
      <c r="M214" s="11" t="s">
        <v>322</v>
      </c>
      <c r="N214" s="11" t="s">
        <v>378</v>
      </c>
      <c r="O214" s="11" t="s">
        <v>190</v>
      </c>
    </row>
    <row r="215" spans="1:15" hidden="1" outlineLevel="1" x14ac:dyDescent="0.2">
      <c r="B215" s="4"/>
      <c r="D215" s="11"/>
      <c r="E215" s="11" t="s">
        <v>293</v>
      </c>
      <c r="F215" s="11" t="s">
        <v>388</v>
      </c>
      <c r="I215" s="11" t="s">
        <v>359</v>
      </c>
      <c r="J215" s="11" t="s">
        <v>367</v>
      </c>
      <c r="M215" s="11" t="s">
        <v>323</v>
      </c>
      <c r="N215" s="11" t="s">
        <v>380</v>
      </c>
      <c r="O215" s="11" t="s">
        <v>191</v>
      </c>
    </row>
    <row r="216" spans="1:15" hidden="1" outlineLevel="1" x14ac:dyDescent="0.2">
      <c r="B216" s="4"/>
      <c r="D216" s="11"/>
      <c r="E216" s="11" t="s">
        <v>123</v>
      </c>
      <c r="F216" s="11" t="s">
        <v>389</v>
      </c>
      <c r="I216" s="11" t="s">
        <v>339</v>
      </c>
      <c r="J216" s="11" t="s">
        <v>228</v>
      </c>
      <c r="N216" s="11" t="s">
        <v>382</v>
      </c>
      <c r="O216" s="11" t="s">
        <v>192</v>
      </c>
    </row>
    <row r="217" spans="1:15" hidden="1" outlineLevel="1" x14ac:dyDescent="0.2">
      <c r="B217" s="4"/>
      <c r="D217" s="11"/>
      <c r="F217" s="11" t="s">
        <v>390</v>
      </c>
      <c r="I217" s="11" t="s">
        <v>341</v>
      </c>
      <c r="J217" s="11" t="s">
        <v>391</v>
      </c>
      <c r="N217" s="11" t="s">
        <v>383</v>
      </c>
      <c r="O217" s="11" t="s">
        <v>194</v>
      </c>
    </row>
    <row r="218" spans="1:15" hidden="1" outlineLevel="1" x14ac:dyDescent="0.2">
      <c r="B218" s="4"/>
      <c r="D218" s="11"/>
      <c r="F218" s="11" t="s">
        <v>369</v>
      </c>
      <c r="I218" s="11" t="s">
        <v>346</v>
      </c>
      <c r="J218" s="11" t="s">
        <v>240</v>
      </c>
      <c r="N218" s="11" t="s">
        <v>384</v>
      </c>
      <c r="O218" s="11" t="s">
        <v>392</v>
      </c>
    </row>
    <row r="219" spans="1:15" hidden="1" outlineLevel="1" x14ac:dyDescent="0.2">
      <c r="B219" s="4"/>
      <c r="F219" s="11" t="s">
        <v>242</v>
      </c>
      <c r="I219" s="11" t="s">
        <v>349</v>
      </c>
      <c r="J219" s="11" t="s">
        <v>240</v>
      </c>
      <c r="N219" s="11" t="s">
        <v>293</v>
      </c>
      <c r="O219" s="11" t="s">
        <v>221</v>
      </c>
    </row>
    <row r="220" spans="1:15" hidden="1" outlineLevel="1" x14ac:dyDescent="0.2">
      <c r="B220" s="4"/>
      <c r="F220" s="11" t="s">
        <v>246</v>
      </c>
      <c r="I220" s="11" t="s">
        <v>354</v>
      </c>
      <c r="J220" s="11" t="s">
        <v>259</v>
      </c>
      <c r="O220" s="11" t="s">
        <v>224</v>
      </c>
    </row>
    <row r="221" spans="1:15" hidden="1" outlineLevel="1" x14ac:dyDescent="0.2">
      <c r="B221" s="4"/>
      <c r="F221" s="11" t="s">
        <v>279</v>
      </c>
      <c r="I221" s="11" t="s">
        <v>360</v>
      </c>
      <c r="J221" s="11" t="s">
        <v>393</v>
      </c>
      <c r="O221" s="11" t="s">
        <v>238</v>
      </c>
    </row>
    <row r="222" spans="1:15" hidden="1" outlineLevel="1" x14ac:dyDescent="0.2">
      <c r="B222" s="4"/>
      <c r="F222" s="11" t="s">
        <v>294</v>
      </c>
      <c r="I222" s="11" t="s">
        <v>371</v>
      </c>
      <c r="J222" s="11" t="s">
        <v>306</v>
      </c>
      <c r="O222" s="11" t="s">
        <v>240</v>
      </c>
    </row>
    <row r="223" spans="1:15" hidden="1" outlineLevel="1" x14ac:dyDescent="0.2">
      <c r="B223" s="4"/>
      <c r="F223" s="11" t="s">
        <v>394</v>
      </c>
      <c r="I223" s="11" t="s">
        <v>395</v>
      </c>
      <c r="J223" s="11" t="s">
        <v>312</v>
      </c>
      <c r="O223" s="11" t="s">
        <v>396</v>
      </c>
    </row>
    <row r="224" spans="1:15" hidden="1" outlineLevel="1" x14ac:dyDescent="0.2">
      <c r="B224" s="4"/>
      <c r="F224" s="11" t="s">
        <v>397</v>
      </c>
      <c r="I224" s="11" t="s">
        <v>374</v>
      </c>
      <c r="O224" s="11" t="s">
        <v>398</v>
      </c>
    </row>
    <row r="225" spans="1:18" hidden="1" outlineLevel="1" x14ac:dyDescent="0.2">
      <c r="B225" s="4"/>
      <c r="F225" s="11"/>
      <c r="I225" s="11" t="s">
        <v>378</v>
      </c>
      <c r="O225" s="11" t="s">
        <v>256</v>
      </c>
    </row>
    <row r="226" spans="1:18" hidden="1" outlineLevel="1" x14ac:dyDescent="0.2">
      <c r="B226" s="4"/>
      <c r="F226" s="11"/>
      <c r="I226" s="11" t="s">
        <v>380</v>
      </c>
      <c r="O226" s="11" t="s">
        <v>257</v>
      </c>
    </row>
    <row r="227" spans="1:18" hidden="1" outlineLevel="1" x14ac:dyDescent="0.2">
      <c r="B227" s="4"/>
      <c r="F227" s="11"/>
      <c r="I227" s="11" t="s">
        <v>382</v>
      </c>
      <c r="O227" s="11" t="s">
        <v>263</v>
      </c>
    </row>
    <row r="228" spans="1:18" hidden="1" outlineLevel="1" x14ac:dyDescent="0.2">
      <c r="B228" s="4"/>
      <c r="F228" s="11"/>
      <c r="I228" s="11" t="s">
        <v>384</v>
      </c>
      <c r="O228" s="11" t="s">
        <v>399</v>
      </c>
    </row>
    <row r="229" spans="1:18" hidden="1" outlineLevel="1" x14ac:dyDescent="0.2">
      <c r="B229" s="4"/>
      <c r="F229" s="11"/>
      <c r="I229" s="11" t="s">
        <v>267</v>
      </c>
      <c r="O229" s="11" t="s">
        <v>279</v>
      </c>
    </row>
    <row r="230" spans="1:18" hidden="1" outlineLevel="1" x14ac:dyDescent="0.2">
      <c r="B230" s="4"/>
      <c r="F230" s="11"/>
      <c r="I230" s="11" t="s">
        <v>400</v>
      </c>
      <c r="O230" s="11" t="s">
        <v>296</v>
      </c>
    </row>
    <row r="231" spans="1:18" hidden="1" outlineLevel="1" x14ac:dyDescent="0.2">
      <c r="B231" s="4"/>
      <c r="I231" s="11" t="s">
        <v>401</v>
      </c>
      <c r="O231" s="11" t="s">
        <v>402</v>
      </c>
    </row>
    <row r="232" spans="1:18" hidden="1" outlineLevel="1" x14ac:dyDescent="0.2">
      <c r="B232" s="4"/>
      <c r="I232" s="11" t="s">
        <v>403</v>
      </c>
      <c r="O232" s="11" t="s">
        <v>304</v>
      </c>
    </row>
    <row r="233" spans="1:18" hidden="1" outlineLevel="1" x14ac:dyDescent="0.2">
      <c r="B233" s="4"/>
      <c r="O233" s="11" t="s">
        <v>308</v>
      </c>
    </row>
    <row r="234" spans="1:18" collapsed="1" x14ac:dyDescent="0.2">
      <c r="B234" s="4"/>
    </row>
    <row r="235" spans="1:18" x14ac:dyDescent="0.2">
      <c r="B235" s="4"/>
    </row>
    <row r="236" spans="1:18" x14ac:dyDescent="0.2">
      <c r="B236" s="4"/>
    </row>
    <row r="237" spans="1:18" ht="15.6" x14ac:dyDescent="0.3">
      <c r="A237" s="1" t="s">
        <v>404</v>
      </c>
      <c r="B237" s="4"/>
    </row>
    <row r="238" spans="1:18" hidden="1" outlineLevel="1" x14ac:dyDescent="0.2">
      <c r="B238" s="4"/>
    </row>
    <row r="239" spans="1:18" hidden="1" outlineLevel="1" x14ac:dyDescent="0.2">
      <c r="A239" s="4" t="s">
        <v>405</v>
      </c>
      <c r="B239" s="4"/>
      <c r="Q239" s="12"/>
    </row>
    <row r="240" spans="1:18" hidden="1" outlineLevel="1" x14ac:dyDescent="0.2">
      <c r="A240" s="4" t="s">
        <v>406</v>
      </c>
      <c r="B240" s="4"/>
      <c r="Q240" s="12"/>
      <c r="R240" s="11"/>
    </row>
    <row r="241" spans="1:16" hidden="1" outlineLevel="1" x14ac:dyDescent="0.2">
      <c r="A241" s="4" t="s">
        <v>407</v>
      </c>
      <c r="B241" s="4"/>
    </row>
    <row r="242" spans="1:16" hidden="1" outlineLevel="1" x14ac:dyDescent="0.2">
      <c r="A242" s="4" t="s">
        <v>408</v>
      </c>
      <c r="B242" s="4"/>
    </row>
    <row r="243" spans="1:16" hidden="1" outlineLevel="1" x14ac:dyDescent="0.2">
      <c r="A243" s="11" t="s">
        <v>283</v>
      </c>
      <c r="B243" s="12" t="s">
        <v>409</v>
      </c>
      <c r="C243" s="12"/>
      <c r="D243" s="12" t="s">
        <v>97</v>
      </c>
      <c r="E243" s="12">
        <v>20</v>
      </c>
      <c r="F243" s="12" t="s">
        <v>410</v>
      </c>
      <c r="G243" s="7" t="s">
        <v>411</v>
      </c>
      <c r="H243" s="12">
        <v>0</v>
      </c>
      <c r="I243" s="12" t="s">
        <v>412</v>
      </c>
      <c r="J243" s="12">
        <v>0</v>
      </c>
      <c r="K243" s="7" t="s">
        <v>411</v>
      </c>
      <c r="L243" s="12">
        <v>99</v>
      </c>
      <c r="M243" s="12" t="b">
        <v>1</v>
      </c>
      <c r="N243" s="12">
        <v>4</v>
      </c>
      <c r="O243" s="12" t="b">
        <v>1</v>
      </c>
      <c r="P243" s="12" t="s">
        <v>45</v>
      </c>
    </row>
    <row r="244" spans="1:16" hidden="1" outlineLevel="1" x14ac:dyDescent="0.2">
      <c r="A244" s="4" t="s">
        <v>413</v>
      </c>
      <c r="B244" s="4"/>
    </row>
    <row r="245" spans="1:16" collapsed="1" x14ac:dyDescent="0.2">
      <c r="B245" s="4"/>
    </row>
    <row r="246" spans="1:16" x14ac:dyDescent="0.2">
      <c r="B246" s="4"/>
    </row>
    <row r="247" spans="1:16" x14ac:dyDescent="0.2">
      <c r="B247" s="4"/>
    </row>
    <row r="248" spans="1:16" s="12" customFormat="1" ht="15.6" x14ac:dyDescent="0.25">
      <c r="A248" s="14" t="s">
        <v>414</v>
      </c>
      <c r="F248" s="15" t="s">
        <v>415</v>
      </c>
      <c r="H248" s="15" t="s">
        <v>416</v>
      </c>
    </row>
    <row r="249" spans="1:16" s="12" customFormat="1" hidden="1" outlineLevel="1" x14ac:dyDescent="0.25">
      <c r="A249" s="16" t="s">
        <v>21</v>
      </c>
      <c r="B249" s="10" t="s">
        <v>417</v>
      </c>
      <c r="C249" s="10" t="s">
        <v>418</v>
      </c>
    </row>
    <row r="250" spans="1:16" s="12" customFormat="1" hidden="1" outlineLevel="1" x14ac:dyDescent="0.25">
      <c r="A250" s="11" t="s">
        <v>36</v>
      </c>
      <c r="B250" s="12">
        <v>1</v>
      </c>
      <c r="C250" s="12">
        <v>10</v>
      </c>
      <c r="F250" s="12" t="s">
        <v>419</v>
      </c>
      <c r="H250" s="12" t="s">
        <v>419</v>
      </c>
    </row>
    <row r="251" spans="1:16" s="12" customFormat="1" hidden="1" outlineLevel="1" x14ac:dyDescent="0.25">
      <c r="A251" s="11" t="s">
        <v>48</v>
      </c>
      <c r="B251" s="12">
        <v>1</v>
      </c>
      <c r="C251" s="12">
        <v>30</v>
      </c>
      <c r="F251" s="12" t="s">
        <v>420</v>
      </c>
      <c r="H251" s="12" t="s">
        <v>421</v>
      </c>
    </row>
    <row r="252" spans="1:16" s="12" customFormat="1" hidden="1" outlineLevel="1" x14ac:dyDescent="0.25">
      <c r="A252" s="11" t="s">
        <v>422</v>
      </c>
      <c r="B252" s="12">
        <v>0.2</v>
      </c>
      <c r="F252" s="12" t="s">
        <v>7</v>
      </c>
      <c r="H252" s="12" t="s">
        <v>423</v>
      </c>
    </row>
    <row r="253" spans="1:16" s="12" customFormat="1" hidden="1" outlineLevel="1" x14ac:dyDescent="0.25">
      <c r="A253" s="11" t="s">
        <v>345</v>
      </c>
      <c r="B253" s="12">
        <v>1</v>
      </c>
      <c r="C253" s="12">
        <v>20</v>
      </c>
      <c r="F253" s="12" t="s">
        <v>8</v>
      </c>
    </row>
    <row r="254" spans="1:16" s="12" customFormat="1" hidden="1" outlineLevel="1" x14ac:dyDescent="0.25">
      <c r="A254" s="11" t="s">
        <v>424</v>
      </c>
      <c r="B254" s="12">
        <v>0.15</v>
      </c>
      <c r="C254" s="12">
        <f>1/20</f>
        <v>0.05</v>
      </c>
      <c r="F254" s="12" t="s">
        <v>331</v>
      </c>
    </row>
    <row r="255" spans="1:16" s="12" customFormat="1" hidden="1" outlineLevel="1" x14ac:dyDescent="0.25">
      <c r="A255" s="11" t="s">
        <v>425</v>
      </c>
      <c r="B255" s="12">
        <v>0.05</v>
      </c>
    </row>
    <row r="256" spans="1:16" s="12" customFormat="1" hidden="1" outlineLevel="1" x14ac:dyDescent="0.25">
      <c r="A256" s="11" t="s">
        <v>426</v>
      </c>
      <c r="B256" s="12">
        <v>0</v>
      </c>
    </row>
    <row r="257" spans="1:3" s="12" customFormat="1" hidden="1" outlineLevel="1" x14ac:dyDescent="0.25">
      <c r="A257" s="11" t="s">
        <v>427</v>
      </c>
      <c r="B257" s="12">
        <v>0.2</v>
      </c>
    </row>
    <row r="258" spans="1:3" s="12" customFormat="1" hidden="1" outlineLevel="1" x14ac:dyDescent="0.25">
      <c r="A258" s="11" t="s">
        <v>428</v>
      </c>
      <c r="B258" s="12">
        <v>1</v>
      </c>
    </row>
    <row r="259" spans="1:3" s="12" customFormat="1" hidden="1" outlineLevel="1" x14ac:dyDescent="0.25">
      <c r="A259" s="11" t="s">
        <v>429</v>
      </c>
      <c r="B259" s="12">
        <v>0.5</v>
      </c>
    </row>
    <row r="260" spans="1:3" s="12" customFormat="1" hidden="1" outlineLevel="1" x14ac:dyDescent="0.25">
      <c r="A260" s="11" t="s">
        <v>430</v>
      </c>
      <c r="B260" s="12">
        <v>0.1</v>
      </c>
    </row>
    <row r="261" spans="1:3" s="12" customFormat="1" hidden="1" outlineLevel="1" x14ac:dyDescent="0.25">
      <c r="A261" s="11" t="s">
        <v>431</v>
      </c>
      <c r="B261" s="12">
        <v>1</v>
      </c>
    </row>
    <row r="262" spans="1:3" s="12" customFormat="1" hidden="1" outlineLevel="1" x14ac:dyDescent="0.25">
      <c r="A262" s="11" t="s">
        <v>432</v>
      </c>
      <c r="B262" s="12">
        <v>0.5</v>
      </c>
    </row>
    <row r="263" spans="1:3" s="12" customFormat="1" hidden="1" outlineLevel="1" x14ac:dyDescent="0.25">
      <c r="A263" s="11" t="s">
        <v>433</v>
      </c>
      <c r="B263" s="12">
        <v>0.5</v>
      </c>
    </row>
    <row r="264" spans="1:3" s="12" customFormat="1" hidden="1" outlineLevel="1" x14ac:dyDescent="0.25">
      <c r="A264" s="11" t="s">
        <v>434</v>
      </c>
      <c r="B264" s="12">
        <v>1</v>
      </c>
    </row>
    <row r="265" spans="1:3" s="12" customFormat="1" hidden="1" outlineLevel="1" x14ac:dyDescent="0.25">
      <c r="A265" s="11" t="s">
        <v>435</v>
      </c>
      <c r="B265" s="12">
        <v>1</v>
      </c>
    </row>
    <row r="266" spans="1:3" s="12" customFormat="1" hidden="1" outlineLevel="1" x14ac:dyDescent="0.25">
      <c r="A266" s="11" t="s">
        <v>191</v>
      </c>
      <c r="B266" s="12">
        <v>1</v>
      </c>
      <c r="C266" s="12">
        <v>25</v>
      </c>
    </row>
    <row r="267" spans="1:3" s="12" customFormat="1" hidden="1" outlineLevel="1" x14ac:dyDescent="0.25">
      <c r="A267" s="11" t="s">
        <v>436</v>
      </c>
      <c r="B267" s="12">
        <v>2.5000000000000001E-2</v>
      </c>
    </row>
    <row r="268" spans="1:3" s="12" customFormat="1" hidden="1" outlineLevel="1" x14ac:dyDescent="0.25">
      <c r="A268" s="11" t="s">
        <v>437</v>
      </c>
      <c r="B268" s="12">
        <v>2.5000000000000001E-2</v>
      </c>
    </row>
    <row r="269" spans="1:3" s="12" customFormat="1" hidden="1" outlineLevel="1" x14ac:dyDescent="0.25">
      <c r="A269" s="11" t="s">
        <v>438</v>
      </c>
      <c r="B269" s="12">
        <v>0.2</v>
      </c>
    </row>
    <row r="270" spans="1:3" s="12" customFormat="1" hidden="1" outlineLevel="1" x14ac:dyDescent="0.25">
      <c r="A270" s="11" t="s">
        <v>439</v>
      </c>
      <c r="B270" s="12">
        <v>2.5000000000000001E-2</v>
      </c>
    </row>
    <row r="271" spans="1:3" s="12" customFormat="1" hidden="1" outlineLevel="1" x14ac:dyDescent="0.25">
      <c r="A271" s="11" t="s">
        <v>257</v>
      </c>
      <c r="B271" s="12">
        <v>0.1</v>
      </c>
    </row>
    <row r="272" spans="1:3" s="12" customFormat="1" hidden="1" outlineLevel="1" x14ac:dyDescent="0.25">
      <c r="A272" s="11" t="s">
        <v>440</v>
      </c>
      <c r="B272" s="12">
        <v>1</v>
      </c>
    </row>
    <row r="273" spans="1:31" s="12" customFormat="1" hidden="1" outlineLevel="1" x14ac:dyDescent="0.25">
      <c r="A273" s="11" t="s">
        <v>296</v>
      </c>
      <c r="B273" s="12">
        <v>4</v>
      </c>
      <c r="C273" s="12">
        <v>50</v>
      </c>
    </row>
    <row r="274" spans="1:31" s="12" customFormat="1" hidden="1" outlineLevel="1" x14ac:dyDescent="0.25">
      <c r="A274" s="11" t="s">
        <v>304</v>
      </c>
      <c r="B274" s="12">
        <v>1</v>
      </c>
      <c r="C274" s="12">
        <v>30</v>
      </c>
    </row>
    <row r="275" spans="1:31" s="12" customFormat="1" collapsed="1" x14ac:dyDescent="0.25"/>
    <row r="276" spans="1:31" s="12" customFormat="1" x14ac:dyDescent="0.25"/>
    <row r="277" spans="1:31" x14ac:dyDescent="0.2">
      <c r="B277" s="4"/>
    </row>
    <row r="278" spans="1:31" s="1" customFormat="1" ht="15.6" x14ac:dyDescent="0.3">
      <c r="A278" s="1" t="s">
        <v>441</v>
      </c>
      <c r="J278" s="1" t="s">
        <v>442</v>
      </c>
      <c r="O278" s="1" t="s">
        <v>443</v>
      </c>
      <c r="T278" s="1" t="s">
        <v>444</v>
      </c>
      <c r="W278" s="1" t="s">
        <v>445</v>
      </c>
      <c r="AB278" s="1" t="s">
        <v>446</v>
      </c>
    </row>
    <row r="279" spans="1:31" hidden="1" outlineLevel="1" x14ac:dyDescent="0.2">
      <c r="A279" s="3">
        <v>1</v>
      </c>
      <c r="B279" s="3">
        <v>2</v>
      </c>
      <c r="C279" s="3">
        <v>3</v>
      </c>
      <c r="D279" s="3">
        <v>4</v>
      </c>
      <c r="E279" s="3">
        <v>5</v>
      </c>
      <c r="F279" s="3">
        <v>6</v>
      </c>
      <c r="G279" s="3">
        <v>7</v>
      </c>
      <c r="H279" s="3">
        <v>8</v>
      </c>
    </row>
    <row r="280" spans="1:31" hidden="1" outlineLevel="1" x14ac:dyDescent="0.2">
      <c r="A280" s="3"/>
      <c r="B280" s="4"/>
      <c r="D280" s="5" t="s">
        <v>1</v>
      </c>
      <c r="E280" s="5" t="s">
        <v>2</v>
      </c>
      <c r="F280" s="6" t="s">
        <v>3</v>
      </c>
      <c r="G280" s="3"/>
      <c r="H280" s="3"/>
    </row>
    <row r="281" spans="1:31" s="8" customFormat="1" hidden="1" outlineLevel="1" x14ac:dyDescent="0.2">
      <c r="A281" s="8" t="s">
        <v>447</v>
      </c>
      <c r="B281" s="9" t="s">
        <v>13</v>
      </c>
      <c r="C281" s="9" t="s">
        <v>14</v>
      </c>
      <c r="D281" s="9" t="s">
        <v>15</v>
      </c>
      <c r="E281" s="9" t="s">
        <v>16</v>
      </c>
      <c r="F281" s="9" t="s">
        <v>17</v>
      </c>
      <c r="G281" s="9" t="s">
        <v>448</v>
      </c>
      <c r="H281" s="8" t="s">
        <v>449</v>
      </c>
      <c r="J281" s="8" t="s">
        <v>450</v>
      </c>
      <c r="O281" s="9" t="s">
        <v>19</v>
      </c>
      <c r="P281" s="9" t="s">
        <v>19</v>
      </c>
      <c r="Q281" s="9" t="s">
        <v>451</v>
      </c>
      <c r="R281" s="9" t="s">
        <v>452</v>
      </c>
      <c r="S281" s="9"/>
      <c r="T281" s="4"/>
      <c r="W281" s="9" t="s">
        <v>453</v>
      </c>
      <c r="X281" s="9" t="s">
        <v>454</v>
      </c>
      <c r="Y281" s="9" t="s">
        <v>453</v>
      </c>
      <c r="Z281" s="9" t="s">
        <v>454</v>
      </c>
      <c r="AB281" s="9" t="s">
        <v>453</v>
      </c>
      <c r="AC281" s="9" t="s">
        <v>454</v>
      </c>
      <c r="AD281" s="9" t="s">
        <v>453</v>
      </c>
      <c r="AE281" s="9" t="s">
        <v>454</v>
      </c>
    </row>
    <row r="282" spans="1:31" hidden="1" outlineLevel="1" x14ac:dyDescent="0.2">
      <c r="A282" s="4" t="s">
        <v>455</v>
      </c>
      <c r="B282" s="11" t="s">
        <v>456</v>
      </c>
      <c r="G282" s="17">
        <v>2</v>
      </c>
      <c r="O282" s="6" t="s">
        <v>457</v>
      </c>
      <c r="P282" s="5">
        <v>-5</v>
      </c>
      <c r="Q282" s="5">
        <v>-8</v>
      </c>
      <c r="R282" s="5" t="s">
        <v>458</v>
      </c>
      <c r="T282" s="18">
        <v>-5</v>
      </c>
      <c r="W282" s="5">
        <v>-2</v>
      </c>
      <c r="X282" s="5">
        <v>1</v>
      </c>
      <c r="Y282" s="5">
        <v>1</v>
      </c>
      <c r="Z282" s="5">
        <v>2</v>
      </c>
      <c r="AB282" s="5">
        <v>1</v>
      </c>
      <c r="AC282" s="5">
        <v>1</v>
      </c>
      <c r="AD282" s="5">
        <v>1</v>
      </c>
      <c r="AE282" s="5">
        <v>2</v>
      </c>
    </row>
    <row r="283" spans="1:31" hidden="1" outlineLevel="1" x14ac:dyDescent="0.2">
      <c r="A283" s="4" t="s">
        <v>459</v>
      </c>
      <c r="B283" s="11" t="s">
        <v>460</v>
      </c>
      <c r="G283" s="17">
        <v>2</v>
      </c>
      <c r="O283" s="6" t="s">
        <v>461</v>
      </c>
      <c r="P283" s="5">
        <v>-4</v>
      </c>
      <c r="Q283" s="5">
        <v>-7</v>
      </c>
      <c r="R283" s="5" t="s">
        <v>458</v>
      </c>
      <c r="T283" s="18">
        <v>-4</v>
      </c>
      <c r="W283" s="5">
        <v>-1</v>
      </c>
      <c r="X283" s="5">
        <v>1</v>
      </c>
      <c r="Y283" s="5">
        <v>1</v>
      </c>
      <c r="Z283" s="5">
        <v>2</v>
      </c>
      <c r="AB283" s="5">
        <v>1</v>
      </c>
      <c r="AC283" s="5">
        <v>2</v>
      </c>
      <c r="AD283" s="5">
        <v>1</v>
      </c>
      <c r="AE283" s="5">
        <v>3</v>
      </c>
    </row>
    <row r="284" spans="1:31" hidden="1" outlineLevel="1" x14ac:dyDescent="0.2">
      <c r="A284" s="4" t="s">
        <v>462</v>
      </c>
      <c r="B284" s="11" t="s">
        <v>463</v>
      </c>
      <c r="G284" s="17">
        <v>2</v>
      </c>
      <c r="O284" s="6" t="s">
        <v>464</v>
      </c>
      <c r="P284" s="5">
        <v>-3</v>
      </c>
      <c r="Q284" s="5">
        <v>-6</v>
      </c>
      <c r="R284" s="5" t="s">
        <v>458</v>
      </c>
      <c r="T284" s="18">
        <v>-3</v>
      </c>
      <c r="W284" s="5">
        <v>0</v>
      </c>
      <c r="X284" s="5">
        <v>1</v>
      </c>
      <c r="Y284" s="5">
        <v>1</v>
      </c>
      <c r="Z284" s="5">
        <v>2</v>
      </c>
      <c r="AB284" s="5">
        <v>1</v>
      </c>
      <c r="AC284" s="5">
        <v>3</v>
      </c>
      <c r="AD284" s="5">
        <v>1</v>
      </c>
      <c r="AE284" s="5">
        <v>4</v>
      </c>
    </row>
    <row r="285" spans="1:31" hidden="1" outlineLevel="1" x14ac:dyDescent="0.2">
      <c r="A285" s="4" t="s">
        <v>465</v>
      </c>
      <c r="B285" s="11" t="s">
        <v>466</v>
      </c>
      <c r="G285" s="17">
        <v>4</v>
      </c>
      <c r="O285" s="6" t="s">
        <v>467</v>
      </c>
      <c r="P285" s="5">
        <v>-2</v>
      </c>
      <c r="Q285" s="5">
        <v>-5</v>
      </c>
      <c r="R285" s="5" t="s">
        <v>458</v>
      </c>
      <c r="T285" s="18">
        <v>-2</v>
      </c>
      <c r="W285" s="5">
        <v>1</v>
      </c>
      <c r="X285" s="5">
        <v>1</v>
      </c>
      <c r="Y285" s="5">
        <v>1</v>
      </c>
      <c r="Z285" s="5">
        <v>2</v>
      </c>
      <c r="AB285" s="5">
        <v>1</v>
      </c>
      <c r="AC285" s="5">
        <v>4</v>
      </c>
      <c r="AD285" s="5">
        <v>1</v>
      </c>
      <c r="AE285" s="5">
        <v>6</v>
      </c>
    </row>
    <row r="286" spans="1:31" hidden="1" outlineLevel="1" x14ac:dyDescent="0.2">
      <c r="A286" s="4" t="s">
        <v>468</v>
      </c>
      <c r="B286" s="11" t="s">
        <v>469</v>
      </c>
      <c r="G286" s="17">
        <v>2</v>
      </c>
      <c r="O286" s="6" t="s">
        <v>470</v>
      </c>
      <c r="P286" s="5">
        <v>-1</v>
      </c>
      <c r="Q286" s="5">
        <v>-4</v>
      </c>
      <c r="R286" s="5" t="s">
        <v>458</v>
      </c>
      <c r="T286" s="18">
        <v>-1</v>
      </c>
      <c r="W286" s="5">
        <v>2</v>
      </c>
      <c r="X286" s="5">
        <v>2</v>
      </c>
      <c r="Y286" s="5">
        <v>1</v>
      </c>
      <c r="Z286" s="5">
        <v>3</v>
      </c>
      <c r="AB286" s="5">
        <v>1</v>
      </c>
      <c r="AC286" s="5">
        <v>6</v>
      </c>
      <c r="AD286" s="5">
        <v>1</v>
      </c>
      <c r="AE286" s="5">
        <v>8</v>
      </c>
    </row>
    <row r="287" spans="1:31" hidden="1" outlineLevel="1" x14ac:dyDescent="0.2">
      <c r="A287" s="4" t="s">
        <v>471</v>
      </c>
      <c r="B287" s="11" t="s">
        <v>472</v>
      </c>
      <c r="G287" s="17">
        <v>1</v>
      </c>
      <c r="O287" s="5" t="s">
        <v>473</v>
      </c>
      <c r="P287" s="5">
        <v>0</v>
      </c>
      <c r="Q287" s="5">
        <v>-3</v>
      </c>
      <c r="R287" s="5" t="s">
        <v>458</v>
      </c>
      <c r="T287" s="18">
        <v>0</v>
      </c>
      <c r="W287" s="5">
        <v>3</v>
      </c>
      <c r="X287" s="5">
        <v>3</v>
      </c>
      <c r="Y287" s="5">
        <v>1</v>
      </c>
      <c r="Z287" s="5">
        <v>4</v>
      </c>
      <c r="AB287" s="5">
        <v>1</v>
      </c>
      <c r="AC287" s="5">
        <v>8</v>
      </c>
      <c r="AD287" s="5">
        <v>2</v>
      </c>
      <c r="AE287" s="5">
        <v>6</v>
      </c>
    </row>
    <row r="288" spans="1:31" hidden="1" outlineLevel="1" x14ac:dyDescent="0.2">
      <c r="A288" s="4" t="s">
        <v>474</v>
      </c>
      <c r="B288" s="11" t="s">
        <v>475</v>
      </c>
      <c r="G288" s="17">
        <v>5</v>
      </c>
      <c r="O288" s="6" t="s">
        <v>476</v>
      </c>
      <c r="P288" s="5">
        <v>1</v>
      </c>
      <c r="Q288" s="5">
        <v>-2</v>
      </c>
      <c r="R288" s="5" t="s">
        <v>477</v>
      </c>
      <c r="T288" s="18">
        <v>1</v>
      </c>
      <c r="W288" s="5">
        <v>4</v>
      </c>
      <c r="X288" s="5">
        <v>4</v>
      </c>
      <c r="Y288" s="5">
        <v>1</v>
      </c>
      <c r="Z288" s="5">
        <v>6</v>
      </c>
      <c r="AB288" s="5">
        <v>1</v>
      </c>
      <c r="AC288" s="5">
        <v>10</v>
      </c>
      <c r="AD288" s="5">
        <v>2</v>
      </c>
      <c r="AE288" s="5">
        <v>6</v>
      </c>
    </row>
    <row r="289" spans="1:31" hidden="1" outlineLevel="1" x14ac:dyDescent="0.2">
      <c r="A289" s="4" t="s">
        <v>478</v>
      </c>
      <c r="B289" s="11" t="s">
        <v>479</v>
      </c>
      <c r="G289" s="17">
        <v>4</v>
      </c>
      <c r="O289" s="6" t="s">
        <v>480</v>
      </c>
      <c r="P289" s="5">
        <v>2</v>
      </c>
      <c r="Q289" s="5">
        <v>-1</v>
      </c>
      <c r="R289" s="5" t="s">
        <v>481</v>
      </c>
      <c r="T289" s="18">
        <v>2</v>
      </c>
      <c r="W289" s="5">
        <v>5</v>
      </c>
      <c r="X289" s="5">
        <v>6</v>
      </c>
      <c r="Y289" s="5">
        <v>1</v>
      </c>
      <c r="Z289" s="5">
        <v>8</v>
      </c>
      <c r="AB289" s="5">
        <v>1</v>
      </c>
      <c r="AC289" s="5">
        <v>12</v>
      </c>
      <c r="AD289" s="5">
        <v>2</v>
      </c>
      <c r="AE289" s="5">
        <v>8</v>
      </c>
    </row>
    <row r="290" spans="1:31" hidden="1" outlineLevel="1" x14ac:dyDescent="0.2">
      <c r="A290" s="4" t="s">
        <v>482</v>
      </c>
      <c r="B290" s="11" t="s">
        <v>483</v>
      </c>
      <c r="G290" s="17">
        <v>1</v>
      </c>
      <c r="O290" s="6" t="s">
        <v>484</v>
      </c>
      <c r="P290" s="5">
        <v>3</v>
      </c>
      <c r="Q290" s="5">
        <v>0</v>
      </c>
      <c r="R290" s="5" t="s">
        <v>420</v>
      </c>
      <c r="T290" s="18">
        <v>3</v>
      </c>
      <c r="W290" s="5">
        <v>6</v>
      </c>
      <c r="X290" s="5">
        <v>8</v>
      </c>
      <c r="Y290" s="5">
        <v>1</v>
      </c>
      <c r="Z290" s="5">
        <v>10</v>
      </c>
    </row>
    <row r="291" spans="1:31" hidden="1" outlineLevel="1" x14ac:dyDescent="0.2">
      <c r="A291" s="4" t="s">
        <v>485</v>
      </c>
      <c r="B291" s="11" t="s">
        <v>486</v>
      </c>
      <c r="G291" s="17">
        <v>3</v>
      </c>
      <c r="O291" s="6" t="s">
        <v>487</v>
      </c>
      <c r="P291" s="5">
        <v>4</v>
      </c>
      <c r="Q291" s="5">
        <v>1</v>
      </c>
      <c r="R291" s="5" t="s">
        <v>488</v>
      </c>
      <c r="T291" s="18">
        <v>4</v>
      </c>
      <c r="W291" s="5">
        <v>7</v>
      </c>
      <c r="X291" s="5">
        <v>10</v>
      </c>
      <c r="Y291" s="5">
        <v>2</v>
      </c>
      <c r="Z291" s="5">
        <v>6</v>
      </c>
    </row>
    <row r="292" spans="1:31" hidden="1" outlineLevel="1" x14ac:dyDescent="0.2">
      <c r="A292" s="4" t="s">
        <v>489</v>
      </c>
      <c r="B292" s="11" t="s">
        <v>490</v>
      </c>
      <c r="G292" s="17">
        <v>2</v>
      </c>
      <c r="O292" s="6" t="s">
        <v>491</v>
      </c>
      <c r="P292" s="5">
        <v>5</v>
      </c>
      <c r="Q292" s="5">
        <v>2</v>
      </c>
      <c r="R292" s="5" t="s">
        <v>488</v>
      </c>
      <c r="T292" s="18">
        <v>5</v>
      </c>
      <c r="W292" s="5">
        <v>8</v>
      </c>
      <c r="X292" s="5">
        <v>12</v>
      </c>
      <c r="Y292" s="5">
        <v>2</v>
      </c>
      <c r="Z292" s="5">
        <v>8</v>
      </c>
    </row>
    <row r="293" spans="1:31" hidden="1" outlineLevel="1" x14ac:dyDescent="0.2">
      <c r="A293" s="4" t="s">
        <v>492</v>
      </c>
      <c r="B293" s="11" t="s">
        <v>493</v>
      </c>
      <c r="G293" s="17">
        <v>1</v>
      </c>
    </row>
    <row r="294" spans="1:31" hidden="1" outlineLevel="1" x14ac:dyDescent="0.2">
      <c r="A294" s="4" t="s">
        <v>494</v>
      </c>
      <c r="B294" s="11" t="s">
        <v>495</v>
      </c>
      <c r="G294" s="17">
        <v>1</v>
      </c>
    </row>
    <row r="295" spans="1:31" hidden="1" outlineLevel="1" x14ac:dyDescent="0.2">
      <c r="A295" s="4" t="s">
        <v>496</v>
      </c>
      <c r="B295" s="11" t="s">
        <v>497</v>
      </c>
      <c r="G295" s="17">
        <v>2</v>
      </c>
    </row>
    <row r="296" spans="1:31" hidden="1" outlineLevel="1" x14ac:dyDescent="0.2">
      <c r="A296" s="4" t="s">
        <v>498</v>
      </c>
      <c r="B296" s="11" t="s">
        <v>499</v>
      </c>
      <c r="G296" s="17">
        <v>1</v>
      </c>
    </row>
    <row r="297" spans="1:31" hidden="1" outlineLevel="1" x14ac:dyDescent="0.2">
      <c r="A297" s="4" t="s">
        <v>500</v>
      </c>
      <c r="B297" s="11" t="s">
        <v>501</v>
      </c>
      <c r="G297" s="17">
        <v>1</v>
      </c>
    </row>
    <row r="298" spans="1:31" hidden="1" outlineLevel="1" x14ac:dyDescent="0.2">
      <c r="A298" s="4" t="s">
        <v>502</v>
      </c>
      <c r="B298" s="11" t="s">
        <v>503</v>
      </c>
      <c r="G298" s="17">
        <v>4</v>
      </c>
    </row>
    <row r="299" spans="1:31" hidden="1" outlineLevel="1" x14ac:dyDescent="0.2">
      <c r="A299" s="4" t="s">
        <v>504</v>
      </c>
      <c r="B299" s="11" t="s">
        <v>505</v>
      </c>
      <c r="G299" s="17">
        <v>2</v>
      </c>
    </row>
    <row r="300" spans="1:31" hidden="1" outlineLevel="1" x14ac:dyDescent="0.2">
      <c r="A300" s="4" t="s">
        <v>506</v>
      </c>
      <c r="B300" s="11" t="s">
        <v>507</v>
      </c>
      <c r="G300" s="17">
        <v>2</v>
      </c>
    </row>
    <row r="301" spans="1:31" hidden="1" outlineLevel="1" x14ac:dyDescent="0.2">
      <c r="A301" s="4" t="s">
        <v>137</v>
      </c>
      <c r="B301" s="11" t="s">
        <v>508</v>
      </c>
      <c r="G301" s="17">
        <v>1</v>
      </c>
    </row>
    <row r="302" spans="1:31" hidden="1" outlineLevel="1" x14ac:dyDescent="0.2">
      <c r="A302" s="4" t="s">
        <v>509</v>
      </c>
      <c r="B302" s="11" t="s">
        <v>510</v>
      </c>
      <c r="G302" s="17">
        <v>1</v>
      </c>
    </row>
    <row r="303" spans="1:31" hidden="1" outlineLevel="1" x14ac:dyDescent="0.2">
      <c r="A303" s="4" t="s">
        <v>511</v>
      </c>
      <c r="B303" s="11" t="s">
        <v>512</v>
      </c>
      <c r="G303" s="17">
        <v>2</v>
      </c>
    </row>
    <row r="304" spans="1:31" hidden="1" outlineLevel="1" x14ac:dyDescent="0.2">
      <c r="A304" s="4" t="s">
        <v>513</v>
      </c>
      <c r="B304" s="11" t="s">
        <v>514</v>
      </c>
      <c r="G304" s="17">
        <v>1</v>
      </c>
    </row>
    <row r="305" spans="1:8" hidden="1" outlineLevel="1" x14ac:dyDescent="0.2">
      <c r="A305" s="4" t="s">
        <v>515</v>
      </c>
      <c r="B305" s="11" t="s">
        <v>516</v>
      </c>
      <c r="G305" s="17">
        <v>4</v>
      </c>
    </row>
    <row r="306" spans="1:8" hidden="1" outlineLevel="1" x14ac:dyDescent="0.2">
      <c r="A306" s="4" t="s">
        <v>517</v>
      </c>
      <c r="B306" s="11" t="s">
        <v>518</v>
      </c>
      <c r="G306" s="17">
        <v>1</v>
      </c>
    </row>
    <row r="307" spans="1:8" hidden="1" outlineLevel="1" x14ac:dyDescent="0.2">
      <c r="A307" s="4" t="s">
        <v>519</v>
      </c>
      <c r="B307" s="11" t="s">
        <v>520</v>
      </c>
      <c r="G307" s="17">
        <v>2</v>
      </c>
    </row>
    <row r="308" spans="1:8" hidden="1" outlineLevel="1" x14ac:dyDescent="0.2">
      <c r="A308" s="4" t="s">
        <v>521</v>
      </c>
      <c r="B308" s="11" t="s">
        <v>522</v>
      </c>
      <c r="G308" s="17">
        <v>2</v>
      </c>
    </row>
    <row r="309" spans="1:8" hidden="1" outlineLevel="1" x14ac:dyDescent="0.2">
      <c r="A309" s="4" t="s">
        <v>523</v>
      </c>
      <c r="B309" s="11" t="s">
        <v>524</v>
      </c>
      <c r="G309" s="17">
        <v>1</v>
      </c>
    </row>
    <row r="310" spans="1:8" hidden="1" outlineLevel="1" x14ac:dyDescent="0.2">
      <c r="A310" s="4" t="s">
        <v>525</v>
      </c>
      <c r="B310" s="11" t="s">
        <v>526</v>
      </c>
      <c r="G310" s="17">
        <v>1</v>
      </c>
    </row>
    <row r="311" spans="1:8" hidden="1" outlineLevel="1" x14ac:dyDescent="0.2">
      <c r="A311" s="4" t="s">
        <v>527</v>
      </c>
      <c r="B311" s="11" t="s">
        <v>528</v>
      </c>
      <c r="G311" s="17">
        <v>2</v>
      </c>
    </row>
    <row r="312" spans="1:8" hidden="1" outlineLevel="1" x14ac:dyDescent="0.2">
      <c r="A312" s="4" t="s">
        <v>529</v>
      </c>
      <c r="B312" s="11" t="s">
        <v>530</v>
      </c>
      <c r="G312" s="17">
        <v>5</v>
      </c>
      <c r="H312" s="4" t="s">
        <v>531</v>
      </c>
    </row>
    <row r="313" spans="1:8" hidden="1" outlineLevel="1" x14ac:dyDescent="0.2">
      <c r="A313" s="4" t="s">
        <v>532</v>
      </c>
      <c r="B313" s="11" t="s">
        <v>533</v>
      </c>
      <c r="G313" s="17">
        <v>2</v>
      </c>
    </row>
    <row r="314" spans="1:8" hidden="1" outlineLevel="1" x14ac:dyDescent="0.2">
      <c r="A314" s="4" t="s">
        <v>534</v>
      </c>
      <c r="B314" s="11" t="s">
        <v>535</v>
      </c>
      <c r="G314" s="17">
        <v>1</v>
      </c>
    </row>
    <row r="315" spans="1:8" hidden="1" outlineLevel="1" x14ac:dyDescent="0.2">
      <c r="A315" s="4" t="s">
        <v>536</v>
      </c>
      <c r="B315" s="11" t="s">
        <v>537</v>
      </c>
      <c r="G315" s="17">
        <v>1</v>
      </c>
    </row>
    <row r="316" spans="1:8" hidden="1" outlineLevel="1" x14ac:dyDescent="0.2">
      <c r="A316" s="4" t="s">
        <v>538</v>
      </c>
      <c r="B316" s="11" t="s">
        <v>539</v>
      </c>
      <c r="G316" s="17">
        <v>2</v>
      </c>
    </row>
    <row r="317" spans="1:8" hidden="1" outlineLevel="1" x14ac:dyDescent="0.2">
      <c r="A317" s="4" t="s">
        <v>540</v>
      </c>
      <c r="B317" s="11" t="s">
        <v>541</v>
      </c>
      <c r="G317" s="17">
        <v>1</v>
      </c>
    </row>
    <row r="318" spans="1:8" hidden="1" outlineLevel="1" x14ac:dyDescent="0.2">
      <c r="A318" s="4" t="s">
        <v>542</v>
      </c>
      <c r="B318" s="11" t="s">
        <v>543</v>
      </c>
      <c r="G318" s="17">
        <v>3</v>
      </c>
    </row>
    <row r="319" spans="1:8" hidden="1" outlineLevel="1" x14ac:dyDescent="0.2">
      <c r="A319" s="4" t="s">
        <v>544</v>
      </c>
      <c r="B319" s="11" t="s">
        <v>545</v>
      </c>
      <c r="G319" s="17">
        <v>4</v>
      </c>
    </row>
    <row r="320" spans="1:8" hidden="1" outlineLevel="1" x14ac:dyDescent="0.2">
      <c r="A320" s="4" t="s">
        <v>546</v>
      </c>
      <c r="B320" s="11" t="s">
        <v>547</v>
      </c>
      <c r="G320" s="17">
        <v>1</v>
      </c>
    </row>
    <row r="321" spans="1:19" hidden="1" outlineLevel="1" x14ac:dyDescent="0.2">
      <c r="A321" s="4" t="s">
        <v>548</v>
      </c>
      <c r="B321" s="11" t="s">
        <v>549</v>
      </c>
      <c r="G321" s="17">
        <v>1</v>
      </c>
    </row>
    <row r="322" spans="1:19" hidden="1" outlineLevel="1" x14ac:dyDescent="0.2">
      <c r="A322" s="4" t="s">
        <v>550</v>
      </c>
      <c r="B322" s="11" t="s">
        <v>551</v>
      </c>
      <c r="G322" s="17">
        <v>2</v>
      </c>
    </row>
    <row r="323" spans="1:19" hidden="1" outlineLevel="1" x14ac:dyDescent="0.2">
      <c r="A323" s="4" t="s">
        <v>552</v>
      </c>
      <c r="B323" s="11" t="s">
        <v>535</v>
      </c>
      <c r="G323" s="17">
        <v>1</v>
      </c>
    </row>
    <row r="324" spans="1:19" hidden="1" outlineLevel="1" x14ac:dyDescent="0.2">
      <c r="A324" s="4" t="s">
        <v>553</v>
      </c>
      <c r="B324" s="11" t="s">
        <v>554</v>
      </c>
      <c r="G324" s="17">
        <v>1</v>
      </c>
    </row>
    <row r="325" spans="1:19" hidden="1" outlineLevel="1" x14ac:dyDescent="0.2">
      <c r="A325" s="4" t="s">
        <v>555</v>
      </c>
      <c r="B325" s="11" t="s">
        <v>556</v>
      </c>
      <c r="G325" s="17">
        <v>2</v>
      </c>
    </row>
    <row r="326" spans="1:19" hidden="1" outlineLevel="1" x14ac:dyDescent="0.2">
      <c r="A326" s="4" t="s">
        <v>557</v>
      </c>
      <c r="B326" s="11" t="s">
        <v>558</v>
      </c>
      <c r="G326" s="17">
        <v>2</v>
      </c>
    </row>
    <row r="327" spans="1:19" hidden="1" outlineLevel="1" x14ac:dyDescent="0.2">
      <c r="A327" s="4" t="s">
        <v>559</v>
      </c>
      <c r="B327" s="11" t="s">
        <v>560</v>
      </c>
      <c r="G327" s="17">
        <v>5</v>
      </c>
    </row>
    <row r="328" spans="1:19" hidden="1" outlineLevel="1" x14ac:dyDescent="0.2">
      <c r="A328" s="4" t="s">
        <v>561</v>
      </c>
      <c r="B328" s="11" t="s">
        <v>562</v>
      </c>
      <c r="G328" s="17">
        <v>2</v>
      </c>
    </row>
    <row r="329" spans="1:19" collapsed="1" x14ac:dyDescent="0.2">
      <c r="B329" s="4"/>
    </row>
    <row r="330" spans="1:19" x14ac:dyDescent="0.2">
      <c r="B330" s="4"/>
    </row>
    <row r="331" spans="1:19" x14ac:dyDescent="0.2">
      <c r="B331" s="4"/>
    </row>
    <row r="332" spans="1:19" ht="15.6" x14ac:dyDescent="0.3">
      <c r="A332" s="1" t="s">
        <v>563</v>
      </c>
      <c r="B332" s="1"/>
      <c r="C332" s="1"/>
      <c r="D332" s="1"/>
      <c r="E332" s="1"/>
      <c r="F332" s="1"/>
      <c r="G332" s="1"/>
    </row>
    <row r="333" spans="1:19" hidden="1" outlineLevel="1" x14ac:dyDescent="0.2">
      <c r="A333" s="3">
        <v>1</v>
      </c>
      <c r="B333" s="3">
        <v>2</v>
      </c>
      <c r="C333" s="3">
        <v>3</v>
      </c>
      <c r="D333" s="3">
        <v>4</v>
      </c>
      <c r="E333" s="3">
        <v>5</v>
      </c>
      <c r="F333" s="3">
        <v>6</v>
      </c>
      <c r="G333" s="3">
        <v>7</v>
      </c>
      <c r="H333" s="3">
        <v>8</v>
      </c>
      <c r="I333" s="3">
        <v>9</v>
      </c>
      <c r="J333" s="3">
        <v>10</v>
      </c>
      <c r="K333" s="3">
        <v>11</v>
      </c>
      <c r="L333" s="3">
        <v>12</v>
      </c>
      <c r="M333" s="3">
        <v>13</v>
      </c>
      <c r="N333" s="3">
        <v>14</v>
      </c>
      <c r="O333" s="3">
        <v>15</v>
      </c>
      <c r="P333" s="3">
        <v>16</v>
      </c>
      <c r="Q333" s="3">
        <v>17</v>
      </c>
      <c r="R333" s="3">
        <v>18</v>
      </c>
      <c r="S333" s="3">
        <v>19</v>
      </c>
    </row>
    <row r="334" spans="1:19" ht="11.25" hidden="1" customHeight="1" outlineLevel="1" x14ac:dyDescent="0.2">
      <c r="B334" s="4"/>
      <c r="D334" s="5" t="s">
        <v>1</v>
      </c>
      <c r="E334" s="5" t="s">
        <v>2</v>
      </c>
      <c r="F334" s="6" t="s">
        <v>3</v>
      </c>
      <c r="G334" s="56" t="s">
        <v>564</v>
      </c>
      <c r="H334" s="56"/>
      <c r="I334" s="56" t="s">
        <v>28</v>
      </c>
      <c r="J334" s="56"/>
      <c r="K334" s="5" t="s">
        <v>565</v>
      </c>
      <c r="L334" s="5" t="s">
        <v>566</v>
      </c>
      <c r="N334" s="19" t="s">
        <v>567</v>
      </c>
      <c r="O334" s="56" t="s">
        <v>568</v>
      </c>
      <c r="P334" s="56"/>
      <c r="Q334" s="20" t="s">
        <v>569</v>
      </c>
      <c r="R334" s="5" t="s">
        <v>9</v>
      </c>
      <c r="S334" s="21" t="s">
        <v>5</v>
      </c>
    </row>
    <row r="335" spans="1:19" hidden="1" outlineLevel="1" x14ac:dyDescent="0.2">
      <c r="A335" s="8" t="s">
        <v>570</v>
      </c>
      <c r="B335" s="9" t="s">
        <v>13</v>
      </c>
      <c r="C335" s="9" t="s">
        <v>14</v>
      </c>
      <c r="D335" s="9" t="s">
        <v>15</v>
      </c>
      <c r="E335" s="9" t="s">
        <v>16</v>
      </c>
      <c r="F335" s="9" t="s">
        <v>17</v>
      </c>
      <c r="G335" s="9" t="s">
        <v>571</v>
      </c>
      <c r="H335" s="9" t="s">
        <v>572</v>
      </c>
      <c r="I335" s="9" t="s">
        <v>571</v>
      </c>
      <c r="J335" s="9" t="s">
        <v>572</v>
      </c>
      <c r="K335" s="9" t="s">
        <v>573</v>
      </c>
      <c r="L335" s="9" t="s">
        <v>573</v>
      </c>
      <c r="M335" s="9" t="s">
        <v>18</v>
      </c>
      <c r="N335" s="9" t="s">
        <v>574</v>
      </c>
      <c r="O335" s="9" t="s">
        <v>575</v>
      </c>
      <c r="P335" s="9" t="s">
        <v>576</v>
      </c>
      <c r="Q335" s="9" t="s">
        <v>572</v>
      </c>
      <c r="R335" s="9" t="s">
        <v>28</v>
      </c>
      <c r="S335" s="22" t="s">
        <v>577</v>
      </c>
    </row>
    <row r="336" spans="1:19" hidden="1" outlineLevel="1" x14ac:dyDescent="0.2">
      <c r="A336" s="13" t="s">
        <v>578</v>
      </c>
      <c r="B336" s="13"/>
      <c r="C336" s="13"/>
      <c r="D336" s="13"/>
      <c r="E336" s="13"/>
      <c r="F336" s="13"/>
      <c r="G336" s="5">
        <v>1</v>
      </c>
      <c r="H336" s="5">
        <v>2</v>
      </c>
      <c r="I336" s="5">
        <v>1</v>
      </c>
      <c r="J336" s="5">
        <v>2</v>
      </c>
      <c r="K336" s="5"/>
      <c r="L336" s="5"/>
      <c r="M336" s="5">
        <v>1</v>
      </c>
      <c r="N336" s="5" t="s">
        <v>579</v>
      </c>
      <c r="O336" s="5">
        <v>3000</v>
      </c>
      <c r="P336" s="5">
        <v>3000</v>
      </c>
      <c r="Q336" s="5">
        <v>9000</v>
      </c>
      <c r="R336" s="5"/>
      <c r="S336" s="5"/>
    </row>
    <row r="337" spans="1:19" hidden="1" outlineLevel="1" x14ac:dyDescent="0.2">
      <c r="A337" s="13" t="s">
        <v>580</v>
      </c>
      <c r="B337" s="13"/>
      <c r="C337" s="13"/>
      <c r="D337" s="13"/>
      <c r="E337" s="13"/>
      <c r="F337" s="13"/>
      <c r="G337" s="5"/>
      <c r="H337" s="5"/>
      <c r="I337" s="5"/>
      <c r="J337" s="5"/>
      <c r="K337" s="5"/>
      <c r="L337" s="5"/>
      <c r="M337" s="5">
        <v>1</v>
      </c>
      <c r="N337" s="5" t="s">
        <v>579</v>
      </c>
      <c r="O337" s="12">
        <v>300</v>
      </c>
      <c r="P337" s="12">
        <v>300</v>
      </c>
      <c r="Q337" s="12">
        <v>300</v>
      </c>
      <c r="R337" s="12"/>
      <c r="S337" s="12"/>
    </row>
    <row r="338" spans="1:19" hidden="1" outlineLevel="1" x14ac:dyDescent="0.2">
      <c r="A338" s="13" t="s">
        <v>581</v>
      </c>
      <c r="B338" s="13"/>
      <c r="C338" s="13"/>
      <c r="D338" s="13"/>
      <c r="E338" s="13"/>
      <c r="F338" s="13"/>
      <c r="G338" s="5">
        <v>0</v>
      </c>
      <c r="H338" s="5">
        <v>-1</v>
      </c>
      <c r="I338" s="5">
        <v>0</v>
      </c>
      <c r="J338" s="5">
        <v>-1</v>
      </c>
      <c r="K338" s="5"/>
      <c r="L338" s="5"/>
      <c r="M338" s="5">
        <v>1</v>
      </c>
      <c r="N338" s="5" t="s">
        <v>579</v>
      </c>
      <c r="O338" s="12"/>
      <c r="P338" s="12"/>
      <c r="Q338" s="12"/>
      <c r="R338" s="12"/>
      <c r="S338" s="12"/>
    </row>
    <row r="339" spans="1:19" hidden="1" outlineLevel="1" x14ac:dyDescent="0.2">
      <c r="A339" s="13" t="s">
        <v>582</v>
      </c>
      <c r="B339" s="13"/>
      <c r="C339" s="13"/>
      <c r="D339" s="13"/>
      <c r="E339" s="13"/>
      <c r="F339" s="13"/>
      <c r="G339" s="5"/>
      <c r="H339" s="5"/>
      <c r="I339" s="5"/>
      <c r="J339" s="5"/>
      <c r="K339" s="5"/>
      <c r="L339" s="5"/>
      <c r="M339" s="5">
        <v>1</v>
      </c>
      <c r="N339" s="5" t="s">
        <v>579</v>
      </c>
      <c r="O339" s="23">
        <v>300</v>
      </c>
      <c r="P339" s="23">
        <v>300</v>
      </c>
      <c r="Q339" s="23">
        <v>300</v>
      </c>
      <c r="R339" s="23"/>
      <c r="S339" s="23"/>
    </row>
    <row r="340" spans="1:19" hidden="1" outlineLevel="1" x14ac:dyDescent="0.2">
      <c r="A340" s="13" t="s">
        <v>583</v>
      </c>
      <c r="B340" s="13"/>
      <c r="C340" s="13"/>
      <c r="D340" s="13"/>
      <c r="E340" s="13"/>
      <c r="F340" s="13"/>
      <c r="G340" s="5"/>
      <c r="H340" s="5"/>
      <c r="I340" s="5"/>
      <c r="J340" s="5"/>
      <c r="K340" s="5"/>
      <c r="L340" s="5"/>
      <c r="M340" s="5">
        <v>1</v>
      </c>
      <c r="N340" s="5" t="s">
        <v>579</v>
      </c>
      <c r="O340" s="5">
        <v>1500</v>
      </c>
      <c r="P340" s="5">
        <v>1500</v>
      </c>
      <c r="Q340" s="5">
        <v>1500</v>
      </c>
      <c r="R340" s="6" t="s">
        <v>584</v>
      </c>
      <c r="S340" s="5"/>
    </row>
    <row r="341" spans="1:19" hidden="1" outlineLevel="1" x14ac:dyDescent="0.2">
      <c r="A341" s="13" t="s">
        <v>585</v>
      </c>
      <c r="B341" s="13"/>
      <c r="C341" s="13"/>
      <c r="D341" s="13"/>
      <c r="E341" s="13"/>
      <c r="F341" s="13"/>
      <c r="G341" s="5"/>
      <c r="H341" s="5"/>
      <c r="I341" s="5"/>
      <c r="J341" s="5"/>
      <c r="K341" s="5"/>
      <c r="L341" s="5"/>
      <c r="M341" s="5">
        <v>0.5</v>
      </c>
      <c r="N341" s="5" t="s">
        <v>586</v>
      </c>
      <c r="O341" s="5">
        <v>10</v>
      </c>
      <c r="P341" s="5">
        <v>10</v>
      </c>
      <c r="Q341" s="5">
        <v>10</v>
      </c>
      <c r="R341" s="5"/>
      <c r="S341" s="5"/>
    </row>
    <row r="342" spans="1:19" hidden="1" outlineLevel="1" x14ac:dyDescent="0.2">
      <c r="A342" s="13" t="s">
        <v>587</v>
      </c>
      <c r="B342" s="13"/>
      <c r="C342" s="13"/>
      <c r="D342" s="13"/>
      <c r="E342" s="13"/>
      <c r="F342" s="13"/>
      <c r="G342" s="5"/>
      <c r="H342" s="5"/>
      <c r="I342" s="5"/>
      <c r="J342" s="5"/>
      <c r="K342" s="5"/>
      <c r="L342" s="5"/>
      <c r="M342" s="5">
        <v>1</v>
      </c>
      <c r="N342" s="5" t="s">
        <v>579</v>
      </c>
      <c r="O342" s="5">
        <v>1500</v>
      </c>
      <c r="P342" s="5">
        <v>1500</v>
      </c>
      <c r="Q342" s="5">
        <v>1500</v>
      </c>
      <c r="R342" s="6" t="s">
        <v>588</v>
      </c>
      <c r="S342" s="21" t="s">
        <v>589</v>
      </c>
    </row>
    <row r="343" spans="1:19" hidden="1" outlineLevel="1" x14ac:dyDescent="0.2">
      <c r="A343" s="13" t="s">
        <v>590</v>
      </c>
      <c r="B343" s="13"/>
      <c r="C343" s="13"/>
      <c r="D343" s="13"/>
      <c r="E343" s="13"/>
      <c r="F343" s="13"/>
      <c r="G343" s="5"/>
      <c r="H343" s="5"/>
      <c r="I343" s="5"/>
      <c r="J343" s="5"/>
      <c r="K343" s="5"/>
      <c r="L343" s="5"/>
      <c r="M343" s="5">
        <v>0.5</v>
      </c>
      <c r="N343" s="5" t="s">
        <v>579</v>
      </c>
      <c r="O343" s="5">
        <v>1500</v>
      </c>
      <c r="P343" s="5">
        <v>1500</v>
      </c>
      <c r="Q343" s="5">
        <v>1500</v>
      </c>
      <c r="R343" s="5"/>
      <c r="S343" s="5"/>
    </row>
    <row r="344" spans="1:19" hidden="1" outlineLevel="1" x14ac:dyDescent="0.2">
      <c r="A344" s="13" t="s">
        <v>591</v>
      </c>
      <c r="B344" s="13"/>
      <c r="C344" s="13"/>
      <c r="D344" s="13"/>
      <c r="E344" s="13"/>
      <c r="F344" s="13"/>
      <c r="G344" s="5">
        <v>1</v>
      </c>
      <c r="H344" s="5">
        <v>2</v>
      </c>
      <c r="I344" s="5"/>
      <c r="J344" s="5"/>
      <c r="K344" s="5"/>
      <c r="L344" s="5"/>
      <c r="M344" s="5">
        <v>1</v>
      </c>
      <c r="N344" s="5" t="s">
        <v>579</v>
      </c>
      <c r="O344" s="5">
        <v>2500</v>
      </c>
      <c r="P344" s="5">
        <v>2500</v>
      </c>
      <c r="Q344" s="5">
        <v>7500</v>
      </c>
      <c r="R344" s="5"/>
      <c r="S344" s="21" t="s">
        <v>592</v>
      </c>
    </row>
    <row r="345" spans="1:19" hidden="1" outlineLevel="1" x14ac:dyDescent="0.2">
      <c r="A345" s="13" t="s">
        <v>593</v>
      </c>
      <c r="B345" s="13"/>
      <c r="C345" s="13"/>
      <c r="D345" s="13"/>
      <c r="E345" s="13"/>
      <c r="F345" s="13"/>
      <c r="G345" s="5"/>
      <c r="H345" s="5"/>
      <c r="I345" s="5"/>
      <c r="J345" s="5"/>
      <c r="K345" s="5"/>
      <c r="L345" s="5"/>
      <c r="M345" s="5">
        <v>1</v>
      </c>
      <c r="N345" s="5" t="s">
        <v>579</v>
      </c>
      <c r="O345" s="5">
        <v>1500</v>
      </c>
      <c r="P345" s="5">
        <v>1500</v>
      </c>
      <c r="Q345" s="5">
        <v>1500</v>
      </c>
      <c r="R345" s="6" t="s">
        <v>594</v>
      </c>
      <c r="S345" s="21" t="s">
        <v>595</v>
      </c>
    </row>
    <row r="346" spans="1:19" hidden="1" outlineLevel="1" x14ac:dyDescent="0.2">
      <c r="A346" s="13" t="s">
        <v>596</v>
      </c>
      <c r="B346" s="13"/>
      <c r="C346" s="13"/>
      <c r="D346" s="13"/>
      <c r="E346" s="13"/>
      <c r="F346" s="13"/>
      <c r="G346" s="12"/>
      <c r="H346" s="12"/>
      <c r="I346" s="12"/>
      <c r="J346" s="12"/>
      <c r="K346" s="5">
        <v>1</v>
      </c>
      <c r="L346" s="5"/>
      <c r="M346" s="12">
        <v>2</v>
      </c>
      <c r="N346" s="12" t="s">
        <v>579</v>
      </c>
      <c r="O346" s="12">
        <v>1500</v>
      </c>
      <c r="P346" s="12">
        <v>2500</v>
      </c>
      <c r="Q346" s="12">
        <v>7000</v>
      </c>
      <c r="R346" s="12"/>
      <c r="S346" s="12"/>
    </row>
    <row r="347" spans="1:19" hidden="1" outlineLevel="1" x14ac:dyDescent="0.2">
      <c r="A347" s="13" t="s">
        <v>597</v>
      </c>
      <c r="B347" s="13"/>
      <c r="C347" s="13"/>
      <c r="D347" s="13"/>
      <c r="E347" s="13"/>
      <c r="F347" s="13"/>
      <c r="G347" s="5"/>
      <c r="H347" s="5"/>
      <c r="I347" s="5"/>
      <c r="J347" s="5"/>
      <c r="K347" s="5"/>
      <c r="L347" s="5"/>
      <c r="M347" s="5">
        <v>1</v>
      </c>
      <c r="N347" s="5" t="s">
        <v>579</v>
      </c>
      <c r="O347" s="5">
        <v>1500</v>
      </c>
      <c r="P347" s="5">
        <v>1500</v>
      </c>
      <c r="Q347" s="5">
        <v>1500</v>
      </c>
      <c r="R347" s="6" t="s">
        <v>598</v>
      </c>
      <c r="S347" s="21" t="s">
        <v>595</v>
      </c>
    </row>
    <row r="348" spans="1:19" hidden="1" outlineLevel="1" x14ac:dyDescent="0.2">
      <c r="A348" s="13" t="s">
        <v>599</v>
      </c>
      <c r="B348" s="13"/>
      <c r="C348" s="13"/>
      <c r="D348" s="13"/>
      <c r="E348" s="13"/>
      <c r="F348" s="13"/>
      <c r="G348" s="5"/>
      <c r="H348" s="5"/>
      <c r="I348" s="5"/>
      <c r="J348" s="5"/>
      <c r="K348" s="5"/>
      <c r="L348" s="5"/>
      <c r="M348" s="5">
        <v>1</v>
      </c>
      <c r="N348" s="5" t="s">
        <v>586</v>
      </c>
      <c r="O348" s="12">
        <v>100</v>
      </c>
      <c r="P348" s="12">
        <v>100</v>
      </c>
      <c r="Q348" s="12">
        <v>100</v>
      </c>
      <c r="R348" s="12"/>
      <c r="S348" s="12"/>
    </row>
    <row r="349" spans="1:19" hidden="1" outlineLevel="1" x14ac:dyDescent="0.2">
      <c r="A349" s="24" t="s">
        <v>600</v>
      </c>
      <c r="B349" s="24"/>
      <c r="C349" s="24"/>
      <c r="D349" s="24"/>
      <c r="E349" s="24"/>
      <c r="F349" s="24"/>
      <c r="G349" s="23">
        <v>1</v>
      </c>
      <c r="H349" s="23">
        <v>1</v>
      </c>
      <c r="I349" s="23"/>
      <c r="J349" s="23"/>
      <c r="K349" s="25"/>
      <c r="L349" s="25"/>
      <c r="M349" s="23">
        <v>1</v>
      </c>
      <c r="N349" s="23" t="s">
        <v>579</v>
      </c>
      <c r="O349" s="23">
        <v>300</v>
      </c>
      <c r="P349" s="23">
        <v>300</v>
      </c>
      <c r="Q349" s="23">
        <v>300</v>
      </c>
      <c r="R349" s="23"/>
      <c r="S349" s="23"/>
    </row>
    <row r="350" spans="1:19" hidden="1" outlineLevel="1" x14ac:dyDescent="0.2">
      <c r="A350" s="13" t="s">
        <v>601</v>
      </c>
      <c r="B350" s="13"/>
      <c r="C350" s="13"/>
      <c r="D350" s="13"/>
      <c r="E350" s="13"/>
      <c r="F350" s="13"/>
      <c r="G350" s="12"/>
      <c r="H350" s="12"/>
      <c r="I350" s="12"/>
      <c r="J350" s="12"/>
      <c r="K350" s="5"/>
      <c r="L350" s="5"/>
      <c r="M350" s="12">
        <v>0.5</v>
      </c>
      <c r="N350" s="12" t="s">
        <v>586</v>
      </c>
      <c r="O350" s="12">
        <v>500</v>
      </c>
      <c r="P350" s="12">
        <v>500</v>
      </c>
      <c r="Q350" s="12">
        <v>500</v>
      </c>
      <c r="R350" s="12"/>
      <c r="S350" s="12"/>
    </row>
    <row r="351" spans="1:19" hidden="1" outlineLevel="1" x14ac:dyDescent="0.2">
      <c r="A351" s="13" t="s">
        <v>602</v>
      </c>
      <c r="B351" s="13"/>
      <c r="C351" s="13"/>
      <c r="D351" s="13"/>
      <c r="E351" s="13"/>
      <c r="F351" s="13"/>
      <c r="G351" s="5"/>
      <c r="H351" s="5"/>
      <c r="I351" s="5"/>
      <c r="J351" s="5"/>
      <c r="K351" s="5"/>
      <c r="L351" s="5"/>
      <c r="M351" s="5">
        <v>1</v>
      </c>
      <c r="N351" s="5" t="s">
        <v>579</v>
      </c>
      <c r="O351" s="12">
        <v>100</v>
      </c>
      <c r="P351" s="12">
        <v>100</v>
      </c>
      <c r="Q351" s="12">
        <v>100</v>
      </c>
      <c r="R351" s="23"/>
      <c r="S351" s="21" t="s">
        <v>603</v>
      </c>
    </row>
    <row r="352" spans="1:19" hidden="1" outlineLevel="1" x14ac:dyDescent="0.2">
      <c r="A352" s="24" t="s">
        <v>604</v>
      </c>
      <c r="B352" s="24"/>
      <c r="C352" s="24"/>
      <c r="D352" s="24"/>
      <c r="E352" s="24"/>
      <c r="F352" s="24"/>
      <c r="G352" s="23"/>
      <c r="H352" s="23"/>
      <c r="I352" s="23"/>
      <c r="J352" s="23"/>
      <c r="K352" s="25"/>
      <c r="L352" s="25"/>
      <c r="M352" s="23">
        <v>1</v>
      </c>
      <c r="N352" s="23" t="s">
        <v>579</v>
      </c>
      <c r="O352" s="23"/>
      <c r="P352" s="23"/>
      <c r="Q352" s="23"/>
      <c r="R352" s="23"/>
      <c r="S352" s="23"/>
    </row>
    <row r="353" spans="1:19" hidden="1" outlineLevel="1" x14ac:dyDescent="0.2">
      <c r="A353" s="13" t="s">
        <v>605</v>
      </c>
      <c r="B353" s="13"/>
      <c r="C353" s="13"/>
      <c r="D353" s="13"/>
      <c r="E353" s="13"/>
      <c r="F353" s="13"/>
      <c r="G353" s="12"/>
      <c r="H353" s="12"/>
      <c r="I353" s="12"/>
      <c r="J353" s="12"/>
      <c r="K353" s="5">
        <v>1</v>
      </c>
      <c r="L353" s="5"/>
      <c r="M353" s="12">
        <v>2</v>
      </c>
      <c r="N353" s="12" t="s">
        <v>579</v>
      </c>
      <c r="O353" s="12">
        <v>1500</v>
      </c>
      <c r="P353" s="12">
        <v>2500</v>
      </c>
      <c r="Q353" s="12">
        <v>7000</v>
      </c>
      <c r="R353" s="12"/>
      <c r="S353" s="12"/>
    </row>
    <row r="354" spans="1:19" hidden="1" outlineLevel="1" x14ac:dyDescent="0.2">
      <c r="A354" s="13" t="s">
        <v>606</v>
      </c>
      <c r="B354" s="13"/>
      <c r="C354" s="13"/>
      <c r="D354" s="13"/>
      <c r="E354" s="13"/>
      <c r="F354" s="13"/>
      <c r="G354" s="12"/>
      <c r="H354" s="12"/>
      <c r="I354" s="12"/>
      <c r="J354" s="12"/>
      <c r="K354" s="5"/>
      <c r="L354" s="5"/>
      <c r="M354" s="12">
        <v>1</v>
      </c>
      <c r="N354" s="12" t="s">
        <v>579</v>
      </c>
      <c r="O354" s="12">
        <v>1000</v>
      </c>
      <c r="P354" s="12">
        <v>1000</v>
      </c>
      <c r="Q354" s="12">
        <v>1000</v>
      </c>
      <c r="R354" s="7" t="s">
        <v>607</v>
      </c>
      <c r="S354" s="12"/>
    </row>
    <row r="355" spans="1:19" hidden="1" outlineLevel="1" x14ac:dyDescent="0.2">
      <c r="A355" s="13" t="s">
        <v>608</v>
      </c>
      <c r="B355" s="13"/>
      <c r="C355" s="13"/>
      <c r="D355" s="13"/>
      <c r="E355" s="13"/>
      <c r="F355" s="13"/>
      <c r="G355" s="12"/>
      <c r="H355" s="12"/>
      <c r="I355" s="12"/>
      <c r="J355" s="12"/>
      <c r="K355" s="5"/>
      <c r="L355" s="5"/>
      <c r="M355" s="12">
        <v>1</v>
      </c>
      <c r="N355" s="12" t="s">
        <v>579</v>
      </c>
      <c r="O355" s="12"/>
      <c r="P355" s="12"/>
      <c r="Q355" s="12"/>
      <c r="R355" s="12"/>
      <c r="S355" s="12"/>
    </row>
    <row r="356" spans="1:19" hidden="1" outlineLevel="1" x14ac:dyDescent="0.2">
      <c r="A356" s="13" t="s">
        <v>609</v>
      </c>
      <c r="B356" s="13"/>
      <c r="C356" s="13"/>
      <c r="D356" s="13"/>
      <c r="E356" s="13"/>
      <c r="F356" s="13"/>
      <c r="G356" s="5"/>
      <c r="H356" s="5"/>
      <c r="I356" s="5"/>
      <c r="J356" s="5"/>
      <c r="K356" s="5"/>
      <c r="L356" s="5"/>
      <c r="M356" s="5">
        <v>0.5</v>
      </c>
      <c r="N356" s="5" t="s">
        <v>586</v>
      </c>
      <c r="O356" s="5">
        <v>10</v>
      </c>
      <c r="P356" s="5">
        <v>10</v>
      </c>
      <c r="Q356" s="5">
        <v>10</v>
      </c>
      <c r="R356" s="5"/>
      <c r="S356" s="5"/>
    </row>
    <row r="357" spans="1:19" collapsed="1" x14ac:dyDescent="0.2">
      <c r="B357" s="4"/>
    </row>
    <row r="358" spans="1:19" x14ac:dyDescent="0.2">
      <c r="B358" s="4"/>
    </row>
    <row r="359" spans="1:19" x14ac:dyDescent="0.2">
      <c r="B359" s="4"/>
    </row>
    <row r="360" spans="1:19" x14ac:dyDescent="0.2">
      <c r="B360" s="4"/>
    </row>
  </sheetData>
  <mergeCells count="4">
    <mergeCell ref="V3:W3"/>
    <mergeCell ref="G334:H334"/>
    <mergeCell ref="I334:J334"/>
    <mergeCell ref="O334:P334"/>
  </mergeCells>
  <dataValidations count="1">
    <dataValidation type="list" allowBlank="1" showInputMessage="1" showErrorMessage="1" sqref="M239:M240 JI239:JI240 TE239:TE240 ADA239:ADA240 AMW239:AMW240 AWS239:AWS240 BGO239:BGO240 BQK239:BQK240 CAG239:CAG240 CKC239:CKC240 CTY239:CTY240 DDU239:DDU240 DNQ239:DNQ240 DXM239:DXM240 EHI239:EHI240 ERE239:ERE240 FBA239:FBA240 FKW239:FKW240 FUS239:FUS240 GEO239:GEO240 GOK239:GOK240 GYG239:GYG240 HIC239:HIC240 HRY239:HRY240 IBU239:IBU240 ILQ239:ILQ240 IVM239:IVM240 JFI239:JFI240 JPE239:JPE240 JZA239:JZA240 KIW239:KIW240 KSS239:KSS240 LCO239:LCO240 LMK239:LMK240 LWG239:LWG240 MGC239:MGC240 MPY239:MPY240 MZU239:MZU240 NJQ239:NJQ240 NTM239:NTM240 ODI239:ODI240 ONE239:ONE240 OXA239:OXA240 PGW239:PGW240 PQS239:PQS240 QAO239:QAO240 QKK239:QKK240 QUG239:QUG240 REC239:REC240 RNY239:RNY240 RXU239:RXU240 SHQ239:SHQ240 SRM239:SRM240 TBI239:TBI240 TLE239:TLE240 TVA239:TVA240 UEW239:UEW240 UOS239:UOS240 UYO239:UYO240 VIK239:VIK240 VSG239:VSG240 WCC239:WCC240 WLY239:WLY240 WVU239:WVU240 M65775:M65776 JI65775:JI65776 TE65775:TE65776 ADA65775:ADA65776 AMW65775:AMW65776 AWS65775:AWS65776 BGO65775:BGO65776 BQK65775:BQK65776 CAG65775:CAG65776 CKC65775:CKC65776 CTY65775:CTY65776 DDU65775:DDU65776 DNQ65775:DNQ65776 DXM65775:DXM65776 EHI65775:EHI65776 ERE65775:ERE65776 FBA65775:FBA65776 FKW65775:FKW65776 FUS65775:FUS65776 GEO65775:GEO65776 GOK65775:GOK65776 GYG65775:GYG65776 HIC65775:HIC65776 HRY65775:HRY65776 IBU65775:IBU65776 ILQ65775:ILQ65776 IVM65775:IVM65776 JFI65775:JFI65776 JPE65775:JPE65776 JZA65775:JZA65776 KIW65775:KIW65776 KSS65775:KSS65776 LCO65775:LCO65776 LMK65775:LMK65776 LWG65775:LWG65776 MGC65775:MGC65776 MPY65775:MPY65776 MZU65775:MZU65776 NJQ65775:NJQ65776 NTM65775:NTM65776 ODI65775:ODI65776 ONE65775:ONE65776 OXA65775:OXA65776 PGW65775:PGW65776 PQS65775:PQS65776 QAO65775:QAO65776 QKK65775:QKK65776 QUG65775:QUG65776 REC65775:REC65776 RNY65775:RNY65776 RXU65775:RXU65776 SHQ65775:SHQ65776 SRM65775:SRM65776 TBI65775:TBI65776 TLE65775:TLE65776 TVA65775:TVA65776 UEW65775:UEW65776 UOS65775:UOS65776 UYO65775:UYO65776 VIK65775:VIK65776 VSG65775:VSG65776 WCC65775:WCC65776 WLY65775:WLY65776 WVU65775:WVU65776 M131311:M131312 JI131311:JI131312 TE131311:TE131312 ADA131311:ADA131312 AMW131311:AMW131312 AWS131311:AWS131312 BGO131311:BGO131312 BQK131311:BQK131312 CAG131311:CAG131312 CKC131311:CKC131312 CTY131311:CTY131312 DDU131311:DDU131312 DNQ131311:DNQ131312 DXM131311:DXM131312 EHI131311:EHI131312 ERE131311:ERE131312 FBA131311:FBA131312 FKW131311:FKW131312 FUS131311:FUS131312 GEO131311:GEO131312 GOK131311:GOK131312 GYG131311:GYG131312 HIC131311:HIC131312 HRY131311:HRY131312 IBU131311:IBU131312 ILQ131311:ILQ131312 IVM131311:IVM131312 JFI131311:JFI131312 JPE131311:JPE131312 JZA131311:JZA131312 KIW131311:KIW131312 KSS131311:KSS131312 LCO131311:LCO131312 LMK131311:LMK131312 LWG131311:LWG131312 MGC131311:MGC131312 MPY131311:MPY131312 MZU131311:MZU131312 NJQ131311:NJQ131312 NTM131311:NTM131312 ODI131311:ODI131312 ONE131311:ONE131312 OXA131311:OXA131312 PGW131311:PGW131312 PQS131311:PQS131312 QAO131311:QAO131312 QKK131311:QKK131312 QUG131311:QUG131312 REC131311:REC131312 RNY131311:RNY131312 RXU131311:RXU131312 SHQ131311:SHQ131312 SRM131311:SRM131312 TBI131311:TBI131312 TLE131311:TLE131312 TVA131311:TVA131312 UEW131311:UEW131312 UOS131311:UOS131312 UYO131311:UYO131312 VIK131311:VIK131312 VSG131311:VSG131312 WCC131311:WCC131312 WLY131311:WLY131312 WVU131311:WVU131312 M196847:M196848 JI196847:JI196848 TE196847:TE196848 ADA196847:ADA196848 AMW196847:AMW196848 AWS196847:AWS196848 BGO196847:BGO196848 BQK196847:BQK196848 CAG196847:CAG196848 CKC196847:CKC196848 CTY196847:CTY196848 DDU196847:DDU196848 DNQ196847:DNQ196848 DXM196847:DXM196848 EHI196847:EHI196848 ERE196847:ERE196848 FBA196847:FBA196848 FKW196847:FKW196848 FUS196847:FUS196848 GEO196847:GEO196848 GOK196847:GOK196848 GYG196847:GYG196848 HIC196847:HIC196848 HRY196847:HRY196848 IBU196847:IBU196848 ILQ196847:ILQ196848 IVM196847:IVM196848 JFI196847:JFI196848 JPE196847:JPE196848 JZA196847:JZA196848 KIW196847:KIW196848 KSS196847:KSS196848 LCO196847:LCO196848 LMK196847:LMK196848 LWG196847:LWG196848 MGC196847:MGC196848 MPY196847:MPY196848 MZU196847:MZU196848 NJQ196847:NJQ196848 NTM196847:NTM196848 ODI196847:ODI196848 ONE196847:ONE196848 OXA196847:OXA196848 PGW196847:PGW196848 PQS196847:PQS196848 QAO196847:QAO196848 QKK196847:QKK196848 QUG196847:QUG196848 REC196847:REC196848 RNY196847:RNY196848 RXU196847:RXU196848 SHQ196847:SHQ196848 SRM196847:SRM196848 TBI196847:TBI196848 TLE196847:TLE196848 TVA196847:TVA196848 UEW196847:UEW196848 UOS196847:UOS196848 UYO196847:UYO196848 VIK196847:VIK196848 VSG196847:VSG196848 WCC196847:WCC196848 WLY196847:WLY196848 WVU196847:WVU196848 M262383:M262384 JI262383:JI262384 TE262383:TE262384 ADA262383:ADA262384 AMW262383:AMW262384 AWS262383:AWS262384 BGO262383:BGO262384 BQK262383:BQK262384 CAG262383:CAG262384 CKC262383:CKC262384 CTY262383:CTY262384 DDU262383:DDU262384 DNQ262383:DNQ262384 DXM262383:DXM262384 EHI262383:EHI262384 ERE262383:ERE262384 FBA262383:FBA262384 FKW262383:FKW262384 FUS262383:FUS262384 GEO262383:GEO262384 GOK262383:GOK262384 GYG262383:GYG262384 HIC262383:HIC262384 HRY262383:HRY262384 IBU262383:IBU262384 ILQ262383:ILQ262384 IVM262383:IVM262384 JFI262383:JFI262384 JPE262383:JPE262384 JZA262383:JZA262384 KIW262383:KIW262384 KSS262383:KSS262384 LCO262383:LCO262384 LMK262383:LMK262384 LWG262383:LWG262384 MGC262383:MGC262384 MPY262383:MPY262384 MZU262383:MZU262384 NJQ262383:NJQ262384 NTM262383:NTM262384 ODI262383:ODI262384 ONE262383:ONE262384 OXA262383:OXA262384 PGW262383:PGW262384 PQS262383:PQS262384 QAO262383:QAO262384 QKK262383:QKK262384 QUG262383:QUG262384 REC262383:REC262384 RNY262383:RNY262384 RXU262383:RXU262384 SHQ262383:SHQ262384 SRM262383:SRM262384 TBI262383:TBI262384 TLE262383:TLE262384 TVA262383:TVA262384 UEW262383:UEW262384 UOS262383:UOS262384 UYO262383:UYO262384 VIK262383:VIK262384 VSG262383:VSG262384 WCC262383:WCC262384 WLY262383:WLY262384 WVU262383:WVU262384 M327919:M327920 JI327919:JI327920 TE327919:TE327920 ADA327919:ADA327920 AMW327919:AMW327920 AWS327919:AWS327920 BGO327919:BGO327920 BQK327919:BQK327920 CAG327919:CAG327920 CKC327919:CKC327920 CTY327919:CTY327920 DDU327919:DDU327920 DNQ327919:DNQ327920 DXM327919:DXM327920 EHI327919:EHI327920 ERE327919:ERE327920 FBA327919:FBA327920 FKW327919:FKW327920 FUS327919:FUS327920 GEO327919:GEO327920 GOK327919:GOK327920 GYG327919:GYG327920 HIC327919:HIC327920 HRY327919:HRY327920 IBU327919:IBU327920 ILQ327919:ILQ327920 IVM327919:IVM327920 JFI327919:JFI327920 JPE327919:JPE327920 JZA327919:JZA327920 KIW327919:KIW327920 KSS327919:KSS327920 LCO327919:LCO327920 LMK327919:LMK327920 LWG327919:LWG327920 MGC327919:MGC327920 MPY327919:MPY327920 MZU327919:MZU327920 NJQ327919:NJQ327920 NTM327919:NTM327920 ODI327919:ODI327920 ONE327919:ONE327920 OXA327919:OXA327920 PGW327919:PGW327920 PQS327919:PQS327920 QAO327919:QAO327920 QKK327919:QKK327920 QUG327919:QUG327920 REC327919:REC327920 RNY327919:RNY327920 RXU327919:RXU327920 SHQ327919:SHQ327920 SRM327919:SRM327920 TBI327919:TBI327920 TLE327919:TLE327920 TVA327919:TVA327920 UEW327919:UEW327920 UOS327919:UOS327920 UYO327919:UYO327920 VIK327919:VIK327920 VSG327919:VSG327920 WCC327919:WCC327920 WLY327919:WLY327920 WVU327919:WVU327920 M393455:M393456 JI393455:JI393456 TE393455:TE393456 ADA393455:ADA393456 AMW393455:AMW393456 AWS393455:AWS393456 BGO393455:BGO393456 BQK393455:BQK393456 CAG393455:CAG393456 CKC393455:CKC393456 CTY393455:CTY393456 DDU393455:DDU393456 DNQ393455:DNQ393456 DXM393455:DXM393456 EHI393455:EHI393456 ERE393455:ERE393456 FBA393455:FBA393456 FKW393455:FKW393456 FUS393455:FUS393456 GEO393455:GEO393456 GOK393455:GOK393456 GYG393455:GYG393456 HIC393455:HIC393456 HRY393455:HRY393456 IBU393455:IBU393456 ILQ393455:ILQ393456 IVM393455:IVM393456 JFI393455:JFI393456 JPE393455:JPE393456 JZA393455:JZA393456 KIW393455:KIW393456 KSS393455:KSS393456 LCO393455:LCO393456 LMK393455:LMK393456 LWG393455:LWG393456 MGC393455:MGC393456 MPY393455:MPY393456 MZU393455:MZU393456 NJQ393455:NJQ393456 NTM393455:NTM393456 ODI393455:ODI393456 ONE393455:ONE393456 OXA393455:OXA393456 PGW393455:PGW393456 PQS393455:PQS393456 QAO393455:QAO393456 QKK393455:QKK393456 QUG393455:QUG393456 REC393455:REC393456 RNY393455:RNY393456 RXU393455:RXU393456 SHQ393455:SHQ393456 SRM393455:SRM393456 TBI393455:TBI393456 TLE393455:TLE393456 TVA393455:TVA393456 UEW393455:UEW393456 UOS393455:UOS393456 UYO393455:UYO393456 VIK393455:VIK393456 VSG393455:VSG393456 WCC393455:WCC393456 WLY393455:WLY393456 WVU393455:WVU393456 M458991:M458992 JI458991:JI458992 TE458991:TE458992 ADA458991:ADA458992 AMW458991:AMW458992 AWS458991:AWS458992 BGO458991:BGO458992 BQK458991:BQK458992 CAG458991:CAG458992 CKC458991:CKC458992 CTY458991:CTY458992 DDU458991:DDU458992 DNQ458991:DNQ458992 DXM458991:DXM458992 EHI458991:EHI458992 ERE458991:ERE458992 FBA458991:FBA458992 FKW458991:FKW458992 FUS458991:FUS458992 GEO458991:GEO458992 GOK458991:GOK458992 GYG458991:GYG458992 HIC458991:HIC458992 HRY458991:HRY458992 IBU458991:IBU458992 ILQ458991:ILQ458992 IVM458991:IVM458992 JFI458991:JFI458992 JPE458991:JPE458992 JZA458991:JZA458992 KIW458991:KIW458992 KSS458991:KSS458992 LCO458991:LCO458992 LMK458991:LMK458992 LWG458991:LWG458992 MGC458991:MGC458992 MPY458991:MPY458992 MZU458991:MZU458992 NJQ458991:NJQ458992 NTM458991:NTM458992 ODI458991:ODI458992 ONE458991:ONE458992 OXA458991:OXA458992 PGW458991:PGW458992 PQS458991:PQS458992 QAO458991:QAO458992 QKK458991:QKK458992 QUG458991:QUG458992 REC458991:REC458992 RNY458991:RNY458992 RXU458991:RXU458992 SHQ458991:SHQ458992 SRM458991:SRM458992 TBI458991:TBI458992 TLE458991:TLE458992 TVA458991:TVA458992 UEW458991:UEW458992 UOS458991:UOS458992 UYO458991:UYO458992 VIK458991:VIK458992 VSG458991:VSG458992 WCC458991:WCC458992 WLY458991:WLY458992 WVU458991:WVU458992 M524527:M524528 JI524527:JI524528 TE524527:TE524528 ADA524527:ADA524528 AMW524527:AMW524528 AWS524527:AWS524528 BGO524527:BGO524528 BQK524527:BQK524528 CAG524527:CAG524528 CKC524527:CKC524528 CTY524527:CTY524528 DDU524527:DDU524528 DNQ524527:DNQ524528 DXM524527:DXM524528 EHI524527:EHI524528 ERE524527:ERE524528 FBA524527:FBA524528 FKW524527:FKW524528 FUS524527:FUS524528 GEO524527:GEO524528 GOK524527:GOK524528 GYG524527:GYG524528 HIC524527:HIC524528 HRY524527:HRY524528 IBU524527:IBU524528 ILQ524527:ILQ524528 IVM524527:IVM524528 JFI524527:JFI524528 JPE524527:JPE524528 JZA524527:JZA524528 KIW524527:KIW524528 KSS524527:KSS524528 LCO524527:LCO524528 LMK524527:LMK524528 LWG524527:LWG524528 MGC524527:MGC524528 MPY524527:MPY524528 MZU524527:MZU524528 NJQ524527:NJQ524528 NTM524527:NTM524528 ODI524527:ODI524528 ONE524527:ONE524528 OXA524527:OXA524528 PGW524527:PGW524528 PQS524527:PQS524528 QAO524527:QAO524528 QKK524527:QKK524528 QUG524527:QUG524528 REC524527:REC524528 RNY524527:RNY524528 RXU524527:RXU524528 SHQ524527:SHQ524528 SRM524527:SRM524528 TBI524527:TBI524528 TLE524527:TLE524528 TVA524527:TVA524528 UEW524527:UEW524528 UOS524527:UOS524528 UYO524527:UYO524528 VIK524527:VIK524528 VSG524527:VSG524528 WCC524527:WCC524528 WLY524527:WLY524528 WVU524527:WVU524528 M590063:M590064 JI590063:JI590064 TE590063:TE590064 ADA590063:ADA590064 AMW590063:AMW590064 AWS590063:AWS590064 BGO590063:BGO590064 BQK590063:BQK590064 CAG590063:CAG590064 CKC590063:CKC590064 CTY590063:CTY590064 DDU590063:DDU590064 DNQ590063:DNQ590064 DXM590063:DXM590064 EHI590063:EHI590064 ERE590063:ERE590064 FBA590063:FBA590064 FKW590063:FKW590064 FUS590063:FUS590064 GEO590063:GEO590064 GOK590063:GOK590064 GYG590063:GYG590064 HIC590063:HIC590064 HRY590063:HRY590064 IBU590063:IBU590064 ILQ590063:ILQ590064 IVM590063:IVM590064 JFI590063:JFI590064 JPE590063:JPE590064 JZA590063:JZA590064 KIW590063:KIW590064 KSS590063:KSS590064 LCO590063:LCO590064 LMK590063:LMK590064 LWG590063:LWG590064 MGC590063:MGC590064 MPY590063:MPY590064 MZU590063:MZU590064 NJQ590063:NJQ590064 NTM590063:NTM590064 ODI590063:ODI590064 ONE590063:ONE590064 OXA590063:OXA590064 PGW590063:PGW590064 PQS590063:PQS590064 QAO590063:QAO590064 QKK590063:QKK590064 QUG590063:QUG590064 REC590063:REC590064 RNY590063:RNY590064 RXU590063:RXU590064 SHQ590063:SHQ590064 SRM590063:SRM590064 TBI590063:TBI590064 TLE590063:TLE590064 TVA590063:TVA590064 UEW590063:UEW590064 UOS590063:UOS590064 UYO590063:UYO590064 VIK590063:VIK590064 VSG590063:VSG590064 WCC590063:WCC590064 WLY590063:WLY590064 WVU590063:WVU590064 M655599:M655600 JI655599:JI655600 TE655599:TE655600 ADA655599:ADA655600 AMW655599:AMW655600 AWS655599:AWS655600 BGO655599:BGO655600 BQK655599:BQK655600 CAG655599:CAG655600 CKC655599:CKC655600 CTY655599:CTY655600 DDU655599:DDU655600 DNQ655599:DNQ655600 DXM655599:DXM655600 EHI655599:EHI655600 ERE655599:ERE655600 FBA655599:FBA655600 FKW655599:FKW655600 FUS655599:FUS655600 GEO655599:GEO655600 GOK655599:GOK655600 GYG655599:GYG655600 HIC655599:HIC655600 HRY655599:HRY655600 IBU655599:IBU655600 ILQ655599:ILQ655600 IVM655599:IVM655600 JFI655599:JFI655600 JPE655599:JPE655600 JZA655599:JZA655600 KIW655599:KIW655600 KSS655599:KSS655600 LCO655599:LCO655600 LMK655599:LMK655600 LWG655599:LWG655600 MGC655599:MGC655600 MPY655599:MPY655600 MZU655599:MZU655600 NJQ655599:NJQ655600 NTM655599:NTM655600 ODI655599:ODI655600 ONE655599:ONE655600 OXA655599:OXA655600 PGW655599:PGW655600 PQS655599:PQS655600 QAO655599:QAO655600 QKK655599:QKK655600 QUG655599:QUG655600 REC655599:REC655600 RNY655599:RNY655600 RXU655599:RXU655600 SHQ655599:SHQ655600 SRM655599:SRM655600 TBI655599:TBI655600 TLE655599:TLE655600 TVA655599:TVA655600 UEW655599:UEW655600 UOS655599:UOS655600 UYO655599:UYO655600 VIK655599:VIK655600 VSG655599:VSG655600 WCC655599:WCC655600 WLY655599:WLY655600 WVU655599:WVU655600 M721135:M721136 JI721135:JI721136 TE721135:TE721136 ADA721135:ADA721136 AMW721135:AMW721136 AWS721135:AWS721136 BGO721135:BGO721136 BQK721135:BQK721136 CAG721135:CAG721136 CKC721135:CKC721136 CTY721135:CTY721136 DDU721135:DDU721136 DNQ721135:DNQ721136 DXM721135:DXM721136 EHI721135:EHI721136 ERE721135:ERE721136 FBA721135:FBA721136 FKW721135:FKW721136 FUS721135:FUS721136 GEO721135:GEO721136 GOK721135:GOK721136 GYG721135:GYG721136 HIC721135:HIC721136 HRY721135:HRY721136 IBU721135:IBU721136 ILQ721135:ILQ721136 IVM721135:IVM721136 JFI721135:JFI721136 JPE721135:JPE721136 JZA721135:JZA721136 KIW721135:KIW721136 KSS721135:KSS721136 LCO721135:LCO721136 LMK721135:LMK721136 LWG721135:LWG721136 MGC721135:MGC721136 MPY721135:MPY721136 MZU721135:MZU721136 NJQ721135:NJQ721136 NTM721135:NTM721136 ODI721135:ODI721136 ONE721135:ONE721136 OXA721135:OXA721136 PGW721135:PGW721136 PQS721135:PQS721136 QAO721135:QAO721136 QKK721135:QKK721136 QUG721135:QUG721136 REC721135:REC721136 RNY721135:RNY721136 RXU721135:RXU721136 SHQ721135:SHQ721136 SRM721135:SRM721136 TBI721135:TBI721136 TLE721135:TLE721136 TVA721135:TVA721136 UEW721135:UEW721136 UOS721135:UOS721136 UYO721135:UYO721136 VIK721135:VIK721136 VSG721135:VSG721136 WCC721135:WCC721136 WLY721135:WLY721136 WVU721135:WVU721136 M786671:M786672 JI786671:JI786672 TE786671:TE786672 ADA786671:ADA786672 AMW786671:AMW786672 AWS786671:AWS786672 BGO786671:BGO786672 BQK786671:BQK786672 CAG786671:CAG786672 CKC786671:CKC786672 CTY786671:CTY786672 DDU786671:DDU786672 DNQ786671:DNQ786672 DXM786671:DXM786672 EHI786671:EHI786672 ERE786671:ERE786672 FBA786671:FBA786672 FKW786671:FKW786672 FUS786671:FUS786672 GEO786671:GEO786672 GOK786671:GOK786672 GYG786671:GYG786672 HIC786671:HIC786672 HRY786671:HRY786672 IBU786671:IBU786672 ILQ786671:ILQ786672 IVM786671:IVM786672 JFI786671:JFI786672 JPE786671:JPE786672 JZA786671:JZA786672 KIW786671:KIW786672 KSS786671:KSS786672 LCO786671:LCO786672 LMK786671:LMK786672 LWG786671:LWG786672 MGC786671:MGC786672 MPY786671:MPY786672 MZU786671:MZU786672 NJQ786671:NJQ786672 NTM786671:NTM786672 ODI786671:ODI786672 ONE786671:ONE786672 OXA786671:OXA786672 PGW786671:PGW786672 PQS786671:PQS786672 QAO786671:QAO786672 QKK786671:QKK786672 QUG786671:QUG786672 REC786671:REC786672 RNY786671:RNY786672 RXU786671:RXU786672 SHQ786671:SHQ786672 SRM786671:SRM786672 TBI786671:TBI786672 TLE786671:TLE786672 TVA786671:TVA786672 UEW786671:UEW786672 UOS786671:UOS786672 UYO786671:UYO786672 VIK786671:VIK786672 VSG786671:VSG786672 WCC786671:WCC786672 WLY786671:WLY786672 WVU786671:WVU786672 M852207:M852208 JI852207:JI852208 TE852207:TE852208 ADA852207:ADA852208 AMW852207:AMW852208 AWS852207:AWS852208 BGO852207:BGO852208 BQK852207:BQK852208 CAG852207:CAG852208 CKC852207:CKC852208 CTY852207:CTY852208 DDU852207:DDU852208 DNQ852207:DNQ852208 DXM852207:DXM852208 EHI852207:EHI852208 ERE852207:ERE852208 FBA852207:FBA852208 FKW852207:FKW852208 FUS852207:FUS852208 GEO852207:GEO852208 GOK852207:GOK852208 GYG852207:GYG852208 HIC852207:HIC852208 HRY852207:HRY852208 IBU852207:IBU852208 ILQ852207:ILQ852208 IVM852207:IVM852208 JFI852207:JFI852208 JPE852207:JPE852208 JZA852207:JZA852208 KIW852207:KIW852208 KSS852207:KSS852208 LCO852207:LCO852208 LMK852207:LMK852208 LWG852207:LWG852208 MGC852207:MGC852208 MPY852207:MPY852208 MZU852207:MZU852208 NJQ852207:NJQ852208 NTM852207:NTM852208 ODI852207:ODI852208 ONE852207:ONE852208 OXA852207:OXA852208 PGW852207:PGW852208 PQS852207:PQS852208 QAO852207:QAO852208 QKK852207:QKK852208 QUG852207:QUG852208 REC852207:REC852208 RNY852207:RNY852208 RXU852207:RXU852208 SHQ852207:SHQ852208 SRM852207:SRM852208 TBI852207:TBI852208 TLE852207:TLE852208 TVA852207:TVA852208 UEW852207:UEW852208 UOS852207:UOS852208 UYO852207:UYO852208 VIK852207:VIK852208 VSG852207:VSG852208 WCC852207:WCC852208 WLY852207:WLY852208 WVU852207:WVU852208 M917743:M917744 JI917743:JI917744 TE917743:TE917744 ADA917743:ADA917744 AMW917743:AMW917744 AWS917743:AWS917744 BGO917743:BGO917744 BQK917743:BQK917744 CAG917743:CAG917744 CKC917743:CKC917744 CTY917743:CTY917744 DDU917743:DDU917744 DNQ917743:DNQ917744 DXM917743:DXM917744 EHI917743:EHI917744 ERE917743:ERE917744 FBA917743:FBA917744 FKW917743:FKW917744 FUS917743:FUS917744 GEO917743:GEO917744 GOK917743:GOK917744 GYG917743:GYG917744 HIC917743:HIC917744 HRY917743:HRY917744 IBU917743:IBU917744 ILQ917743:ILQ917744 IVM917743:IVM917744 JFI917743:JFI917744 JPE917743:JPE917744 JZA917743:JZA917744 KIW917743:KIW917744 KSS917743:KSS917744 LCO917743:LCO917744 LMK917743:LMK917744 LWG917743:LWG917744 MGC917743:MGC917744 MPY917743:MPY917744 MZU917743:MZU917744 NJQ917743:NJQ917744 NTM917743:NTM917744 ODI917743:ODI917744 ONE917743:ONE917744 OXA917743:OXA917744 PGW917743:PGW917744 PQS917743:PQS917744 QAO917743:QAO917744 QKK917743:QKK917744 QUG917743:QUG917744 REC917743:REC917744 RNY917743:RNY917744 RXU917743:RXU917744 SHQ917743:SHQ917744 SRM917743:SRM917744 TBI917743:TBI917744 TLE917743:TLE917744 TVA917743:TVA917744 UEW917743:UEW917744 UOS917743:UOS917744 UYO917743:UYO917744 VIK917743:VIK917744 VSG917743:VSG917744 WCC917743:WCC917744 WLY917743:WLY917744 WVU917743:WVU917744 M983279:M983280 JI983279:JI983280 TE983279:TE983280 ADA983279:ADA983280 AMW983279:AMW983280 AWS983279:AWS983280 BGO983279:BGO983280 BQK983279:BQK983280 CAG983279:CAG983280 CKC983279:CKC983280 CTY983279:CTY983280 DDU983279:DDU983280 DNQ983279:DNQ983280 DXM983279:DXM983280 EHI983279:EHI983280 ERE983279:ERE983280 FBA983279:FBA983280 FKW983279:FKW983280 FUS983279:FUS983280 GEO983279:GEO983280 GOK983279:GOK983280 GYG983279:GYG983280 HIC983279:HIC983280 HRY983279:HRY983280 IBU983279:IBU983280 ILQ983279:ILQ983280 IVM983279:IVM983280 JFI983279:JFI983280 JPE983279:JPE983280 JZA983279:JZA983280 KIW983279:KIW983280 KSS983279:KSS983280 LCO983279:LCO983280 LMK983279:LMK983280 LWG983279:LWG983280 MGC983279:MGC983280 MPY983279:MPY983280 MZU983279:MZU983280 NJQ983279:NJQ983280 NTM983279:NTM983280 ODI983279:ODI983280 ONE983279:ONE983280 OXA983279:OXA983280 PGW983279:PGW983280 PQS983279:PQS983280 QAO983279:QAO983280 QKK983279:QKK983280 QUG983279:QUG983280 REC983279:REC983280 RNY983279:RNY983280 RXU983279:RXU983280 SHQ983279:SHQ983280 SRM983279:SRM983280 TBI983279:TBI983280 TLE983279:TLE983280 TVA983279:TVA983280 UEW983279:UEW983280 UOS983279:UOS983280 UYO983279:UYO983280 VIK983279:VIK983280 VSG983279:VSG983280 WCC983279:WCC983280 WLY983279:WLY983280 WVU983279:WVU983280 M70 JI70 TE70 ADA70 AMW70 AWS70 BGO70 BQK70 CAG70 CKC70 CTY70 DDU70 DNQ70 DXM70 EHI70 ERE70 FBA70 FKW70 FUS70 GEO70 GOK70 GYG70 HIC70 HRY70 IBU70 ILQ70 IVM70 JFI70 JPE70 JZA70 KIW70 KSS70 LCO70 LMK70 LWG70 MGC70 MPY70 MZU70 NJQ70 NTM70 ODI70 ONE70 OXA70 PGW70 PQS70 QAO70 QKK70 QUG70 REC70 RNY70 RXU70 SHQ70 SRM70 TBI70 TLE70 TVA70 UEW70 UOS70 UYO70 VIK70 VSG70 WCC70 WLY70 WVU70 M65606 JI65606 TE65606 ADA65606 AMW65606 AWS65606 BGO65606 BQK65606 CAG65606 CKC65606 CTY65606 DDU65606 DNQ65606 DXM65606 EHI65606 ERE65606 FBA65606 FKW65606 FUS65606 GEO65606 GOK65606 GYG65606 HIC65606 HRY65606 IBU65606 ILQ65606 IVM65606 JFI65606 JPE65606 JZA65606 KIW65606 KSS65606 LCO65606 LMK65606 LWG65606 MGC65606 MPY65606 MZU65606 NJQ65606 NTM65606 ODI65606 ONE65606 OXA65606 PGW65606 PQS65606 QAO65606 QKK65606 QUG65606 REC65606 RNY65606 RXU65606 SHQ65606 SRM65606 TBI65606 TLE65606 TVA65606 UEW65606 UOS65606 UYO65606 VIK65606 VSG65606 WCC65606 WLY65606 WVU65606 M131142 JI131142 TE131142 ADA131142 AMW131142 AWS131142 BGO131142 BQK131142 CAG131142 CKC131142 CTY131142 DDU131142 DNQ131142 DXM131142 EHI131142 ERE131142 FBA131142 FKW131142 FUS131142 GEO131142 GOK131142 GYG131142 HIC131142 HRY131142 IBU131142 ILQ131142 IVM131142 JFI131142 JPE131142 JZA131142 KIW131142 KSS131142 LCO131142 LMK131142 LWG131142 MGC131142 MPY131142 MZU131142 NJQ131142 NTM131142 ODI131142 ONE131142 OXA131142 PGW131142 PQS131142 QAO131142 QKK131142 QUG131142 REC131142 RNY131142 RXU131142 SHQ131142 SRM131142 TBI131142 TLE131142 TVA131142 UEW131142 UOS131142 UYO131142 VIK131142 VSG131142 WCC131142 WLY131142 WVU131142 M196678 JI196678 TE196678 ADA196678 AMW196678 AWS196678 BGO196678 BQK196678 CAG196678 CKC196678 CTY196678 DDU196678 DNQ196678 DXM196678 EHI196678 ERE196678 FBA196678 FKW196678 FUS196678 GEO196678 GOK196678 GYG196678 HIC196678 HRY196678 IBU196678 ILQ196678 IVM196678 JFI196678 JPE196678 JZA196678 KIW196678 KSS196678 LCO196678 LMK196678 LWG196678 MGC196678 MPY196678 MZU196678 NJQ196678 NTM196678 ODI196678 ONE196678 OXA196678 PGW196678 PQS196678 QAO196678 QKK196678 QUG196678 REC196678 RNY196678 RXU196678 SHQ196678 SRM196678 TBI196678 TLE196678 TVA196678 UEW196678 UOS196678 UYO196678 VIK196678 VSG196678 WCC196678 WLY196678 WVU196678 M262214 JI262214 TE262214 ADA262214 AMW262214 AWS262214 BGO262214 BQK262214 CAG262214 CKC262214 CTY262214 DDU262214 DNQ262214 DXM262214 EHI262214 ERE262214 FBA262214 FKW262214 FUS262214 GEO262214 GOK262214 GYG262214 HIC262214 HRY262214 IBU262214 ILQ262214 IVM262214 JFI262214 JPE262214 JZA262214 KIW262214 KSS262214 LCO262214 LMK262214 LWG262214 MGC262214 MPY262214 MZU262214 NJQ262214 NTM262214 ODI262214 ONE262214 OXA262214 PGW262214 PQS262214 QAO262214 QKK262214 QUG262214 REC262214 RNY262214 RXU262214 SHQ262214 SRM262214 TBI262214 TLE262214 TVA262214 UEW262214 UOS262214 UYO262214 VIK262214 VSG262214 WCC262214 WLY262214 WVU262214 M327750 JI327750 TE327750 ADA327750 AMW327750 AWS327750 BGO327750 BQK327750 CAG327750 CKC327750 CTY327750 DDU327750 DNQ327750 DXM327750 EHI327750 ERE327750 FBA327750 FKW327750 FUS327750 GEO327750 GOK327750 GYG327750 HIC327750 HRY327750 IBU327750 ILQ327750 IVM327750 JFI327750 JPE327750 JZA327750 KIW327750 KSS327750 LCO327750 LMK327750 LWG327750 MGC327750 MPY327750 MZU327750 NJQ327750 NTM327750 ODI327750 ONE327750 OXA327750 PGW327750 PQS327750 QAO327750 QKK327750 QUG327750 REC327750 RNY327750 RXU327750 SHQ327750 SRM327750 TBI327750 TLE327750 TVA327750 UEW327750 UOS327750 UYO327750 VIK327750 VSG327750 WCC327750 WLY327750 WVU327750 M393286 JI393286 TE393286 ADA393286 AMW393286 AWS393286 BGO393286 BQK393286 CAG393286 CKC393286 CTY393286 DDU393286 DNQ393286 DXM393286 EHI393286 ERE393286 FBA393286 FKW393286 FUS393286 GEO393286 GOK393286 GYG393286 HIC393286 HRY393286 IBU393286 ILQ393286 IVM393286 JFI393286 JPE393286 JZA393286 KIW393286 KSS393286 LCO393286 LMK393286 LWG393286 MGC393286 MPY393286 MZU393286 NJQ393286 NTM393286 ODI393286 ONE393286 OXA393286 PGW393286 PQS393286 QAO393286 QKK393286 QUG393286 REC393286 RNY393286 RXU393286 SHQ393286 SRM393286 TBI393286 TLE393286 TVA393286 UEW393286 UOS393286 UYO393286 VIK393286 VSG393286 WCC393286 WLY393286 WVU393286 M458822 JI458822 TE458822 ADA458822 AMW458822 AWS458822 BGO458822 BQK458822 CAG458822 CKC458822 CTY458822 DDU458822 DNQ458822 DXM458822 EHI458822 ERE458822 FBA458822 FKW458822 FUS458822 GEO458822 GOK458822 GYG458822 HIC458822 HRY458822 IBU458822 ILQ458822 IVM458822 JFI458822 JPE458822 JZA458822 KIW458822 KSS458822 LCO458822 LMK458822 LWG458822 MGC458822 MPY458822 MZU458822 NJQ458822 NTM458822 ODI458822 ONE458822 OXA458822 PGW458822 PQS458822 QAO458822 QKK458822 QUG458822 REC458822 RNY458822 RXU458822 SHQ458822 SRM458822 TBI458822 TLE458822 TVA458822 UEW458822 UOS458822 UYO458822 VIK458822 VSG458822 WCC458822 WLY458822 WVU458822 M524358 JI524358 TE524358 ADA524358 AMW524358 AWS524358 BGO524358 BQK524358 CAG524358 CKC524358 CTY524358 DDU524358 DNQ524358 DXM524358 EHI524358 ERE524358 FBA524358 FKW524358 FUS524358 GEO524358 GOK524358 GYG524358 HIC524358 HRY524358 IBU524358 ILQ524358 IVM524358 JFI524358 JPE524358 JZA524358 KIW524358 KSS524358 LCO524358 LMK524358 LWG524358 MGC524358 MPY524358 MZU524358 NJQ524358 NTM524358 ODI524358 ONE524358 OXA524358 PGW524358 PQS524358 QAO524358 QKK524358 QUG524358 REC524358 RNY524358 RXU524358 SHQ524358 SRM524358 TBI524358 TLE524358 TVA524358 UEW524358 UOS524358 UYO524358 VIK524358 VSG524358 WCC524358 WLY524358 WVU524358 M589894 JI589894 TE589894 ADA589894 AMW589894 AWS589894 BGO589894 BQK589894 CAG589894 CKC589894 CTY589894 DDU589894 DNQ589894 DXM589894 EHI589894 ERE589894 FBA589894 FKW589894 FUS589894 GEO589894 GOK589894 GYG589894 HIC589894 HRY589894 IBU589894 ILQ589894 IVM589894 JFI589894 JPE589894 JZA589894 KIW589894 KSS589894 LCO589894 LMK589894 LWG589894 MGC589894 MPY589894 MZU589894 NJQ589894 NTM589894 ODI589894 ONE589894 OXA589894 PGW589894 PQS589894 QAO589894 QKK589894 QUG589894 REC589894 RNY589894 RXU589894 SHQ589894 SRM589894 TBI589894 TLE589894 TVA589894 UEW589894 UOS589894 UYO589894 VIK589894 VSG589894 WCC589894 WLY589894 WVU589894 M655430 JI655430 TE655430 ADA655430 AMW655430 AWS655430 BGO655430 BQK655430 CAG655430 CKC655430 CTY655430 DDU655430 DNQ655430 DXM655430 EHI655430 ERE655430 FBA655430 FKW655430 FUS655430 GEO655430 GOK655430 GYG655430 HIC655430 HRY655430 IBU655430 ILQ655430 IVM655430 JFI655430 JPE655430 JZA655430 KIW655430 KSS655430 LCO655430 LMK655430 LWG655430 MGC655430 MPY655430 MZU655430 NJQ655430 NTM655430 ODI655430 ONE655430 OXA655430 PGW655430 PQS655430 QAO655430 QKK655430 QUG655430 REC655430 RNY655430 RXU655430 SHQ655430 SRM655430 TBI655430 TLE655430 TVA655430 UEW655430 UOS655430 UYO655430 VIK655430 VSG655430 WCC655430 WLY655430 WVU655430 M720966 JI720966 TE720966 ADA720966 AMW720966 AWS720966 BGO720966 BQK720966 CAG720966 CKC720966 CTY720966 DDU720966 DNQ720966 DXM720966 EHI720966 ERE720966 FBA720966 FKW720966 FUS720966 GEO720966 GOK720966 GYG720966 HIC720966 HRY720966 IBU720966 ILQ720966 IVM720966 JFI720966 JPE720966 JZA720966 KIW720966 KSS720966 LCO720966 LMK720966 LWG720966 MGC720966 MPY720966 MZU720966 NJQ720966 NTM720966 ODI720966 ONE720966 OXA720966 PGW720966 PQS720966 QAO720966 QKK720966 QUG720966 REC720966 RNY720966 RXU720966 SHQ720966 SRM720966 TBI720966 TLE720966 TVA720966 UEW720966 UOS720966 UYO720966 VIK720966 VSG720966 WCC720966 WLY720966 WVU720966 M786502 JI786502 TE786502 ADA786502 AMW786502 AWS786502 BGO786502 BQK786502 CAG786502 CKC786502 CTY786502 DDU786502 DNQ786502 DXM786502 EHI786502 ERE786502 FBA786502 FKW786502 FUS786502 GEO786502 GOK786502 GYG786502 HIC786502 HRY786502 IBU786502 ILQ786502 IVM786502 JFI786502 JPE786502 JZA786502 KIW786502 KSS786502 LCO786502 LMK786502 LWG786502 MGC786502 MPY786502 MZU786502 NJQ786502 NTM786502 ODI786502 ONE786502 OXA786502 PGW786502 PQS786502 QAO786502 QKK786502 QUG786502 REC786502 RNY786502 RXU786502 SHQ786502 SRM786502 TBI786502 TLE786502 TVA786502 UEW786502 UOS786502 UYO786502 VIK786502 VSG786502 WCC786502 WLY786502 WVU786502 M852038 JI852038 TE852038 ADA852038 AMW852038 AWS852038 BGO852038 BQK852038 CAG852038 CKC852038 CTY852038 DDU852038 DNQ852038 DXM852038 EHI852038 ERE852038 FBA852038 FKW852038 FUS852038 GEO852038 GOK852038 GYG852038 HIC852038 HRY852038 IBU852038 ILQ852038 IVM852038 JFI852038 JPE852038 JZA852038 KIW852038 KSS852038 LCO852038 LMK852038 LWG852038 MGC852038 MPY852038 MZU852038 NJQ852038 NTM852038 ODI852038 ONE852038 OXA852038 PGW852038 PQS852038 QAO852038 QKK852038 QUG852038 REC852038 RNY852038 RXU852038 SHQ852038 SRM852038 TBI852038 TLE852038 TVA852038 UEW852038 UOS852038 UYO852038 VIK852038 VSG852038 WCC852038 WLY852038 WVU852038 M917574 JI917574 TE917574 ADA917574 AMW917574 AWS917574 BGO917574 BQK917574 CAG917574 CKC917574 CTY917574 DDU917574 DNQ917574 DXM917574 EHI917574 ERE917574 FBA917574 FKW917574 FUS917574 GEO917574 GOK917574 GYG917574 HIC917574 HRY917574 IBU917574 ILQ917574 IVM917574 JFI917574 JPE917574 JZA917574 KIW917574 KSS917574 LCO917574 LMK917574 LWG917574 MGC917574 MPY917574 MZU917574 NJQ917574 NTM917574 ODI917574 ONE917574 OXA917574 PGW917574 PQS917574 QAO917574 QKK917574 QUG917574 REC917574 RNY917574 RXU917574 SHQ917574 SRM917574 TBI917574 TLE917574 TVA917574 UEW917574 UOS917574 UYO917574 VIK917574 VSG917574 WCC917574 WLY917574 WVU917574 M983110 JI983110 TE983110 ADA983110 AMW983110 AWS983110 BGO983110 BQK983110 CAG983110 CKC983110 CTY983110 DDU983110 DNQ983110 DXM983110 EHI983110 ERE983110 FBA983110 FKW983110 FUS983110 GEO983110 GOK983110 GYG983110 HIC983110 HRY983110 IBU983110 ILQ983110 IVM983110 JFI983110 JPE983110 JZA983110 KIW983110 KSS983110 LCO983110 LMK983110 LWG983110 MGC983110 MPY983110 MZU983110 NJQ983110 NTM983110 ODI983110 ONE983110 OXA983110 PGW983110 PQS983110 QAO983110 QKK983110 QUG983110 REC983110 RNY983110 RXU983110 SHQ983110 SRM983110 TBI983110 TLE983110 TVA983110 UEW983110 UOS983110 UYO983110 VIK983110 VSG983110 WCC983110 WLY983110 WVU983110 O239:O240 JK239:JK240 TG239:TG240 ADC239:ADC240 AMY239:AMY240 AWU239:AWU240 BGQ239:BGQ240 BQM239:BQM240 CAI239:CAI240 CKE239:CKE240 CUA239:CUA240 DDW239:DDW240 DNS239:DNS240 DXO239:DXO240 EHK239:EHK240 ERG239:ERG240 FBC239:FBC240 FKY239:FKY240 FUU239:FUU240 GEQ239:GEQ240 GOM239:GOM240 GYI239:GYI240 HIE239:HIE240 HSA239:HSA240 IBW239:IBW240 ILS239:ILS240 IVO239:IVO240 JFK239:JFK240 JPG239:JPG240 JZC239:JZC240 KIY239:KIY240 KSU239:KSU240 LCQ239:LCQ240 LMM239:LMM240 LWI239:LWI240 MGE239:MGE240 MQA239:MQA240 MZW239:MZW240 NJS239:NJS240 NTO239:NTO240 ODK239:ODK240 ONG239:ONG240 OXC239:OXC240 PGY239:PGY240 PQU239:PQU240 QAQ239:QAQ240 QKM239:QKM240 QUI239:QUI240 REE239:REE240 ROA239:ROA240 RXW239:RXW240 SHS239:SHS240 SRO239:SRO240 TBK239:TBK240 TLG239:TLG240 TVC239:TVC240 UEY239:UEY240 UOU239:UOU240 UYQ239:UYQ240 VIM239:VIM240 VSI239:VSI240 WCE239:WCE240 WMA239:WMA240 WVW239:WVW240 O65775:O65776 JK65775:JK65776 TG65775:TG65776 ADC65775:ADC65776 AMY65775:AMY65776 AWU65775:AWU65776 BGQ65775:BGQ65776 BQM65775:BQM65776 CAI65775:CAI65776 CKE65775:CKE65776 CUA65775:CUA65776 DDW65775:DDW65776 DNS65775:DNS65776 DXO65775:DXO65776 EHK65775:EHK65776 ERG65775:ERG65776 FBC65775:FBC65776 FKY65775:FKY65776 FUU65775:FUU65776 GEQ65775:GEQ65776 GOM65775:GOM65776 GYI65775:GYI65776 HIE65775:HIE65776 HSA65775:HSA65776 IBW65775:IBW65776 ILS65775:ILS65776 IVO65775:IVO65776 JFK65775:JFK65776 JPG65775:JPG65776 JZC65775:JZC65776 KIY65775:KIY65776 KSU65775:KSU65776 LCQ65775:LCQ65776 LMM65775:LMM65776 LWI65775:LWI65776 MGE65775:MGE65776 MQA65775:MQA65776 MZW65775:MZW65776 NJS65775:NJS65776 NTO65775:NTO65776 ODK65775:ODK65776 ONG65775:ONG65776 OXC65775:OXC65776 PGY65775:PGY65776 PQU65775:PQU65776 QAQ65775:QAQ65776 QKM65775:QKM65776 QUI65775:QUI65776 REE65775:REE65776 ROA65775:ROA65776 RXW65775:RXW65776 SHS65775:SHS65776 SRO65775:SRO65776 TBK65775:TBK65776 TLG65775:TLG65776 TVC65775:TVC65776 UEY65775:UEY65776 UOU65775:UOU65776 UYQ65775:UYQ65776 VIM65775:VIM65776 VSI65775:VSI65776 WCE65775:WCE65776 WMA65775:WMA65776 WVW65775:WVW65776 O131311:O131312 JK131311:JK131312 TG131311:TG131312 ADC131311:ADC131312 AMY131311:AMY131312 AWU131311:AWU131312 BGQ131311:BGQ131312 BQM131311:BQM131312 CAI131311:CAI131312 CKE131311:CKE131312 CUA131311:CUA131312 DDW131311:DDW131312 DNS131311:DNS131312 DXO131311:DXO131312 EHK131311:EHK131312 ERG131311:ERG131312 FBC131311:FBC131312 FKY131311:FKY131312 FUU131311:FUU131312 GEQ131311:GEQ131312 GOM131311:GOM131312 GYI131311:GYI131312 HIE131311:HIE131312 HSA131311:HSA131312 IBW131311:IBW131312 ILS131311:ILS131312 IVO131311:IVO131312 JFK131311:JFK131312 JPG131311:JPG131312 JZC131311:JZC131312 KIY131311:KIY131312 KSU131311:KSU131312 LCQ131311:LCQ131312 LMM131311:LMM131312 LWI131311:LWI131312 MGE131311:MGE131312 MQA131311:MQA131312 MZW131311:MZW131312 NJS131311:NJS131312 NTO131311:NTO131312 ODK131311:ODK131312 ONG131311:ONG131312 OXC131311:OXC131312 PGY131311:PGY131312 PQU131311:PQU131312 QAQ131311:QAQ131312 QKM131311:QKM131312 QUI131311:QUI131312 REE131311:REE131312 ROA131311:ROA131312 RXW131311:RXW131312 SHS131311:SHS131312 SRO131311:SRO131312 TBK131311:TBK131312 TLG131311:TLG131312 TVC131311:TVC131312 UEY131311:UEY131312 UOU131311:UOU131312 UYQ131311:UYQ131312 VIM131311:VIM131312 VSI131311:VSI131312 WCE131311:WCE131312 WMA131311:WMA131312 WVW131311:WVW131312 O196847:O196848 JK196847:JK196848 TG196847:TG196848 ADC196847:ADC196848 AMY196847:AMY196848 AWU196847:AWU196848 BGQ196847:BGQ196848 BQM196847:BQM196848 CAI196847:CAI196848 CKE196847:CKE196848 CUA196847:CUA196848 DDW196847:DDW196848 DNS196847:DNS196848 DXO196847:DXO196848 EHK196847:EHK196848 ERG196847:ERG196848 FBC196847:FBC196848 FKY196847:FKY196848 FUU196847:FUU196848 GEQ196847:GEQ196848 GOM196847:GOM196848 GYI196847:GYI196848 HIE196847:HIE196848 HSA196847:HSA196848 IBW196847:IBW196848 ILS196847:ILS196848 IVO196847:IVO196848 JFK196847:JFK196848 JPG196847:JPG196848 JZC196847:JZC196848 KIY196847:KIY196848 KSU196847:KSU196848 LCQ196847:LCQ196848 LMM196847:LMM196848 LWI196847:LWI196848 MGE196847:MGE196848 MQA196847:MQA196848 MZW196847:MZW196848 NJS196847:NJS196848 NTO196847:NTO196848 ODK196847:ODK196848 ONG196847:ONG196848 OXC196847:OXC196848 PGY196847:PGY196848 PQU196847:PQU196848 QAQ196847:QAQ196848 QKM196847:QKM196848 QUI196847:QUI196848 REE196847:REE196848 ROA196847:ROA196848 RXW196847:RXW196848 SHS196847:SHS196848 SRO196847:SRO196848 TBK196847:TBK196848 TLG196847:TLG196848 TVC196847:TVC196848 UEY196847:UEY196848 UOU196847:UOU196848 UYQ196847:UYQ196848 VIM196847:VIM196848 VSI196847:VSI196848 WCE196847:WCE196848 WMA196847:WMA196848 WVW196847:WVW196848 O262383:O262384 JK262383:JK262384 TG262383:TG262384 ADC262383:ADC262384 AMY262383:AMY262384 AWU262383:AWU262384 BGQ262383:BGQ262384 BQM262383:BQM262384 CAI262383:CAI262384 CKE262383:CKE262384 CUA262383:CUA262384 DDW262383:DDW262384 DNS262383:DNS262384 DXO262383:DXO262384 EHK262383:EHK262384 ERG262383:ERG262384 FBC262383:FBC262384 FKY262383:FKY262384 FUU262383:FUU262384 GEQ262383:GEQ262384 GOM262383:GOM262384 GYI262383:GYI262384 HIE262383:HIE262384 HSA262383:HSA262384 IBW262383:IBW262384 ILS262383:ILS262384 IVO262383:IVO262384 JFK262383:JFK262384 JPG262383:JPG262384 JZC262383:JZC262384 KIY262383:KIY262384 KSU262383:KSU262384 LCQ262383:LCQ262384 LMM262383:LMM262384 LWI262383:LWI262384 MGE262383:MGE262384 MQA262383:MQA262384 MZW262383:MZW262384 NJS262383:NJS262384 NTO262383:NTO262384 ODK262383:ODK262384 ONG262383:ONG262384 OXC262383:OXC262384 PGY262383:PGY262384 PQU262383:PQU262384 QAQ262383:QAQ262384 QKM262383:QKM262384 QUI262383:QUI262384 REE262383:REE262384 ROA262383:ROA262384 RXW262383:RXW262384 SHS262383:SHS262384 SRO262383:SRO262384 TBK262383:TBK262384 TLG262383:TLG262384 TVC262383:TVC262384 UEY262383:UEY262384 UOU262383:UOU262384 UYQ262383:UYQ262384 VIM262383:VIM262384 VSI262383:VSI262384 WCE262383:WCE262384 WMA262383:WMA262384 WVW262383:WVW262384 O327919:O327920 JK327919:JK327920 TG327919:TG327920 ADC327919:ADC327920 AMY327919:AMY327920 AWU327919:AWU327920 BGQ327919:BGQ327920 BQM327919:BQM327920 CAI327919:CAI327920 CKE327919:CKE327920 CUA327919:CUA327920 DDW327919:DDW327920 DNS327919:DNS327920 DXO327919:DXO327920 EHK327919:EHK327920 ERG327919:ERG327920 FBC327919:FBC327920 FKY327919:FKY327920 FUU327919:FUU327920 GEQ327919:GEQ327920 GOM327919:GOM327920 GYI327919:GYI327920 HIE327919:HIE327920 HSA327919:HSA327920 IBW327919:IBW327920 ILS327919:ILS327920 IVO327919:IVO327920 JFK327919:JFK327920 JPG327919:JPG327920 JZC327919:JZC327920 KIY327919:KIY327920 KSU327919:KSU327920 LCQ327919:LCQ327920 LMM327919:LMM327920 LWI327919:LWI327920 MGE327919:MGE327920 MQA327919:MQA327920 MZW327919:MZW327920 NJS327919:NJS327920 NTO327919:NTO327920 ODK327919:ODK327920 ONG327919:ONG327920 OXC327919:OXC327920 PGY327919:PGY327920 PQU327919:PQU327920 QAQ327919:QAQ327920 QKM327919:QKM327920 QUI327919:QUI327920 REE327919:REE327920 ROA327919:ROA327920 RXW327919:RXW327920 SHS327919:SHS327920 SRO327919:SRO327920 TBK327919:TBK327920 TLG327919:TLG327920 TVC327919:TVC327920 UEY327919:UEY327920 UOU327919:UOU327920 UYQ327919:UYQ327920 VIM327919:VIM327920 VSI327919:VSI327920 WCE327919:WCE327920 WMA327919:WMA327920 WVW327919:WVW327920 O393455:O393456 JK393455:JK393456 TG393455:TG393456 ADC393455:ADC393456 AMY393455:AMY393456 AWU393455:AWU393456 BGQ393455:BGQ393456 BQM393455:BQM393456 CAI393455:CAI393456 CKE393455:CKE393456 CUA393455:CUA393456 DDW393455:DDW393456 DNS393455:DNS393456 DXO393455:DXO393456 EHK393455:EHK393456 ERG393455:ERG393456 FBC393455:FBC393456 FKY393455:FKY393456 FUU393455:FUU393456 GEQ393455:GEQ393456 GOM393455:GOM393456 GYI393455:GYI393456 HIE393455:HIE393456 HSA393455:HSA393456 IBW393455:IBW393456 ILS393455:ILS393456 IVO393455:IVO393456 JFK393455:JFK393456 JPG393455:JPG393456 JZC393455:JZC393456 KIY393455:KIY393456 KSU393455:KSU393456 LCQ393455:LCQ393456 LMM393455:LMM393456 LWI393455:LWI393456 MGE393455:MGE393456 MQA393455:MQA393456 MZW393455:MZW393456 NJS393455:NJS393456 NTO393455:NTO393456 ODK393455:ODK393456 ONG393455:ONG393456 OXC393455:OXC393456 PGY393455:PGY393456 PQU393455:PQU393456 QAQ393455:QAQ393456 QKM393455:QKM393456 QUI393455:QUI393456 REE393455:REE393456 ROA393455:ROA393456 RXW393455:RXW393456 SHS393455:SHS393456 SRO393455:SRO393456 TBK393455:TBK393456 TLG393455:TLG393456 TVC393455:TVC393456 UEY393455:UEY393456 UOU393455:UOU393456 UYQ393455:UYQ393456 VIM393455:VIM393456 VSI393455:VSI393456 WCE393455:WCE393456 WMA393455:WMA393456 WVW393455:WVW393456 O458991:O458992 JK458991:JK458992 TG458991:TG458992 ADC458991:ADC458992 AMY458991:AMY458992 AWU458991:AWU458992 BGQ458991:BGQ458992 BQM458991:BQM458992 CAI458991:CAI458992 CKE458991:CKE458992 CUA458991:CUA458992 DDW458991:DDW458992 DNS458991:DNS458992 DXO458991:DXO458992 EHK458991:EHK458992 ERG458991:ERG458992 FBC458991:FBC458992 FKY458991:FKY458992 FUU458991:FUU458992 GEQ458991:GEQ458992 GOM458991:GOM458992 GYI458991:GYI458992 HIE458991:HIE458992 HSA458991:HSA458992 IBW458991:IBW458992 ILS458991:ILS458992 IVO458991:IVO458992 JFK458991:JFK458992 JPG458991:JPG458992 JZC458991:JZC458992 KIY458991:KIY458992 KSU458991:KSU458992 LCQ458991:LCQ458992 LMM458991:LMM458992 LWI458991:LWI458992 MGE458991:MGE458992 MQA458991:MQA458992 MZW458991:MZW458992 NJS458991:NJS458992 NTO458991:NTO458992 ODK458991:ODK458992 ONG458991:ONG458992 OXC458991:OXC458992 PGY458991:PGY458992 PQU458991:PQU458992 QAQ458991:QAQ458992 QKM458991:QKM458992 QUI458991:QUI458992 REE458991:REE458992 ROA458991:ROA458992 RXW458991:RXW458992 SHS458991:SHS458992 SRO458991:SRO458992 TBK458991:TBK458992 TLG458991:TLG458992 TVC458991:TVC458992 UEY458991:UEY458992 UOU458991:UOU458992 UYQ458991:UYQ458992 VIM458991:VIM458992 VSI458991:VSI458992 WCE458991:WCE458992 WMA458991:WMA458992 WVW458991:WVW458992 O524527:O524528 JK524527:JK524528 TG524527:TG524528 ADC524527:ADC524528 AMY524527:AMY524528 AWU524527:AWU524528 BGQ524527:BGQ524528 BQM524527:BQM524528 CAI524527:CAI524528 CKE524527:CKE524528 CUA524527:CUA524528 DDW524527:DDW524528 DNS524527:DNS524528 DXO524527:DXO524528 EHK524527:EHK524528 ERG524527:ERG524528 FBC524527:FBC524528 FKY524527:FKY524528 FUU524527:FUU524528 GEQ524527:GEQ524528 GOM524527:GOM524528 GYI524527:GYI524528 HIE524527:HIE524528 HSA524527:HSA524528 IBW524527:IBW524528 ILS524527:ILS524528 IVO524527:IVO524528 JFK524527:JFK524528 JPG524527:JPG524528 JZC524527:JZC524528 KIY524527:KIY524528 KSU524527:KSU524528 LCQ524527:LCQ524528 LMM524527:LMM524528 LWI524527:LWI524528 MGE524527:MGE524528 MQA524527:MQA524528 MZW524527:MZW524528 NJS524527:NJS524528 NTO524527:NTO524528 ODK524527:ODK524528 ONG524527:ONG524528 OXC524527:OXC524528 PGY524527:PGY524528 PQU524527:PQU524528 QAQ524527:QAQ524528 QKM524527:QKM524528 QUI524527:QUI524528 REE524527:REE524528 ROA524527:ROA524528 RXW524527:RXW524528 SHS524527:SHS524528 SRO524527:SRO524528 TBK524527:TBK524528 TLG524527:TLG524528 TVC524527:TVC524528 UEY524527:UEY524528 UOU524527:UOU524528 UYQ524527:UYQ524528 VIM524527:VIM524528 VSI524527:VSI524528 WCE524527:WCE524528 WMA524527:WMA524528 WVW524527:WVW524528 O590063:O590064 JK590063:JK590064 TG590063:TG590064 ADC590063:ADC590064 AMY590063:AMY590064 AWU590063:AWU590064 BGQ590063:BGQ590064 BQM590063:BQM590064 CAI590063:CAI590064 CKE590063:CKE590064 CUA590063:CUA590064 DDW590063:DDW590064 DNS590063:DNS590064 DXO590063:DXO590064 EHK590063:EHK590064 ERG590063:ERG590064 FBC590063:FBC590064 FKY590063:FKY590064 FUU590063:FUU590064 GEQ590063:GEQ590064 GOM590063:GOM590064 GYI590063:GYI590064 HIE590063:HIE590064 HSA590063:HSA590064 IBW590063:IBW590064 ILS590063:ILS590064 IVO590063:IVO590064 JFK590063:JFK590064 JPG590063:JPG590064 JZC590063:JZC590064 KIY590063:KIY590064 KSU590063:KSU590064 LCQ590063:LCQ590064 LMM590063:LMM590064 LWI590063:LWI590064 MGE590063:MGE590064 MQA590063:MQA590064 MZW590063:MZW590064 NJS590063:NJS590064 NTO590063:NTO590064 ODK590063:ODK590064 ONG590063:ONG590064 OXC590063:OXC590064 PGY590063:PGY590064 PQU590063:PQU590064 QAQ590063:QAQ590064 QKM590063:QKM590064 QUI590063:QUI590064 REE590063:REE590064 ROA590063:ROA590064 RXW590063:RXW590064 SHS590063:SHS590064 SRO590063:SRO590064 TBK590063:TBK590064 TLG590063:TLG590064 TVC590063:TVC590064 UEY590063:UEY590064 UOU590063:UOU590064 UYQ590063:UYQ590064 VIM590063:VIM590064 VSI590063:VSI590064 WCE590063:WCE590064 WMA590063:WMA590064 WVW590063:WVW590064 O655599:O655600 JK655599:JK655600 TG655599:TG655600 ADC655599:ADC655600 AMY655599:AMY655600 AWU655599:AWU655600 BGQ655599:BGQ655600 BQM655599:BQM655600 CAI655599:CAI655600 CKE655599:CKE655600 CUA655599:CUA655600 DDW655599:DDW655600 DNS655599:DNS655600 DXO655599:DXO655600 EHK655599:EHK655600 ERG655599:ERG655600 FBC655599:FBC655600 FKY655599:FKY655600 FUU655599:FUU655600 GEQ655599:GEQ655600 GOM655599:GOM655600 GYI655599:GYI655600 HIE655599:HIE655600 HSA655599:HSA655600 IBW655599:IBW655600 ILS655599:ILS655600 IVO655599:IVO655600 JFK655599:JFK655600 JPG655599:JPG655600 JZC655599:JZC655600 KIY655599:KIY655600 KSU655599:KSU655600 LCQ655599:LCQ655600 LMM655599:LMM655600 LWI655599:LWI655600 MGE655599:MGE655600 MQA655599:MQA655600 MZW655599:MZW655600 NJS655599:NJS655600 NTO655599:NTO655600 ODK655599:ODK655600 ONG655599:ONG655600 OXC655599:OXC655600 PGY655599:PGY655600 PQU655599:PQU655600 QAQ655599:QAQ655600 QKM655599:QKM655600 QUI655599:QUI655600 REE655599:REE655600 ROA655599:ROA655600 RXW655599:RXW655600 SHS655599:SHS655600 SRO655599:SRO655600 TBK655599:TBK655600 TLG655599:TLG655600 TVC655599:TVC655600 UEY655599:UEY655600 UOU655599:UOU655600 UYQ655599:UYQ655600 VIM655599:VIM655600 VSI655599:VSI655600 WCE655599:WCE655600 WMA655599:WMA655600 WVW655599:WVW655600 O721135:O721136 JK721135:JK721136 TG721135:TG721136 ADC721135:ADC721136 AMY721135:AMY721136 AWU721135:AWU721136 BGQ721135:BGQ721136 BQM721135:BQM721136 CAI721135:CAI721136 CKE721135:CKE721136 CUA721135:CUA721136 DDW721135:DDW721136 DNS721135:DNS721136 DXO721135:DXO721136 EHK721135:EHK721136 ERG721135:ERG721136 FBC721135:FBC721136 FKY721135:FKY721136 FUU721135:FUU721136 GEQ721135:GEQ721136 GOM721135:GOM721136 GYI721135:GYI721136 HIE721135:HIE721136 HSA721135:HSA721136 IBW721135:IBW721136 ILS721135:ILS721136 IVO721135:IVO721136 JFK721135:JFK721136 JPG721135:JPG721136 JZC721135:JZC721136 KIY721135:KIY721136 KSU721135:KSU721136 LCQ721135:LCQ721136 LMM721135:LMM721136 LWI721135:LWI721136 MGE721135:MGE721136 MQA721135:MQA721136 MZW721135:MZW721136 NJS721135:NJS721136 NTO721135:NTO721136 ODK721135:ODK721136 ONG721135:ONG721136 OXC721135:OXC721136 PGY721135:PGY721136 PQU721135:PQU721136 QAQ721135:QAQ721136 QKM721135:QKM721136 QUI721135:QUI721136 REE721135:REE721136 ROA721135:ROA721136 RXW721135:RXW721136 SHS721135:SHS721136 SRO721135:SRO721136 TBK721135:TBK721136 TLG721135:TLG721136 TVC721135:TVC721136 UEY721135:UEY721136 UOU721135:UOU721136 UYQ721135:UYQ721136 VIM721135:VIM721136 VSI721135:VSI721136 WCE721135:WCE721136 WMA721135:WMA721136 WVW721135:WVW721136 O786671:O786672 JK786671:JK786672 TG786671:TG786672 ADC786671:ADC786672 AMY786671:AMY786672 AWU786671:AWU786672 BGQ786671:BGQ786672 BQM786671:BQM786672 CAI786671:CAI786672 CKE786671:CKE786672 CUA786671:CUA786672 DDW786671:DDW786672 DNS786671:DNS786672 DXO786671:DXO786672 EHK786671:EHK786672 ERG786671:ERG786672 FBC786671:FBC786672 FKY786671:FKY786672 FUU786671:FUU786672 GEQ786671:GEQ786672 GOM786671:GOM786672 GYI786671:GYI786672 HIE786671:HIE786672 HSA786671:HSA786672 IBW786671:IBW786672 ILS786671:ILS786672 IVO786671:IVO786672 JFK786671:JFK786672 JPG786671:JPG786672 JZC786671:JZC786672 KIY786671:KIY786672 KSU786671:KSU786672 LCQ786671:LCQ786672 LMM786671:LMM786672 LWI786671:LWI786672 MGE786671:MGE786672 MQA786671:MQA786672 MZW786671:MZW786672 NJS786671:NJS786672 NTO786671:NTO786672 ODK786671:ODK786672 ONG786671:ONG786672 OXC786671:OXC786672 PGY786671:PGY786672 PQU786671:PQU786672 QAQ786671:QAQ786672 QKM786671:QKM786672 QUI786671:QUI786672 REE786671:REE786672 ROA786671:ROA786672 RXW786671:RXW786672 SHS786671:SHS786672 SRO786671:SRO786672 TBK786671:TBK786672 TLG786671:TLG786672 TVC786671:TVC786672 UEY786671:UEY786672 UOU786671:UOU786672 UYQ786671:UYQ786672 VIM786671:VIM786672 VSI786671:VSI786672 WCE786671:WCE786672 WMA786671:WMA786672 WVW786671:WVW786672 O852207:O852208 JK852207:JK852208 TG852207:TG852208 ADC852207:ADC852208 AMY852207:AMY852208 AWU852207:AWU852208 BGQ852207:BGQ852208 BQM852207:BQM852208 CAI852207:CAI852208 CKE852207:CKE852208 CUA852207:CUA852208 DDW852207:DDW852208 DNS852207:DNS852208 DXO852207:DXO852208 EHK852207:EHK852208 ERG852207:ERG852208 FBC852207:FBC852208 FKY852207:FKY852208 FUU852207:FUU852208 GEQ852207:GEQ852208 GOM852207:GOM852208 GYI852207:GYI852208 HIE852207:HIE852208 HSA852207:HSA852208 IBW852207:IBW852208 ILS852207:ILS852208 IVO852207:IVO852208 JFK852207:JFK852208 JPG852207:JPG852208 JZC852207:JZC852208 KIY852207:KIY852208 KSU852207:KSU852208 LCQ852207:LCQ852208 LMM852207:LMM852208 LWI852207:LWI852208 MGE852207:MGE852208 MQA852207:MQA852208 MZW852207:MZW852208 NJS852207:NJS852208 NTO852207:NTO852208 ODK852207:ODK852208 ONG852207:ONG852208 OXC852207:OXC852208 PGY852207:PGY852208 PQU852207:PQU852208 QAQ852207:QAQ852208 QKM852207:QKM852208 QUI852207:QUI852208 REE852207:REE852208 ROA852207:ROA852208 RXW852207:RXW852208 SHS852207:SHS852208 SRO852207:SRO852208 TBK852207:TBK852208 TLG852207:TLG852208 TVC852207:TVC852208 UEY852207:UEY852208 UOU852207:UOU852208 UYQ852207:UYQ852208 VIM852207:VIM852208 VSI852207:VSI852208 WCE852207:WCE852208 WMA852207:WMA852208 WVW852207:WVW852208 O917743:O917744 JK917743:JK917744 TG917743:TG917744 ADC917743:ADC917744 AMY917743:AMY917744 AWU917743:AWU917744 BGQ917743:BGQ917744 BQM917743:BQM917744 CAI917743:CAI917744 CKE917743:CKE917744 CUA917743:CUA917744 DDW917743:DDW917744 DNS917743:DNS917744 DXO917743:DXO917744 EHK917743:EHK917744 ERG917743:ERG917744 FBC917743:FBC917744 FKY917743:FKY917744 FUU917743:FUU917744 GEQ917743:GEQ917744 GOM917743:GOM917744 GYI917743:GYI917744 HIE917743:HIE917744 HSA917743:HSA917744 IBW917743:IBW917744 ILS917743:ILS917744 IVO917743:IVO917744 JFK917743:JFK917744 JPG917743:JPG917744 JZC917743:JZC917744 KIY917743:KIY917744 KSU917743:KSU917744 LCQ917743:LCQ917744 LMM917743:LMM917744 LWI917743:LWI917744 MGE917743:MGE917744 MQA917743:MQA917744 MZW917743:MZW917744 NJS917743:NJS917744 NTO917743:NTO917744 ODK917743:ODK917744 ONG917743:ONG917744 OXC917743:OXC917744 PGY917743:PGY917744 PQU917743:PQU917744 QAQ917743:QAQ917744 QKM917743:QKM917744 QUI917743:QUI917744 REE917743:REE917744 ROA917743:ROA917744 RXW917743:RXW917744 SHS917743:SHS917744 SRO917743:SRO917744 TBK917743:TBK917744 TLG917743:TLG917744 TVC917743:TVC917744 UEY917743:UEY917744 UOU917743:UOU917744 UYQ917743:UYQ917744 VIM917743:VIM917744 VSI917743:VSI917744 WCE917743:WCE917744 WMA917743:WMA917744 WVW917743:WVW917744 O983279:O983280 JK983279:JK983280 TG983279:TG983280 ADC983279:ADC983280 AMY983279:AMY983280 AWU983279:AWU983280 BGQ983279:BGQ983280 BQM983279:BQM983280 CAI983279:CAI983280 CKE983279:CKE983280 CUA983279:CUA983280 DDW983279:DDW983280 DNS983279:DNS983280 DXO983279:DXO983280 EHK983279:EHK983280 ERG983279:ERG983280 FBC983279:FBC983280 FKY983279:FKY983280 FUU983279:FUU983280 GEQ983279:GEQ983280 GOM983279:GOM983280 GYI983279:GYI983280 HIE983279:HIE983280 HSA983279:HSA983280 IBW983279:IBW983280 ILS983279:ILS983280 IVO983279:IVO983280 JFK983279:JFK983280 JPG983279:JPG983280 JZC983279:JZC983280 KIY983279:KIY983280 KSU983279:KSU983280 LCQ983279:LCQ983280 LMM983279:LMM983280 LWI983279:LWI983280 MGE983279:MGE983280 MQA983279:MQA983280 MZW983279:MZW983280 NJS983279:NJS983280 NTO983279:NTO983280 ODK983279:ODK983280 ONG983279:ONG983280 OXC983279:OXC983280 PGY983279:PGY983280 PQU983279:PQU983280 QAQ983279:QAQ983280 QKM983279:QKM983280 QUI983279:QUI983280 REE983279:REE983280 ROA983279:ROA983280 RXW983279:RXW983280 SHS983279:SHS983280 SRO983279:SRO983280 TBK983279:TBK983280 TLG983279:TLG983280 TVC983279:TVC983280 UEY983279:UEY983280 UOU983279:UOU983280 UYQ983279:UYQ983280 VIM983279:VIM983280 VSI983279:VSI983280 WCE983279:WCE983280 WMA983279:WMA983280 WVW983279:WVW983280" xr:uid="{D550C47F-02EE-4388-9C38-BD5A092A0622}">
      <formula1>TrueFalse</formula1>
    </dataValidation>
  </dataValidation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47ECE-29C3-4934-A398-43ACBB902A1C}">
  <dimension ref="A1:AN214"/>
  <sheetViews>
    <sheetView topLeftCell="S179" workbookViewId="0">
      <selection activeCell="AN5" sqref="AN5:AN182"/>
    </sheetView>
  </sheetViews>
  <sheetFormatPr defaultColWidth="9.109375" defaultRowHeight="10.199999999999999" outlineLevelRow="1" x14ac:dyDescent="0.2"/>
  <cols>
    <col min="1" max="1" width="26.6640625" style="4" bestFit="1" customWidth="1"/>
    <col min="2" max="2" width="40" style="35" customWidth="1"/>
    <col min="3" max="4" width="9.109375" style="4"/>
    <col min="5" max="16" width="9.109375" style="53"/>
    <col min="17" max="245" width="9.109375" style="4"/>
    <col min="246" max="246" width="26.6640625" style="4" bestFit="1" customWidth="1"/>
    <col min="247" max="501" width="9.109375" style="4"/>
    <col min="502" max="502" width="26.6640625" style="4" bestFit="1" customWidth="1"/>
    <col min="503" max="757" width="9.109375" style="4"/>
    <col min="758" max="758" width="26.6640625" style="4" bestFit="1" customWidth="1"/>
    <col min="759" max="1013" width="9.109375" style="4"/>
    <col min="1014" max="1014" width="26.6640625" style="4" bestFit="1" customWidth="1"/>
    <col min="1015" max="1269" width="9.109375" style="4"/>
    <col min="1270" max="1270" width="26.6640625" style="4" bestFit="1" customWidth="1"/>
    <col min="1271" max="1525" width="9.109375" style="4"/>
    <col min="1526" max="1526" width="26.6640625" style="4" bestFit="1" customWidth="1"/>
    <col min="1527" max="1781" width="9.109375" style="4"/>
    <col min="1782" max="1782" width="26.6640625" style="4" bestFit="1" customWidth="1"/>
    <col min="1783" max="2037" width="9.109375" style="4"/>
    <col min="2038" max="2038" width="26.6640625" style="4" bestFit="1" customWidth="1"/>
    <col min="2039" max="2293" width="9.109375" style="4"/>
    <col min="2294" max="2294" width="26.6640625" style="4" bestFit="1" customWidth="1"/>
    <col min="2295" max="2549" width="9.109375" style="4"/>
    <col min="2550" max="2550" width="26.6640625" style="4" bestFit="1" customWidth="1"/>
    <col min="2551" max="2805" width="9.109375" style="4"/>
    <col min="2806" max="2806" width="26.6640625" style="4" bestFit="1" customWidth="1"/>
    <col min="2807" max="3061" width="9.109375" style="4"/>
    <col min="3062" max="3062" width="26.6640625" style="4" bestFit="1" customWidth="1"/>
    <col min="3063" max="3317" width="9.109375" style="4"/>
    <col min="3318" max="3318" width="26.6640625" style="4" bestFit="1" customWidth="1"/>
    <col min="3319" max="3573" width="9.109375" style="4"/>
    <col min="3574" max="3574" width="26.6640625" style="4" bestFit="1" customWidth="1"/>
    <col min="3575" max="3829" width="9.109375" style="4"/>
    <col min="3830" max="3830" width="26.6640625" style="4" bestFit="1" customWidth="1"/>
    <col min="3831" max="4085" width="9.109375" style="4"/>
    <col min="4086" max="4086" width="26.6640625" style="4" bestFit="1" customWidth="1"/>
    <col min="4087" max="4341" width="9.109375" style="4"/>
    <col min="4342" max="4342" width="26.6640625" style="4" bestFit="1" customWidth="1"/>
    <col min="4343" max="4597" width="9.109375" style="4"/>
    <col min="4598" max="4598" width="26.6640625" style="4" bestFit="1" customWidth="1"/>
    <col min="4599" max="4853" width="9.109375" style="4"/>
    <col min="4854" max="4854" width="26.6640625" style="4" bestFit="1" customWidth="1"/>
    <col min="4855" max="5109" width="9.109375" style="4"/>
    <col min="5110" max="5110" width="26.6640625" style="4" bestFit="1" customWidth="1"/>
    <col min="5111" max="5365" width="9.109375" style="4"/>
    <col min="5366" max="5366" width="26.6640625" style="4" bestFit="1" customWidth="1"/>
    <col min="5367" max="5621" width="9.109375" style="4"/>
    <col min="5622" max="5622" width="26.6640625" style="4" bestFit="1" customWidth="1"/>
    <col min="5623" max="5877" width="9.109375" style="4"/>
    <col min="5878" max="5878" width="26.6640625" style="4" bestFit="1" customWidth="1"/>
    <col min="5879" max="6133" width="9.109375" style="4"/>
    <col min="6134" max="6134" width="26.6640625" style="4" bestFit="1" customWidth="1"/>
    <col min="6135" max="6389" width="9.109375" style="4"/>
    <col min="6390" max="6390" width="26.6640625" style="4" bestFit="1" customWidth="1"/>
    <col min="6391" max="6645" width="9.109375" style="4"/>
    <col min="6646" max="6646" width="26.6640625" style="4" bestFit="1" customWidth="1"/>
    <col min="6647" max="6901" width="9.109375" style="4"/>
    <col min="6902" max="6902" width="26.6640625" style="4" bestFit="1" customWidth="1"/>
    <col min="6903" max="7157" width="9.109375" style="4"/>
    <col min="7158" max="7158" width="26.6640625" style="4" bestFit="1" customWidth="1"/>
    <col min="7159" max="7413" width="9.109375" style="4"/>
    <col min="7414" max="7414" width="26.6640625" style="4" bestFit="1" customWidth="1"/>
    <col min="7415" max="7669" width="9.109375" style="4"/>
    <col min="7670" max="7670" width="26.6640625" style="4" bestFit="1" customWidth="1"/>
    <col min="7671" max="7925" width="9.109375" style="4"/>
    <col min="7926" max="7926" width="26.6640625" style="4" bestFit="1" customWidth="1"/>
    <col min="7927" max="8181" width="9.109375" style="4"/>
    <col min="8182" max="8182" width="26.6640625" style="4" bestFit="1" customWidth="1"/>
    <col min="8183" max="8437" width="9.109375" style="4"/>
    <col min="8438" max="8438" width="26.6640625" style="4" bestFit="1" customWidth="1"/>
    <col min="8439" max="8693" width="9.109375" style="4"/>
    <col min="8694" max="8694" width="26.6640625" style="4" bestFit="1" customWidth="1"/>
    <col min="8695" max="8949" width="9.109375" style="4"/>
    <col min="8950" max="8950" width="26.6640625" style="4" bestFit="1" customWidth="1"/>
    <col min="8951" max="9205" width="9.109375" style="4"/>
    <col min="9206" max="9206" width="26.6640625" style="4" bestFit="1" customWidth="1"/>
    <col min="9207" max="9461" width="9.109375" style="4"/>
    <col min="9462" max="9462" width="26.6640625" style="4" bestFit="1" customWidth="1"/>
    <col min="9463" max="9717" width="9.109375" style="4"/>
    <col min="9718" max="9718" width="26.6640625" style="4" bestFit="1" customWidth="1"/>
    <col min="9719" max="9973" width="9.109375" style="4"/>
    <col min="9974" max="9974" width="26.6640625" style="4" bestFit="1" customWidth="1"/>
    <col min="9975" max="10229" width="9.109375" style="4"/>
    <col min="10230" max="10230" width="26.6640625" style="4" bestFit="1" customWidth="1"/>
    <col min="10231" max="10485" width="9.109375" style="4"/>
    <col min="10486" max="10486" width="26.6640625" style="4" bestFit="1" customWidth="1"/>
    <col min="10487" max="10741" width="9.109375" style="4"/>
    <col min="10742" max="10742" width="26.6640625" style="4" bestFit="1" customWidth="1"/>
    <col min="10743" max="10997" width="9.109375" style="4"/>
    <col min="10998" max="10998" width="26.6640625" style="4" bestFit="1" customWidth="1"/>
    <col min="10999" max="11253" width="9.109375" style="4"/>
    <col min="11254" max="11254" width="26.6640625" style="4" bestFit="1" customWidth="1"/>
    <col min="11255" max="11509" width="9.109375" style="4"/>
    <col min="11510" max="11510" width="26.6640625" style="4" bestFit="1" customWidth="1"/>
    <col min="11511" max="11765" width="9.109375" style="4"/>
    <col min="11766" max="11766" width="26.6640625" style="4" bestFit="1" customWidth="1"/>
    <col min="11767" max="12021" width="9.109375" style="4"/>
    <col min="12022" max="12022" width="26.6640625" style="4" bestFit="1" customWidth="1"/>
    <col min="12023" max="12277" width="9.109375" style="4"/>
    <col min="12278" max="12278" width="26.6640625" style="4" bestFit="1" customWidth="1"/>
    <col min="12279" max="12533" width="9.109375" style="4"/>
    <col min="12534" max="12534" width="26.6640625" style="4" bestFit="1" customWidth="1"/>
    <col min="12535" max="12789" width="9.109375" style="4"/>
    <col min="12790" max="12790" width="26.6640625" style="4" bestFit="1" customWidth="1"/>
    <col min="12791" max="13045" width="9.109375" style="4"/>
    <col min="13046" max="13046" width="26.6640625" style="4" bestFit="1" customWidth="1"/>
    <col min="13047" max="13301" width="9.109375" style="4"/>
    <col min="13302" max="13302" width="26.6640625" style="4" bestFit="1" customWidth="1"/>
    <col min="13303" max="13557" width="9.109375" style="4"/>
    <col min="13558" max="13558" width="26.6640625" style="4" bestFit="1" customWidth="1"/>
    <col min="13559" max="13813" width="9.109375" style="4"/>
    <col min="13814" max="13814" width="26.6640625" style="4" bestFit="1" customWidth="1"/>
    <col min="13815" max="14069" width="9.109375" style="4"/>
    <col min="14070" max="14070" width="26.6640625" style="4" bestFit="1" customWidth="1"/>
    <col min="14071" max="14325" width="9.109375" style="4"/>
    <col min="14326" max="14326" width="26.6640625" style="4" bestFit="1" customWidth="1"/>
    <col min="14327" max="14581" width="9.109375" style="4"/>
    <col min="14582" max="14582" width="26.6640625" style="4" bestFit="1" customWidth="1"/>
    <col min="14583" max="14837" width="9.109375" style="4"/>
    <col min="14838" max="14838" width="26.6640625" style="4" bestFit="1" customWidth="1"/>
    <col min="14839" max="15093" width="9.109375" style="4"/>
    <col min="15094" max="15094" width="26.6640625" style="4" bestFit="1" customWidth="1"/>
    <col min="15095" max="15349" width="9.109375" style="4"/>
    <col min="15350" max="15350" width="26.6640625" style="4" bestFit="1" customWidth="1"/>
    <col min="15351" max="15605" width="9.109375" style="4"/>
    <col min="15606" max="15606" width="26.6640625" style="4" bestFit="1" customWidth="1"/>
    <col min="15607" max="15861" width="9.109375" style="4"/>
    <col min="15862" max="15862" width="26.6640625" style="4" bestFit="1" customWidth="1"/>
    <col min="15863" max="16117" width="9.109375" style="4"/>
    <col min="16118" max="16118" width="26.6640625" style="4" bestFit="1" customWidth="1"/>
    <col min="16119" max="16384" width="9.109375" style="4"/>
  </cols>
  <sheetData>
    <row r="1" spans="1:40" s="1" customFormat="1" ht="15.6" x14ac:dyDescent="0.3">
      <c r="A1" s="1" t="s">
        <v>0</v>
      </c>
      <c r="B1" s="34"/>
      <c r="E1" s="46"/>
      <c r="F1" s="46"/>
      <c r="G1" s="47"/>
      <c r="H1" s="46"/>
      <c r="I1" s="46"/>
      <c r="J1" s="46"/>
      <c r="K1" s="46"/>
      <c r="L1" s="46"/>
      <c r="M1" s="46"/>
      <c r="N1" s="46"/>
      <c r="O1" s="46"/>
      <c r="P1" s="46"/>
    </row>
    <row r="2" spans="1:40" s="1" customFormat="1" ht="15.6" x14ac:dyDescent="0.3">
      <c r="E2" s="48" t="s">
        <v>1389</v>
      </c>
      <c r="F2" s="48" t="s">
        <v>1391</v>
      </c>
      <c r="G2" s="46"/>
      <c r="H2" s="48" t="s">
        <v>1393</v>
      </c>
      <c r="I2" s="46"/>
      <c r="J2" s="46"/>
      <c r="K2" s="46"/>
      <c r="L2" s="46"/>
      <c r="M2" s="46"/>
      <c r="N2" s="46"/>
      <c r="O2" s="46"/>
      <c r="P2" s="46"/>
    </row>
    <row r="3" spans="1:40" s="1" customFormat="1" ht="15.6" x14ac:dyDescent="0.3">
      <c r="A3"/>
      <c r="B3"/>
      <c r="C3"/>
      <c r="D3"/>
      <c r="E3" s="48" t="s">
        <v>1392</v>
      </c>
      <c r="F3" s="48"/>
      <c r="G3" s="48"/>
      <c r="H3" s="48"/>
      <c r="I3" s="46"/>
      <c r="J3" s="46"/>
      <c r="K3" s="46"/>
      <c r="L3" s="46"/>
      <c r="M3" s="46"/>
      <c r="N3" s="46"/>
      <c r="O3" s="46"/>
      <c r="P3" s="46"/>
      <c r="AA3" s="1" t="s">
        <v>1394</v>
      </c>
      <c r="AB3" s="1" t="s">
        <v>1394</v>
      </c>
      <c r="AC3" s="1" t="s">
        <v>1394</v>
      </c>
      <c r="AD3" s="1" t="s">
        <v>1394</v>
      </c>
      <c r="AE3" s="1" t="s">
        <v>1394</v>
      </c>
      <c r="AF3" s="1" t="s">
        <v>1395</v>
      </c>
      <c r="AG3" s="1" t="s">
        <v>1395</v>
      </c>
      <c r="AH3" s="1" t="s">
        <v>1394</v>
      </c>
      <c r="AI3" s="1" t="s">
        <v>1395</v>
      </c>
      <c r="AJ3" s="1" t="s">
        <v>1395</v>
      </c>
      <c r="AK3" s="1" t="s">
        <v>1394</v>
      </c>
      <c r="AL3" s="1" t="s">
        <v>1394</v>
      </c>
    </row>
    <row r="4" spans="1:40" s="9" customFormat="1" ht="13.2" outlineLevel="1" x14ac:dyDescent="0.25">
      <c r="A4" t="s">
        <v>1387</v>
      </c>
      <c r="B4" t="s">
        <v>14</v>
      </c>
      <c r="C4" t="s">
        <v>1390</v>
      </c>
      <c r="D4" t="s">
        <v>1388</v>
      </c>
      <c r="E4" s="49" t="s">
        <v>1396</v>
      </c>
      <c r="F4" s="50" t="s">
        <v>1397</v>
      </c>
      <c r="G4" s="50" t="s">
        <v>1398</v>
      </c>
      <c r="H4" s="50" t="s">
        <v>1399</v>
      </c>
      <c r="I4" s="49" t="s">
        <v>1400</v>
      </c>
      <c r="J4" s="49" t="s">
        <v>1401</v>
      </c>
      <c r="K4" s="49" t="s">
        <v>1402</v>
      </c>
      <c r="L4" s="49" t="s">
        <v>1403</v>
      </c>
      <c r="M4" s="49" t="s">
        <v>1475</v>
      </c>
      <c r="N4" s="49" t="s">
        <v>1404</v>
      </c>
      <c r="O4" s="50" t="s">
        <v>1417</v>
      </c>
      <c r="P4" s="50" t="s">
        <v>1405</v>
      </c>
      <c r="Q4" s="9" t="s">
        <v>1391</v>
      </c>
      <c r="R4" s="9" t="s">
        <v>1364</v>
      </c>
      <c r="S4" s="45" t="s">
        <v>1387</v>
      </c>
      <c r="T4" s="45" t="s">
        <v>14</v>
      </c>
      <c r="U4" s="45" t="s">
        <v>1388</v>
      </c>
      <c r="V4" s="45" t="s">
        <v>1389</v>
      </c>
      <c r="W4" s="45" t="s">
        <v>1390</v>
      </c>
      <c r="X4" s="45" t="s">
        <v>1391</v>
      </c>
      <c r="Y4" s="45" t="s">
        <v>1474</v>
      </c>
      <c r="Z4" s="45" t="s">
        <v>1393</v>
      </c>
      <c r="AA4" s="45" t="s">
        <v>1336</v>
      </c>
      <c r="AB4" s="45" t="s">
        <v>1337</v>
      </c>
      <c r="AC4" s="45" t="s">
        <v>28</v>
      </c>
      <c r="AD4" s="45" t="s">
        <v>27</v>
      </c>
      <c r="AE4" s="45" t="s">
        <v>1335</v>
      </c>
      <c r="AF4" s="45" t="s">
        <v>1333</v>
      </c>
      <c r="AG4" s="45" t="s">
        <v>1334</v>
      </c>
      <c r="AH4" s="45" t="s">
        <v>31</v>
      </c>
      <c r="AI4" s="45" t="s">
        <v>32</v>
      </c>
      <c r="AJ4" s="45" t="s">
        <v>33</v>
      </c>
      <c r="AK4" s="45" t="s">
        <v>1331</v>
      </c>
      <c r="AL4" s="45" t="s">
        <v>1332</v>
      </c>
      <c r="AM4" s="9" t="s">
        <v>1364</v>
      </c>
      <c r="AN4" s="9" t="s">
        <v>1415</v>
      </c>
    </row>
    <row r="5" spans="1:40" outlineLevel="1" x14ac:dyDescent="0.2">
      <c r="A5" s="11" t="s">
        <v>36</v>
      </c>
      <c r="C5" s="12">
        <v>1</v>
      </c>
      <c r="D5" s="12">
        <v>10</v>
      </c>
      <c r="E5" s="51" t="s">
        <v>39</v>
      </c>
      <c r="F5" s="52" t="s">
        <v>40</v>
      </c>
      <c r="G5" s="52" t="s">
        <v>1320</v>
      </c>
      <c r="H5" s="51" t="s">
        <v>36</v>
      </c>
      <c r="I5" s="51" t="s">
        <v>9</v>
      </c>
      <c r="J5" s="51"/>
      <c r="K5" s="51"/>
      <c r="L5" s="51" t="s">
        <v>41</v>
      </c>
      <c r="M5" s="51">
        <v>10</v>
      </c>
      <c r="N5" s="51"/>
      <c r="O5" s="53" t="b">
        <v>0</v>
      </c>
      <c r="P5" s="53" t="b">
        <v>0</v>
      </c>
      <c r="Q5" s="4" t="s">
        <v>1453</v>
      </c>
      <c r="S5" s="4" t="str">
        <f>A$4&amp;": '"&amp;SUBSTITUTE(SUBSTITUTE(A5,CHAR(10),"\n"),"'","\'")&amp;"'"</f>
        <v>product_name: 'Acid'</v>
      </c>
      <c r="T5" s="4" t="str">
        <f>IF(B5="","",$B$4&amp;": '"&amp;SUBSTITUTE(SUBSTITUTE(B5,CHAR(10),"\n"),"'","\'")&amp;"'")</f>
        <v/>
      </c>
      <c r="U5" s="4" t="str">
        <f t="shared" ref="U5:U36" si="0">D$4&amp;": "&amp;IF(ISNUMBER(D5),D5,-1)</f>
        <v>cost: 10</v>
      </c>
      <c r="V5" s="4" t="str">
        <f t="shared" ref="V5:V36" ca="1" si="1">"stock: "&amp;TRUNC(RAND()*20)</f>
        <v>stock: 14</v>
      </c>
      <c r="W5" s="4" t="str">
        <f t="shared" ref="W5:W36" si="2">C$4&amp;": "&amp;IF(ISNUMBER(C5),C5,-1)</f>
        <v>weight: 1</v>
      </c>
      <c r="X5" s="4" t="str">
        <f t="shared" ref="X5:X36" si="3">IF(ISBLANK(Q5),"",Q$4&amp;": '/img/"&amp;Q5&amp;"'")</f>
        <v>image_link: '/img/acid.png'</v>
      </c>
      <c r="Y5" s="4" t="str">
        <f>IF(Q5="","",Y$4&amp;": '"&amp;_xlfn.XLOOKUP(Q5,Sheet2!$K$1:$K$26,Sheet2!$L$1:$L$26)&amp;"'")</f>
        <v>image_alt_text: 'Acid'</v>
      </c>
      <c r="Z5" s="4" t="str">
        <f t="shared" ref="Z5:Z36" si="4">$Z$4&amp;": 1"</f>
        <v>category_id: 1</v>
      </c>
      <c r="AA5" s="4" t="str">
        <f t="shared" ref="AA5:AA36" si="5">IF(E5="","",E$4&amp;": '"&amp;E5&amp;"'")</f>
        <v>weapon_type: 'Grenade'</v>
      </c>
      <c r="AB5" s="4" t="str">
        <f t="shared" ref="AB5:AB36" si="6">IF(F5="","",F$4&amp;": '"&amp;F5&amp;"'")</f>
        <v>ua_weapon_group: 'Alchemical'</v>
      </c>
      <c r="AC5" s="4" t="str">
        <f t="shared" ref="AC5:AC36" si="7">IF(G5="","",G$4&amp;": '"&amp;G5&amp;"'")</f>
        <v>damage: 'd6'</v>
      </c>
      <c r="AD5" s="4" t="str">
        <f t="shared" ref="AD5:AD36" si="8">IF(H5="","",H$4&amp;": '"&amp;H5&amp;"'")</f>
        <v>damage_type: 'Acid'</v>
      </c>
      <c r="AE5" s="4" t="str">
        <f t="shared" ref="AE5:AE36" si="9">IF(I5="","",I$4&amp;": '"&amp;I5&amp;"'")</f>
        <v>special_damage: 'Special'</v>
      </c>
      <c r="AF5" s="4" t="str">
        <f t="shared" ref="AF5:AF36" si="10">J$4&amp;": "&amp;IF(ISNUMBER(J5),J5,-1)</f>
        <v>critical_range: -1</v>
      </c>
      <c r="AG5" s="4" t="str">
        <f t="shared" ref="AG5:AG36" si="11">K$4&amp;": "&amp;IF(ISNUMBER(K5),K5,-1)</f>
        <v>critical_multiplier: -1</v>
      </c>
      <c r="AH5" s="4" t="str">
        <f t="shared" ref="AH5:AH36" si="12">IF(L5="","",L$4&amp;": '"&amp;L5&amp;"'")</f>
        <v>delivery: 'thrown'</v>
      </c>
      <c r="AI5" s="4" t="str">
        <f t="shared" ref="AI5:AI36" si="13">M$4&amp;": "&amp;IF(ISNUMBER(M5),M5,-1)</f>
        <v>range_increment: 10</v>
      </c>
      <c r="AJ5" s="4" t="str">
        <f t="shared" ref="AJ5:AJ36" si="14">N$4&amp;": "&amp;IF(ISNUMBER(N5),N5,-1)</f>
        <v>melee_penalty: -1</v>
      </c>
      <c r="AK5" s="4" t="str">
        <f t="shared" ref="AK5:AK36" si="15">IF(O5="","",O$4&amp;": '"&amp;LOWER(O5)&amp;"'")</f>
        <v>is_finesse: 'false'</v>
      </c>
      <c r="AL5" s="4" t="str">
        <f t="shared" ref="AL5:AL36" si="16">IF(P5="","",P$4&amp;": '"&amp;LOWER(P5)&amp;"'")</f>
        <v>has_reach: 'false'</v>
      </c>
      <c r="AM5" s="4" t="s">
        <v>1364</v>
      </c>
      <c r="AN5" s="4" t="str">
        <f ca="1">"{"&amp;_xlfn.TEXTJOIN(", ",,S5:Z5,"additional_information: {"&amp;_xlfn.TEXTJOIN(", ",,AA5:AL5)&amp;"}")&amp;"},"</f>
        <v>{product_name: 'Acid', cost: 10, stock: 14, weight: 1, image_link: '/img/acid.png', image_alt_text: 'Acid', category_id: 1, additional_information: {weapon_type: 'Grenade', ua_weapon_group: 'Alchemical', damage: 'd6', damage_type: 'Acid', special_damage: 'Special', critical_range: -1, critical_multiplier: -1, delivery: 'thrown', range_increment: 10, melee_penalty: -1, is_finesse: 'false', has_reach: 'false'}},</v>
      </c>
    </row>
    <row r="6" spans="1:40" outlineLevel="1" x14ac:dyDescent="0.2">
      <c r="A6" s="11" t="s">
        <v>42</v>
      </c>
      <c r="C6" s="12">
        <v>1</v>
      </c>
      <c r="D6" s="12"/>
      <c r="E6" s="51" t="s">
        <v>45</v>
      </c>
      <c r="F6" s="52"/>
      <c r="G6" s="52" t="s">
        <v>1321</v>
      </c>
      <c r="H6" s="51" t="s">
        <v>47</v>
      </c>
      <c r="I6" s="51"/>
      <c r="J6" s="51">
        <v>19</v>
      </c>
      <c r="K6" s="51">
        <v>2</v>
      </c>
      <c r="L6" s="51"/>
      <c r="M6" s="51"/>
      <c r="N6" s="51"/>
      <c r="O6" s="53" t="b">
        <v>0</v>
      </c>
      <c r="P6" s="53" t="b">
        <v>0</v>
      </c>
      <c r="S6" s="4" t="str">
        <f t="shared" ref="S6:S69" si="17">A$4&amp;": '"&amp;SUBSTITUTE(SUBSTITUTE(A6,CHAR(10),"\n"),"'","\'")&amp;"'"</f>
        <v>product_name: 'Aiguchi'</v>
      </c>
      <c r="T6" s="4" t="str">
        <f t="shared" ref="T6:T37" si="18">IF(B6="","",$B$4&amp;": '"&amp;SUBSTITUTE(B6,CHAR(10),"\n")&amp;"'")</f>
        <v/>
      </c>
      <c r="U6" s="4" t="str">
        <f t="shared" si="0"/>
        <v>cost: -1</v>
      </c>
      <c r="V6" s="4" t="str">
        <f t="shared" ca="1" si="1"/>
        <v>stock: 0</v>
      </c>
      <c r="W6" s="4" t="str">
        <f t="shared" si="2"/>
        <v>weight: 1</v>
      </c>
      <c r="X6" s="4" t="str">
        <f t="shared" si="3"/>
        <v/>
      </c>
      <c r="Y6" s="4" t="str">
        <f>IF(Q6="","",Y$4&amp;": '"&amp;_xlfn.XLOOKUP(Q6,Sheet2!$K$1:$K$26,Sheet2!$L$1:$L$26)&amp;"'")</f>
        <v/>
      </c>
      <c r="Z6" s="4" t="str">
        <f t="shared" si="4"/>
        <v>category_id: 1</v>
      </c>
      <c r="AA6" s="4" t="str">
        <f t="shared" si="5"/>
        <v>weapon_type: 'Simple'</v>
      </c>
      <c r="AB6" s="4" t="str">
        <f t="shared" si="6"/>
        <v/>
      </c>
      <c r="AC6" s="4" t="str">
        <f t="shared" si="7"/>
        <v>damage: 'd4'</v>
      </c>
      <c r="AD6" s="4" t="str">
        <f t="shared" si="8"/>
        <v>damage_type: 'Piercing'</v>
      </c>
      <c r="AE6" s="4" t="str">
        <f t="shared" si="9"/>
        <v/>
      </c>
      <c r="AF6" s="4" t="str">
        <f t="shared" si="10"/>
        <v>critical_range: 19</v>
      </c>
      <c r="AG6" s="4" t="str">
        <f t="shared" si="11"/>
        <v>critical_multiplier: 2</v>
      </c>
      <c r="AH6" s="4" t="str">
        <f t="shared" si="12"/>
        <v/>
      </c>
      <c r="AI6" s="4" t="str">
        <f t="shared" si="13"/>
        <v>range_increment: -1</v>
      </c>
      <c r="AJ6" s="4" t="str">
        <f t="shared" si="14"/>
        <v>melee_penalty: -1</v>
      </c>
      <c r="AK6" s="4" t="str">
        <f t="shared" si="15"/>
        <v>is_finesse: 'false'</v>
      </c>
      <c r="AL6" s="4" t="str">
        <f t="shared" si="16"/>
        <v>has_reach: 'false'</v>
      </c>
      <c r="AN6" s="4" t="str">
        <f t="shared" ref="AN6:AN69" ca="1" si="19">"{"&amp;_xlfn.TEXTJOIN(", ",,S6:Z6,"additional_information: {"&amp;_xlfn.TEXTJOIN(", ",,AA6:AL6)&amp;"}")&amp;"},"</f>
        <v>{product_name: 'Aiguchi', cost: -1, stock: 0, weight: 1, category_id: 1, additional_information: {weapon_type: 'Simple', damage: 'd4', damage_type: 'Piercing', critical_range: 19, critical_multiplier: 2, range_increment: -1, melee_penalty: -1, is_finesse: 'false', has_reach: 'false'}},</v>
      </c>
    </row>
    <row r="7" spans="1:40" outlineLevel="1" x14ac:dyDescent="0.2">
      <c r="A7" s="11" t="s">
        <v>48</v>
      </c>
      <c r="C7" s="12">
        <v>1</v>
      </c>
      <c r="D7" s="12">
        <v>30</v>
      </c>
      <c r="E7" s="51" t="s">
        <v>39</v>
      </c>
      <c r="F7" s="52" t="s">
        <v>40</v>
      </c>
      <c r="G7" s="52" t="s">
        <v>1322</v>
      </c>
      <c r="H7" s="51" t="s">
        <v>50</v>
      </c>
      <c r="I7" s="51" t="s">
        <v>51</v>
      </c>
      <c r="J7" s="54"/>
      <c r="K7" s="54"/>
      <c r="L7" s="51" t="s">
        <v>41</v>
      </c>
      <c r="M7" s="51">
        <v>10</v>
      </c>
      <c r="N7" s="54"/>
      <c r="O7" s="53" t="b">
        <v>0</v>
      </c>
      <c r="P7" s="53" t="b">
        <v>0</v>
      </c>
      <c r="Q7" s="4" t="s">
        <v>1436</v>
      </c>
      <c r="S7" s="4" t="str">
        <f t="shared" si="17"/>
        <v>product_name: 'Alchemical Sleep Gas'</v>
      </c>
      <c r="T7" s="4" t="str">
        <f t="shared" si="18"/>
        <v/>
      </c>
      <c r="U7" s="4" t="str">
        <f t="shared" si="0"/>
        <v>cost: 30</v>
      </c>
      <c r="V7" s="4" t="str">
        <f t="shared" ca="1" si="1"/>
        <v>stock: 15</v>
      </c>
      <c r="W7" s="4" t="str">
        <f t="shared" si="2"/>
        <v>weight: 1</v>
      </c>
      <c r="X7" s="4" t="str">
        <f t="shared" si="3"/>
        <v>image_link: '/img/sleepGas.png'</v>
      </c>
      <c r="Y7" s="4" t="str">
        <f>IF(Q7="","",Y$4&amp;": '"&amp;_xlfn.XLOOKUP(Q7,Sheet2!$K$1:$K$26,Sheet2!$L$1:$L$26)&amp;"'")</f>
        <v>image_alt_text: 'Sleep Gas'</v>
      </c>
      <c r="Z7" s="4" t="str">
        <f t="shared" si="4"/>
        <v>category_id: 1</v>
      </c>
      <c r="AA7" s="4" t="str">
        <f t="shared" si="5"/>
        <v>weapon_type: 'Grenade'</v>
      </c>
      <c r="AB7" s="4" t="str">
        <f t="shared" si="6"/>
        <v>ua_weapon_group: 'Alchemical'</v>
      </c>
      <c r="AC7" s="4" t="str">
        <f t="shared" si="7"/>
        <v>damage: 'd'</v>
      </c>
      <c r="AD7" s="4" t="str">
        <f t="shared" si="8"/>
        <v>damage_type: 'Sleep'</v>
      </c>
      <c r="AE7" s="4" t="str">
        <f t="shared" si="9"/>
        <v>special_damage: 'Fortitude DC (15)'</v>
      </c>
      <c r="AF7" s="4" t="str">
        <f t="shared" si="10"/>
        <v>critical_range: -1</v>
      </c>
      <c r="AG7" s="4" t="str">
        <f t="shared" si="11"/>
        <v>critical_multiplier: -1</v>
      </c>
      <c r="AH7" s="4" t="str">
        <f t="shared" si="12"/>
        <v>delivery: 'thrown'</v>
      </c>
      <c r="AI7" s="4" t="str">
        <f t="shared" si="13"/>
        <v>range_increment: 10</v>
      </c>
      <c r="AJ7" s="4" t="str">
        <f t="shared" si="14"/>
        <v>melee_penalty: -1</v>
      </c>
      <c r="AK7" s="4" t="str">
        <f t="shared" si="15"/>
        <v>is_finesse: 'false'</v>
      </c>
      <c r="AL7" s="4" t="str">
        <f t="shared" si="16"/>
        <v>has_reach: 'false'</v>
      </c>
      <c r="AN7" s="4" t="str">
        <f t="shared" ca="1" si="19"/>
        <v>{product_name: 'Alchemical Sleep Gas', cost: 30, stock: 15, weight: 1, image_link: '/img/sleepGas.png', image_alt_text: 'Sleep Gas', category_id: 1, additional_information: {weapon_type: 'Grenade', ua_weapon_group: 'Alchemical', damage: 'd', damage_type: 'Sleep', special_damage: 'Fortitude DC (15)', critical_range: -1, critical_multiplier: -1, delivery: 'thrown', range_increment: 10, melee_penalty: -1, is_finesse: 'false', has_reach: 'false'}},</v>
      </c>
    </row>
    <row r="8" spans="1:40" outlineLevel="1" x14ac:dyDescent="0.2">
      <c r="A8" s="11" t="s">
        <v>52</v>
      </c>
      <c r="C8" s="12">
        <v>1</v>
      </c>
      <c r="D8" s="12">
        <v>20</v>
      </c>
      <c r="E8" s="51" t="s">
        <v>39</v>
      </c>
      <c r="F8" s="52" t="s">
        <v>40</v>
      </c>
      <c r="G8" s="52" t="s">
        <v>1320</v>
      </c>
      <c r="H8" s="51" t="s">
        <v>53</v>
      </c>
      <c r="I8" s="51" t="s">
        <v>9</v>
      </c>
      <c r="J8" s="51"/>
      <c r="K8" s="51"/>
      <c r="L8" s="51" t="s">
        <v>41</v>
      </c>
      <c r="M8" s="51">
        <v>10</v>
      </c>
      <c r="N8" s="51"/>
      <c r="O8" s="53" t="b">
        <v>0</v>
      </c>
      <c r="P8" s="53" t="b">
        <v>0</v>
      </c>
      <c r="Q8" s="4" t="s">
        <v>1453</v>
      </c>
      <c r="S8" s="4" t="str">
        <f t="shared" si="17"/>
        <v>product_name: 'Alchemist\'s Fire'</v>
      </c>
      <c r="T8" s="4" t="str">
        <f t="shared" si="18"/>
        <v/>
      </c>
      <c r="U8" s="4" t="str">
        <f t="shared" si="0"/>
        <v>cost: 20</v>
      </c>
      <c r="V8" s="4" t="str">
        <f t="shared" ca="1" si="1"/>
        <v>stock: 1</v>
      </c>
      <c r="W8" s="4" t="str">
        <f t="shared" si="2"/>
        <v>weight: 1</v>
      </c>
      <c r="X8" s="4" t="str">
        <f t="shared" si="3"/>
        <v>image_link: '/img/acid.png'</v>
      </c>
      <c r="Y8" s="4" t="str">
        <f>IF(Q8="","",Y$4&amp;": '"&amp;_xlfn.XLOOKUP(Q8,Sheet2!$K$1:$K$26,Sheet2!$L$1:$L$26)&amp;"'")</f>
        <v>image_alt_text: 'Acid'</v>
      </c>
      <c r="Z8" s="4" t="str">
        <f t="shared" si="4"/>
        <v>category_id: 1</v>
      </c>
      <c r="AA8" s="4" t="str">
        <f t="shared" si="5"/>
        <v>weapon_type: 'Grenade'</v>
      </c>
      <c r="AB8" s="4" t="str">
        <f t="shared" si="6"/>
        <v>ua_weapon_group: 'Alchemical'</v>
      </c>
      <c r="AC8" s="4" t="str">
        <f t="shared" si="7"/>
        <v>damage: 'd6'</v>
      </c>
      <c r="AD8" s="4" t="str">
        <f t="shared" si="8"/>
        <v>damage_type: 'Fire'</v>
      </c>
      <c r="AE8" s="4" t="str">
        <f t="shared" si="9"/>
        <v>special_damage: 'Special'</v>
      </c>
      <c r="AF8" s="4" t="str">
        <f t="shared" si="10"/>
        <v>critical_range: -1</v>
      </c>
      <c r="AG8" s="4" t="str">
        <f t="shared" si="11"/>
        <v>critical_multiplier: -1</v>
      </c>
      <c r="AH8" s="4" t="str">
        <f t="shared" si="12"/>
        <v>delivery: 'thrown'</v>
      </c>
      <c r="AI8" s="4" t="str">
        <f t="shared" si="13"/>
        <v>range_increment: 10</v>
      </c>
      <c r="AJ8" s="4" t="str">
        <f t="shared" si="14"/>
        <v>melee_penalty: -1</v>
      </c>
      <c r="AK8" s="4" t="str">
        <f t="shared" si="15"/>
        <v>is_finesse: 'false'</v>
      </c>
      <c r="AL8" s="4" t="str">
        <f t="shared" si="16"/>
        <v>has_reach: 'false'</v>
      </c>
      <c r="AN8" s="4" t="str">
        <f t="shared" ca="1" si="19"/>
        <v>{product_name: 'Alchemist\'s Fire', cost: 20, stock: 1, weight: 1, image_link: '/img/acid.png', image_alt_text: 'Acid', category_id: 1, additional_information: {weapon_type: 'Grenade', ua_weapon_group: 'Alchemical', damage: 'd6', damage_type: 'Fire', special_damage: 'Special', critical_range: -1, critical_multiplier: -1, delivery: 'thrown', range_increment: 10, melee_penalty: -1, is_finesse: 'false', has_reach: 'false'}},</v>
      </c>
    </row>
    <row r="9" spans="1:40" ht="61.2" outlineLevel="1" x14ac:dyDescent="0.2">
      <c r="A9" s="11" t="s">
        <v>59</v>
      </c>
      <c r="B9" s="35" t="s">
        <v>60</v>
      </c>
      <c r="C9" s="12">
        <v>1</v>
      </c>
      <c r="D9" s="12">
        <v>0.05</v>
      </c>
      <c r="E9" s="51" t="s">
        <v>45</v>
      </c>
      <c r="F9" s="52" t="s">
        <v>61</v>
      </c>
      <c r="G9" s="52" t="s">
        <v>1321</v>
      </c>
      <c r="H9" s="51" t="s">
        <v>47</v>
      </c>
      <c r="I9" s="51"/>
      <c r="J9" s="51">
        <v>19</v>
      </c>
      <c r="K9" s="51">
        <v>2</v>
      </c>
      <c r="L9" s="51"/>
      <c r="M9" s="51"/>
      <c r="N9" s="51">
        <v>-4</v>
      </c>
      <c r="O9" s="53" t="b">
        <v>1</v>
      </c>
      <c r="P9" s="53" t="b">
        <v>0</v>
      </c>
      <c r="Q9" s="4" t="s">
        <v>1454</v>
      </c>
      <c r="S9" s="4" t="str">
        <f t="shared" si="17"/>
        <v>product_name: 'Arrow'</v>
      </c>
      <c r="T9" s="4" t="str">
        <f t="shared" si="18"/>
        <v>description: 'An arrow used as a melee weapon is treated as a light improvised weapon (–4 penalty on attack rolls) and deals damage as a dagger of its size (critical multiplier x2). Arrows come in a leather quiver that holds 20 arrows. An arrow that hits its target is destroyed; one that misses has a 50% chance of being destroyed or lost.'</v>
      </c>
      <c r="U9" s="4" t="str">
        <f t="shared" si="0"/>
        <v>cost: 0.05</v>
      </c>
      <c r="V9" s="4" t="str">
        <f t="shared" ca="1" si="1"/>
        <v>stock: 10</v>
      </c>
      <c r="W9" s="4" t="str">
        <f t="shared" si="2"/>
        <v>weight: 1</v>
      </c>
      <c r="X9" s="4" t="str">
        <f t="shared" si="3"/>
        <v>image_link: '/img/arrow.png'</v>
      </c>
      <c r="Y9" s="4" t="str">
        <f>IF(Q9="","",Y$4&amp;": '"&amp;_xlfn.XLOOKUP(Q9,Sheet2!$K$1:$K$26,Sheet2!$L$1:$L$26)&amp;"'")</f>
        <v>image_alt_text: 'Arrow'</v>
      </c>
      <c r="Z9" s="4" t="str">
        <f t="shared" si="4"/>
        <v>category_id: 1</v>
      </c>
      <c r="AA9" s="4" t="str">
        <f t="shared" si="5"/>
        <v>weapon_type: 'Simple'</v>
      </c>
      <c r="AB9" s="4" t="str">
        <f t="shared" si="6"/>
        <v>ua_weapon_group: 'Improvised'</v>
      </c>
      <c r="AC9" s="4" t="str">
        <f t="shared" si="7"/>
        <v>damage: 'd4'</v>
      </c>
      <c r="AD9" s="4" t="str">
        <f t="shared" si="8"/>
        <v>damage_type: 'Piercing'</v>
      </c>
      <c r="AE9" s="4" t="str">
        <f t="shared" si="9"/>
        <v/>
      </c>
      <c r="AF9" s="4" t="str">
        <f t="shared" si="10"/>
        <v>critical_range: 19</v>
      </c>
      <c r="AG9" s="4" t="str">
        <f t="shared" si="11"/>
        <v>critical_multiplier: 2</v>
      </c>
      <c r="AH9" s="4" t="str">
        <f t="shared" si="12"/>
        <v/>
      </c>
      <c r="AI9" s="4" t="str">
        <f t="shared" si="13"/>
        <v>range_increment: -1</v>
      </c>
      <c r="AJ9" s="4" t="str">
        <f t="shared" si="14"/>
        <v>melee_penalty: -4</v>
      </c>
      <c r="AK9" s="4" t="str">
        <f t="shared" si="15"/>
        <v>is_finesse: 'true'</v>
      </c>
      <c r="AL9" s="4" t="str">
        <f t="shared" si="16"/>
        <v>has_reach: 'false'</v>
      </c>
      <c r="AN9" s="4" t="str">
        <f t="shared" ca="1" si="19"/>
        <v>{product_name: 'Arrow', description: 'An arrow used as a melee weapon is treated as a light improvised weapon (–4 penalty on attack rolls) and deals damage as a dagger of its size (critical multiplier x2). Arrows come in a leather quiver that holds 20 arrows. An arrow that hits its target is destroyed; one that misses has a 50% chance of being destroyed or lost.', cost: 0.05, stock: 10, weight: 1, image_link: '/img/arrow.png', image_alt_text: 'Arrow', category_id: 1, additional_information: {weapon_type: 'Simple', ua_weapon_group: 'Improvised', damage: 'd4', damage_type: 'Piercing', critical_range: 19, critical_multiplier: 2, range_increment: -1, melee_penalty: -4, is_finesse: 'true', has_reach: 'false'}},</v>
      </c>
    </row>
    <row r="10" spans="1:40" outlineLevel="1" x14ac:dyDescent="0.2">
      <c r="A10" s="11" t="s">
        <v>62</v>
      </c>
      <c r="C10" s="12">
        <v>7</v>
      </c>
      <c r="D10" s="12">
        <v>10</v>
      </c>
      <c r="E10" s="51" t="s">
        <v>57</v>
      </c>
      <c r="F10" s="52" t="s">
        <v>63</v>
      </c>
      <c r="G10" s="52" t="s">
        <v>1323</v>
      </c>
      <c r="H10" s="51" t="s">
        <v>64</v>
      </c>
      <c r="I10" s="51"/>
      <c r="J10" s="51">
        <v>20</v>
      </c>
      <c r="K10" s="51">
        <v>3</v>
      </c>
      <c r="L10" s="51"/>
      <c r="M10" s="51"/>
      <c r="N10" s="51"/>
      <c r="O10" s="53" t="b">
        <v>0</v>
      </c>
      <c r="P10" s="53" t="b">
        <v>0</v>
      </c>
      <c r="Q10" s="4" t="s">
        <v>1455</v>
      </c>
      <c r="S10" s="4" t="str">
        <f t="shared" si="17"/>
        <v>product_name: 'Axe, Battle'</v>
      </c>
      <c r="T10" s="4" t="str">
        <f t="shared" si="18"/>
        <v/>
      </c>
      <c r="U10" s="4" t="str">
        <f t="shared" si="0"/>
        <v>cost: 10</v>
      </c>
      <c r="V10" s="4" t="str">
        <f t="shared" ca="1" si="1"/>
        <v>stock: 16</v>
      </c>
      <c r="W10" s="4" t="str">
        <f t="shared" si="2"/>
        <v>weight: 7</v>
      </c>
      <c r="X10" s="4" t="str">
        <f t="shared" si="3"/>
        <v>image_link: '/img/axe.png'</v>
      </c>
      <c r="Y10" s="4" t="str">
        <f>IF(Q10="","",Y$4&amp;": '"&amp;_xlfn.XLOOKUP(Q10,Sheet2!$K$1:$K$26,Sheet2!$L$1:$L$26)&amp;"'")</f>
        <v>image_alt_text: 'Axe'</v>
      </c>
      <c r="Z10" s="4" t="str">
        <f t="shared" si="4"/>
        <v>category_id: 1</v>
      </c>
      <c r="AA10" s="4" t="str">
        <f t="shared" si="5"/>
        <v>weapon_type: 'Martial'</v>
      </c>
      <c r="AB10" s="4" t="str">
        <f t="shared" si="6"/>
        <v>ua_weapon_group: 'Axe'</v>
      </c>
      <c r="AC10" s="4" t="str">
        <f t="shared" si="7"/>
        <v>damage: 'd8'</v>
      </c>
      <c r="AD10" s="4" t="str">
        <f t="shared" si="8"/>
        <v>damage_type: 'Slashing'</v>
      </c>
      <c r="AE10" s="4" t="str">
        <f t="shared" si="9"/>
        <v/>
      </c>
      <c r="AF10" s="4" t="str">
        <f t="shared" si="10"/>
        <v>critical_range: 20</v>
      </c>
      <c r="AG10" s="4" t="str">
        <f t="shared" si="11"/>
        <v>critical_multiplier: 3</v>
      </c>
      <c r="AH10" s="4" t="str">
        <f t="shared" si="12"/>
        <v/>
      </c>
      <c r="AI10" s="4" t="str">
        <f t="shared" si="13"/>
        <v>range_increment: -1</v>
      </c>
      <c r="AJ10" s="4" t="str">
        <f t="shared" si="14"/>
        <v>melee_penalty: -1</v>
      </c>
      <c r="AK10" s="4" t="str">
        <f t="shared" si="15"/>
        <v>is_finesse: 'false'</v>
      </c>
      <c r="AL10" s="4" t="str">
        <f t="shared" si="16"/>
        <v>has_reach: 'false'</v>
      </c>
      <c r="AN10" s="4" t="str">
        <f t="shared" ca="1" si="19"/>
        <v>{product_name: 'Axe, Battle', cost: 10, stock: 16, weight: 7, image_link: '/img/axe.png', image_alt_text: 'Axe', category_id: 1, additional_information: {weapon_type: 'Martial', ua_weapon_group: 'Axe', damage: 'd8', damage_type: 'Slashing', critical_range: 20, critical_multiplier: 3, range_increment: -1, melee_penalty: -1, is_finesse: 'false', has_reach: 'false'}},</v>
      </c>
    </row>
    <row r="11" spans="1:40" outlineLevel="1" x14ac:dyDescent="0.2">
      <c r="A11" s="11" t="s">
        <v>65</v>
      </c>
      <c r="C11" s="12">
        <v>6</v>
      </c>
      <c r="D11" s="12"/>
      <c r="E11" s="51" t="s">
        <v>68</v>
      </c>
      <c r="F11" s="52" t="s">
        <v>69</v>
      </c>
      <c r="G11" s="52" t="s">
        <v>1320</v>
      </c>
      <c r="H11" s="51" t="s">
        <v>64</v>
      </c>
      <c r="I11" s="51"/>
      <c r="J11" s="51">
        <v>20</v>
      </c>
      <c r="K11" s="51">
        <v>3</v>
      </c>
      <c r="L11" s="51"/>
      <c r="M11" s="51"/>
      <c r="N11" s="51"/>
      <c r="O11" s="53" t="b">
        <v>0</v>
      </c>
      <c r="P11" s="53" t="b">
        <v>0</v>
      </c>
      <c r="Q11" s="4" t="s">
        <v>1455</v>
      </c>
      <c r="S11" s="4" t="str">
        <f t="shared" si="17"/>
        <v>product_name: 'Axe, Dwarven Buckler'</v>
      </c>
      <c r="T11" s="4" t="str">
        <f t="shared" si="18"/>
        <v/>
      </c>
      <c r="U11" s="4" t="str">
        <f t="shared" si="0"/>
        <v>cost: -1</v>
      </c>
      <c r="V11" s="4" t="str">
        <f t="shared" ca="1" si="1"/>
        <v>stock: 14</v>
      </c>
      <c r="W11" s="4" t="str">
        <f t="shared" si="2"/>
        <v>weight: 6</v>
      </c>
      <c r="X11" s="4" t="str">
        <f t="shared" si="3"/>
        <v>image_link: '/img/axe.png'</v>
      </c>
      <c r="Y11" s="4" t="str">
        <f>IF(Q11="","",Y$4&amp;": '"&amp;_xlfn.XLOOKUP(Q11,Sheet2!$K$1:$K$26,Sheet2!$L$1:$L$26)&amp;"'")</f>
        <v>image_alt_text: 'Axe'</v>
      </c>
      <c r="Z11" s="4" t="str">
        <f t="shared" si="4"/>
        <v>category_id: 1</v>
      </c>
      <c r="AA11" s="4" t="str">
        <f t="shared" si="5"/>
        <v>weapon_type: 'Exotic'</v>
      </c>
      <c r="AB11" s="4" t="str">
        <f t="shared" si="6"/>
        <v>ua_weapon_group: 'Shield'</v>
      </c>
      <c r="AC11" s="4" t="str">
        <f t="shared" si="7"/>
        <v>damage: 'd6'</v>
      </c>
      <c r="AD11" s="4" t="str">
        <f t="shared" si="8"/>
        <v>damage_type: 'Slashing'</v>
      </c>
      <c r="AE11" s="4" t="str">
        <f t="shared" si="9"/>
        <v/>
      </c>
      <c r="AF11" s="4" t="str">
        <f t="shared" si="10"/>
        <v>critical_range: 20</v>
      </c>
      <c r="AG11" s="4" t="str">
        <f t="shared" si="11"/>
        <v>critical_multiplier: 3</v>
      </c>
      <c r="AH11" s="4" t="str">
        <f t="shared" si="12"/>
        <v/>
      </c>
      <c r="AI11" s="4" t="str">
        <f t="shared" si="13"/>
        <v>range_increment: -1</v>
      </c>
      <c r="AJ11" s="4" t="str">
        <f t="shared" si="14"/>
        <v>melee_penalty: -1</v>
      </c>
      <c r="AK11" s="4" t="str">
        <f t="shared" si="15"/>
        <v>is_finesse: 'false'</v>
      </c>
      <c r="AL11" s="4" t="str">
        <f t="shared" si="16"/>
        <v>has_reach: 'false'</v>
      </c>
      <c r="AN11" s="4" t="str">
        <f t="shared" ca="1" si="19"/>
        <v>{product_name: 'Axe, Dwarven Buckler', cost: -1, stock: 14, weight: 6, image_link: '/img/axe.png', image_alt_text: 'Axe', category_id: 1, additional_information: {weapon_type: 'Exotic', ua_weapon_group: 'Shield', damage: 'd6', damage_type: 'Slashing', critical_range: 20, critical_multiplier: 3, range_increment: -1, melee_penalty: -1, is_finesse: 'false', has_reach: 'false'}},</v>
      </c>
    </row>
    <row r="12" spans="1:40" ht="61.2" outlineLevel="1" x14ac:dyDescent="0.2">
      <c r="A12" s="11" t="s">
        <v>71</v>
      </c>
      <c r="B12" s="35" t="s">
        <v>72</v>
      </c>
      <c r="C12" s="12">
        <v>15</v>
      </c>
      <c r="D12" s="12">
        <v>30</v>
      </c>
      <c r="E12" s="51" t="s">
        <v>68</v>
      </c>
      <c r="F12" s="52" t="s">
        <v>63</v>
      </c>
      <c r="G12" s="52" t="s">
        <v>1324</v>
      </c>
      <c r="H12" s="51" t="s">
        <v>64</v>
      </c>
      <c r="I12" s="51"/>
      <c r="J12" s="51">
        <v>20</v>
      </c>
      <c r="K12" s="51">
        <v>3</v>
      </c>
      <c r="L12" s="51"/>
      <c r="M12" s="51"/>
      <c r="N12" s="51"/>
      <c r="O12" s="53" t="b">
        <v>0</v>
      </c>
      <c r="P12" s="53" t="b">
        <v>0</v>
      </c>
      <c r="Q12" s="4" t="s">
        <v>1455</v>
      </c>
      <c r="S12" s="4" t="str">
        <f t="shared" si="17"/>
        <v>product_name: 'Axe, Dwarven War'</v>
      </c>
      <c r="T12" s="4" t="str">
        <f t="shared" si="18"/>
        <v>description: 'A dwarven waraxe is too large to use in one hand without special training; thus, it is an exotic weapon. A Medium character can use a dwarven waraxe two-handed as a martial weapon, or a Large creature can use it one-handed in the same way. A dwarf treats a dwarven waraxe as a martial weapon even when using it in one hand.'</v>
      </c>
      <c r="U12" s="4" t="str">
        <f t="shared" si="0"/>
        <v>cost: 30</v>
      </c>
      <c r="V12" s="4" t="str">
        <f t="shared" ca="1" si="1"/>
        <v>stock: 15</v>
      </c>
      <c r="W12" s="4" t="str">
        <f t="shared" si="2"/>
        <v>weight: 15</v>
      </c>
      <c r="X12" s="4" t="str">
        <f t="shared" si="3"/>
        <v>image_link: '/img/axe.png'</v>
      </c>
      <c r="Y12" s="4" t="str">
        <f>IF(Q12="","",Y$4&amp;": '"&amp;_xlfn.XLOOKUP(Q12,Sheet2!$K$1:$K$26,Sheet2!$L$1:$L$26)&amp;"'")</f>
        <v>image_alt_text: 'Axe'</v>
      </c>
      <c r="Z12" s="4" t="str">
        <f t="shared" si="4"/>
        <v>category_id: 1</v>
      </c>
      <c r="AA12" s="4" t="str">
        <f t="shared" si="5"/>
        <v>weapon_type: 'Exotic'</v>
      </c>
      <c r="AB12" s="4" t="str">
        <f t="shared" si="6"/>
        <v>ua_weapon_group: 'Axe'</v>
      </c>
      <c r="AC12" s="4" t="str">
        <f t="shared" si="7"/>
        <v>damage: 'd10'</v>
      </c>
      <c r="AD12" s="4" t="str">
        <f t="shared" si="8"/>
        <v>damage_type: 'Slashing'</v>
      </c>
      <c r="AE12" s="4" t="str">
        <f t="shared" si="9"/>
        <v/>
      </c>
      <c r="AF12" s="4" t="str">
        <f t="shared" si="10"/>
        <v>critical_range: 20</v>
      </c>
      <c r="AG12" s="4" t="str">
        <f t="shared" si="11"/>
        <v>critical_multiplier: 3</v>
      </c>
      <c r="AH12" s="4" t="str">
        <f t="shared" si="12"/>
        <v/>
      </c>
      <c r="AI12" s="4" t="str">
        <f t="shared" si="13"/>
        <v>range_increment: -1</v>
      </c>
      <c r="AJ12" s="4" t="str">
        <f t="shared" si="14"/>
        <v>melee_penalty: -1</v>
      </c>
      <c r="AK12" s="4" t="str">
        <f t="shared" si="15"/>
        <v>is_finesse: 'false'</v>
      </c>
      <c r="AL12" s="4" t="str">
        <f t="shared" si="16"/>
        <v>has_reach: 'false'</v>
      </c>
      <c r="AN12" s="4" t="str">
        <f t="shared" ca="1" si="19"/>
        <v>{product_name: 'Axe, Dwarven War', description: 'A dwarven waraxe is too large to use in one hand without special training; thus, it is an exotic weapon. A Medium character can use a dwarven waraxe two-handed as a martial weapon, or a Large creature can use it one-handed in the same way. A dwarf treats a dwarven waraxe as a martial weapon even when using it in one hand.', cost: 30, stock: 15, weight: 15, image_link: '/img/axe.png', image_alt_text: 'Axe', category_id: 1, additional_information: {weapon_type: 'Exotic', ua_weapon_group: 'Axe', damage: 'd10', damage_type: 'Slashing', critical_range: 20, critical_multiplier: 3, range_increment: -1, melee_penalty: -1, is_finesse: 'false', has_reach: 'false'}},</v>
      </c>
    </row>
    <row r="13" spans="1:40" outlineLevel="1" x14ac:dyDescent="0.2">
      <c r="A13" s="11" t="s">
        <v>73</v>
      </c>
      <c r="C13" s="12">
        <v>20</v>
      </c>
      <c r="D13" s="12">
        <v>20</v>
      </c>
      <c r="E13" s="51" t="s">
        <v>57</v>
      </c>
      <c r="F13" s="52" t="s">
        <v>63</v>
      </c>
      <c r="G13" s="52" t="s">
        <v>1325</v>
      </c>
      <c r="H13" s="51" t="s">
        <v>64</v>
      </c>
      <c r="I13" s="51"/>
      <c r="J13" s="51">
        <v>20</v>
      </c>
      <c r="K13" s="51">
        <v>3</v>
      </c>
      <c r="L13" s="51"/>
      <c r="M13" s="51"/>
      <c r="N13" s="51"/>
      <c r="O13" s="53" t="b">
        <v>0</v>
      </c>
      <c r="P13" s="53" t="b">
        <v>0</v>
      </c>
      <c r="Q13" s="4" t="s">
        <v>1455</v>
      </c>
      <c r="S13" s="4" t="str">
        <f t="shared" si="17"/>
        <v>product_name: 'Axe, Great'</v>
      </c>
      <c r="T13" s="4" t="str">
        <f t="shared" si="18"/>
        <v/>
      </c>
      <c r="U13" s="4" t="str">
        <f t="shared" si="0"/>
        <v>cost: 20</v>
      </c>
      <c r="V13" s="4" t="str">
        <f t="shared" ca="1" si="1"/>
        <v>stock: 0</v>
      </c>
      <c r="W13" s="4" t="str">
        <f t="shared" si="2"/>
        <v>weight: 20</v>
      </c>
      <c r="X13" s="4" t="str">
        <f t="shared" si="3"/>
        <v>image_link: '/img/axe.png'</v>
      </c>
      <c r="Y13" s="4" t="str">
        <f>IF(Q13="","",Y$4&amp;": '"&amp;_xlfn.XLOOKUP(Q13,Sheet2!$K$1:$K$26,Sheet2!$L$1:$L$26)&amp;"'")</f>
        <v>image_alt_text: 'Axe'</v>
      </c>
      <c r="Z13" s="4" t="str">
        <f t="shared" si="4"/>
        <v>category_id: 1</v>
      </c>
      <c r="AA13" s="4" t="str">
        <f t="shared" si="5"/>
        <v>weapon_type: 'Martial'</v>
      </c>
      <c r="AB13" s="4" t="str">
        <f t="shared" si="6"/>
        <v>ua_weapon_group: 'Axe'</v>
      </c>
      <c r="AC13" s="4" t="str">
        <f t="shared" si="7"/>
        <v>damage: 'd12'</v>
      </c>
      <c r="AD13" s="4" t="str">
        <f t="shared" si="8"/>
        <v>damage_type: 'Slashing'</v>
      </c>
      <c r="AE13" s="4" t="str">
        <f t="shared" si="9"/>
        <v/>
      </c>
      <c r="AF13" s="4" t="str">
        <f t="shared" si="10"/>
        <v>critical_range: 20</v>
      </c>
      <c r="AG13" s="4" t="str">
        <f t="shared" si="11"/>
        <v>critical_multiplier: 3</v>
      </c>
      <c r="AH13" s="4" t="str">
        <f t="shared" si="12"/>
        <v/>
      </c>
      <c r="AI13" s="4" t="str">
        <f t="shared" si="13"/>
        <v>range_increment: -1</v>
      </c>
      <c r="AJ13" s="4" t="str">
        <f t="shared" si="14"/>
        <v>melee_penalty: -1</v>
      </c>
      <c r="AK13" s="4" t="str">
        <f t="shared" si="15"/>
        <v>is_finesse: 'false'</v>
      </c>
      <c r="AL13" s="4" t="str">
        <f t="shared" si="16"/>
        <v>has_reach: 'false'</v>
      </c>
      <c r="AN13" s="4" t="str">
        <f t="shared" ca="1" si="19"/>
        <v>{product_name: 'Axe, Great', cost: 20, stock: 0, weight: 20, image_link: '/img/axe.png', image_alt_text: 'Axe', category_id: 1, additional_information: {weapon_type: 'Martial', ua_weapon_group: 'Axe', damage: 'd12', damage_type: 'Slashing', critical_range: 20, critical_multiplier: 3, range_increment: -1, melee_penalty: -1, is_finesse: 'false', has_reach: 'false'}},</v>
      </c>
    </row>
    <row r="14" spans="1:40" outlineLevel="1" x14ac:dyDescent="0.2">
      <c r="A14" s="11" t="s">
        <v>74</v>
      </c>
      <c r="C14" s="12">
        <v>5</v>
      </c>
      <c r="D14" s="12">
        <v>6</v>
      </c>
      <c r="E14" s="51" t="s">
        <v>57</v>
      </c>
      <c r="F14" s="52" t="s">
        <v>63</v>
      </c>
      <c r="G14" s="52" t="s">
        <v>1320</v>
      </c>
      <c r="H14" s="51" t="s">
        <v>64</v>
      </c>
      <c r="I14" s="51"/>
      <c r="J14" s="51">
        <v>20</v>
      </c>
      <c r="K14" s="51">
        <v>3</v>
      </c>
      <c r="L14" s="51"/>
      <c r="M14" s="51"/>
      <c r="N14" s="51"/>
      <c r="O14" s="53" t="b">
        <v>0</v>
      </c>
      <c r="P14" s="53" t="b">
        <v>0</v>
      </c>
      <c r="Q14" s="4" t="s">
        <v>1455</v>
      </c>
      <c r="S14" s="4" t="str">
        <f t="shared" si="17"/>
        <v>product_name: 'Axe, Hand'</v>
      </c>
      <c r="T14" s="4" t="str">
        <f t="shared" si="18"/>
        <v/>
      </c>
      <c r="U14" s="4" t="str">
        <f t="shared" si="0"/>
        <v>cost: 6</v>
      </c>
      <c r="V14" s="4" t="str">
        <f t="shared" ca="1" si="1"/>
        <v>stock: 2</v>
      </c>
      <c r="W14" s="4" t="str">
        <f t="shared" si="2"/>
        <v>weight: 5</v>
      </c>
      <c r="X14" s="4" t="str">
        <f t="shared" si="3"/>
        <v>image_link: '/img/axe.png'</v>
      </c>
      <c r="Y14" s="4" t="str">
        <f>IF(Q14="","",Y$4&amp;": '"&amp;_xlfn.XLOOKUP(Q14,Sheet2!$K$1:$K$26,Sheet2!$L$1:$L$26)&amp;"'")</f>
        <v>image_alt_text: 'Axe'</v>
      </c>
      <c r="Z14" s="4" t="str">
        <f t="shared" si="4"/>
        <v>category_id: 1</v>
      </c>
      <c r="AA14" s="4" t="str">
        <f t="shared" si="5"/>
        <v>weapon_type: 'Martial'</v>
      </c>
      <c r="AB14" s="4" t="str">
        <f t="shared" si="6"/>
        <v>ua_weapon_group: 'Axe'</v>
      </c>
      <c r="AC14" s="4" t="str">
        <f t="shared" si="7"/>
        <v>damage: 'd6'</v>
      </c>
      <c r="AD14" s="4" t="str">
        <f t="shared" si="8"/>
        <v>damage_type: 'Slashing'</v>
      </c>
      <c r="AE14" s="4" t="str">
        <f t="shared" si="9"/>
        <v/>
      </c>
      <c r="AF14" s="4" t="str">
        <f t="shared" si="10"/>
        <v>critical_range: 20</v>
      </c>
      <c r="AG14" s="4" t="str">
        <f t="shared" si="11"/>
        <v>critical_multiplier: 3</v>
      </c>
      <c r="AH14" s="4" t="str">
        <f t="shared" si="12"/>
        <v/>
      </c>
      <c r="AI14" s="4" t="str">
        <f t="shared" si="13"/>
        <v>range_increment: -1</v>
      </c>
      <c r="AJ14" s="4" t="str">
        <f t="shared" si="14"/>
        <v>melee_penalty: -1</v>
      </c>
      <c r="AK14" s="4" t="str">
        <f t="shared" si="15"/>
        <v>is_finesse: 'false'</v>
      </c>
      <c r="AL14" s="4" t="str">
        <f t="shared" si="16"/>
        <v>has_reach: 'false'</v>
      </c>
      <c r="AN14" s="4" t="str">
        <f t="shared" ca="1" si="19"/>
        <v>{product_name: 'Axe, Hand', cost: 6, stock: 2, weight: 5, image_link: '/img/axe.png', image_alt_text: 'Axe', category_id: 1, additional_information: {weapon_type: 'Martial', ua_weapon_group: 'Axe', damage: 'd6', damage_type: 'Slashing', critical_range: 20, critical_multiplier: 3, range_increment: -1, melee_penalty: -1, is_finesse: 'false', has_reach: 'false'}},</v>
      </c>
    </row>
    <row r="15" spans="1:40" ht="91.8" outlineLevel="1" x14ac:dyDescent="0.2">
      <c r="A15" s="11" t="s">
        <v>75</v>
      </c>
      <c r="B15" s="35" t="s">
        <v>76</v>
      </c>
      <c r="C15" s="12">
        <v>25</v>
      </c>
      <c r="D15" s="12">
        <v>60</v>
      </c>
      <c r="E15" s="51" t="s">
        <v>68</v>
      </c>
      <c r="F15" s="52" t="s">
        <v>63</v>
      </c>
      <c r="G15" s="52" t="s">
        <v>1323</v>
      </c>
      <c r="H15" s="51" t="s">
        <v>64</v>
      </c>
      <c r="I15" s="51"/>
      <c r="J15" s="51">
        <v>20</v>
      </c>
      <c r="K15" s="51">
        <v>3</v>
      </c>
      <c r="L15" s="51"/>
      <c r="M15" s="51"/>
      <c r="N15" s="51"/>
      <c r="O15" s="53" t="b">
        <v>0</v>
      </c>
      <c r="P15" s="53" t="b">
        <v>0</v>
      </c>
      <c r="Q15" s="4" t="s">
        <v>1455</v>
      </c>
      <c r="S15" s="4" t="str">
        <f t="shared" si="17"/>
        <v>product_name: 'Axe, Orc Double'</v>
      </c>
      <c r="T15" s="4" t="str">
        <f t="shared" si="18"/>
        <v>description: 'An orc double axe is a double weapon. You can fight with it as if fighting with two weapons, but if you do, you incur all the normal attack penalties associated with fighting with two weapons, just as if you were using a one-handed weapon and a light weapon.\nA creature wielding an orc double axe in one hand can’t use it as a double weapon—only one end of the weapon can be used in any given round.\n'</v>
      </c>
      <c r="U15" s="4" t="str">
        <f t="shared" si="0"/>
        <v>cost: 60</v>
      </c>
      <c r="V15" s="4" t="str">
        <f t="shared" ca="1" si="1"/>
        <v>stock: 15</v>
      </c>
      <c r="W15" s="4" t="str">
        <f t="shared" si="2"/>
        <v>weight: 25</v>
      </c>
      <c r="X15" s="4" t="str">
        <f t="shared" si="3"/>
        <v>image_link: '/img/axe.png'</v>
      </c>
      <c r="Y15" s="4" t="str">
        <f>IF(Q15="","",Y$4&amp;": '"&amp;_xlfn.XLOOKUP(Q15,Sheet2!$K$1:$K$26,Sheet2!$L$1:$L$26)&amp;"'")</f>
        <v>image_alt_text: 'Axe'</v>
      </c>
      <c r="Z15" s="4" t="str">
        <f t="shared" si="4"/>
        <v>category_id: 1</v>
      </c>
      <c r="AA15" s="4" t="str">
        <f t="shared" si="5"/>
        <v>weapon_type: 'Exotic'</v>
      </c>
      <c r="AB15" s="4" t="str">
        <f t="shared" si="6"/>
        <v>ua_weapon_group: 'Axe'</v>
      </c>
      <c r="AC15" s="4" t="str">
        <f t="shared" si="7"/>
        <v>damage: 'd8'</v>
      </c>
      <c r="AD15" s="4" t="str">
        <f t="shared" si="8"/>
        <v>damage_type: 'Slashing'</v>
      </c>
      <c r="AE15" s="4" t="str">
        <f t="shared" si="9"/>
        <v/>
      </c>
      <c r="AF15" s="4" t="str">
        <f t="shared" si="10"/>
        <v>critical_range: 20</v>
      </c>
      <c r="AG15" s="4" t="str">
        <f t="shared" si="11"/>
        <v>critical_multiplier: 3</v>
      </c>
      <c r="AH15" s="4" t="str">
        <f t="shared" si="12"/>
        <v/>
      </c>
      <c r="AI15" s="4" t="str">
        <f t="shared" si="13"/>
        <v>range_increment: -1</v>
      </c>
      <c r="AJ15" s="4" t="str">
        <f t="shared" si="14"/>
        <v>melee_penalty: -1</v>
      </c>
      <c r="AK15" s="4" t="str">
        <f t="shared" si="15"/>
        <v>is_finesse: 'false'</v>
      </c>
      <c r="AL15" s="4" t="str">
        <f t="shared" si="16"/>
        <v>has_reach: 'false'</v>
      </c>
      <c r="AN15" s="4" t="str">
        <f t="shared" ca="1" si="19"/>
        <v>{product_name: 'Axe, Orc Double', description: 'An orc double axe is a double weapon. You can fight with it as if fighting with two weapons, but if you do, you incur all the normal attack penalties associated with fighting with two weapons, just as if you were using a one-handed weapon and a light weapon.\nA creature wielding an orc double axe in one hand can’t use it as a double weapon—only one end of the weapon can be used in any given round.\n', cost: 60, stock: 15, weight: 25, image_link: '/img/axe.png', image_alt_text: 'Axe', category_id: 1, additional_information: {weapon_type: 'Exotic', ua_weapon_group: 'Axe', damage: 'd8', damage_type: 'Slashing', critical_range: 20, critical_multiplier: 3, range_increment: -1, melee_penalty: -1, is_finesse: 'false', has_reach: 'false'}},</v>
      </c>
    </row>
    <row r="16" spans="1:40" outlineLevel="1" x14ac:dyDescent="0.2">
      <c r="A16" s="11" t="s">
        <v>78</v>
      </c>
      <c r="C16" s="12">
        <v>4</v>
      </c>
      <c r="D16" s="12">
        <v>8</v>
      </c>
      <c r="E16" s="51" t="s">
        <v>57</v>
      </c>
      <c r="F16" s="52" t="s">
        <v>63</v>
      </c>
      <c r="G16" s="52" t="s">
        <v>1320</v>
      </c>
      <c r="H16" s="51" t="s">
        <v>64</v>
      </c>
      <c r="I16" s="51"/>
      <c r="J16" s="51">
        <v>20</v>
      </c>
      <c r="K16" s="51">
        <v>2</v>
      </c>
      <c r="L16" s="51" t="s">
        <v>41</v>
      </c>
      <c r="M16" s="51">
        <v>10</v>
      </c>
      <c r="N16" s="51"/>
      <c r="O16" s="53" t="b">
        <v>0</v>
      </c>
      <c r="P16" s="53" t="b">
        <v>0</v>
      </c>
      <c r="Q16" s="4" t="s">
        <v>1455</v>
      </c>
      <c r="S16" s="4" t="str">
        <f t="shared" si="17"/>
        <v>product_name: 'Axe, Throwing'</v>
      </c>
      <c r="T16" s="4" t="str">
        <f t="shared" si="18"/>
        <v/>
      </c>
      <c r="U16" s="4" t="str">
        <f t="shared" si="0"/>
        <v>cost: 8</v>
      </c>
      <c r="V16" s="4" t="str">
        <f t="shared" ca="1" si="1"/>
        <v>stock: 7</v>
      </c>
      <c r="W16" s="4" t="str">
        <f t="shared" si="2"/>
        <v>weight: 4</v>
      </c>
      <c r="X16" s="4" t="str">
        <f t="shared" si="3"/>
        <v>image_link: '/img/axe.png'</v>
      </c>
      <c r="Y16" s="4" t="str">
        <f>IF(Q16="","",Y$4&amp;": '"&amp;_xlfn.XLOOKUP(Q16,Sheet2!$K$1:$K$26,Sheet2!$L$1:$L$26)&amp;"'")</f>
        <v>image_alt_text: 'Axe'</v>
      </c>
      <c r="Z16" s="4" t="str">
        <f t="shared" si="4"/>
        <v>category_id: 1</v>
      </c>
      <c r="AA16" s="4" t="str">
        <f t="shared" si="5"/>
        <v>weapon_type: 'Martial'</v>
      </c>
      <c r="AB16" s="4" t="str">
        <f t="shared" si="6"/>
        <v>ua_weapon_group: 'Axe'</v>
      </c>
      <c r="AC16" s="4" t="str">
        <f t="shared" si="7"/>
        <v>damage: 'd6'</v>
      </c>
      <c r="AD16" s="4" t="str">
        <f t="shared" si="8"/>
        <v>damage_type: 'Slashing'</v>
      </c>
      <c r="AE16" s="4" t="str">
        <f t="shared" si="9"/>
        <v/>
      </c>
      <c r="AF16" s="4" t="str">
        <f t="shared" si="10"/>
        <v>critical_range: 20</v>
      </c>
      <c r="AG16" s="4" t="str">
        <f t="shared" si="11"/>
        <v>critical_multiplier: 2</v>
      </c>
      <c r="AH16" s="4" t="str">
        <f t="shared" si="12"/>
        <v>delivery: 'thrown'</v>
      </c>
      <c r="AI16" s="4" t="str">
        <f t="shared" si="13"/>
        <v>range_increment: 10</v>
      </c>
      <c r="AJ16" s="4" t="str">
        <f t="shared" si="14"/>
        <v>melee_penalty: -1</v>
      </c>
      <c r="AK16" s="4" t="str">
        <f t="shared" si="15"/>
        <v>is_finesse: 'false'</v>
      </c>
      <c r="AL16" s="4" t="str">
        <f t="shared" si="16"/>
        <v>has_reach: 'false'</v>
      </c>
      <c r="AN16" s="4" t="str">
        <f t="shared" ca="1" si="19"/>
        <v>{product_name: 'Axe, Throwing', cost: 8, stock: 7, weight: 4, image_link: '/img/axe.png', image_alt_text: 'Axe', category_id: 1, additional_information: {weapon_type: 'Martial', ua_weapon_group: 'Axe', damage: 'd6', damage_type: 'Slashing', critical_range: 20, critical_multiplier: 2, delivery: 'thrown', range_increment: 10, melee_penalty: -1, is_finesse: 'false', has_reach: 'false'}},</v>
      </c>
    </row>
    <row r="17" spans="1:40" outlineLevel="1" x14ac:dyDescent="0.2">
      <c r="A17" s="11" t="s">
        <v>79</v>
      </c>
      <c r="C17" s="12">
        <v>5</v>
      </c>
      <c r="D17" s="12"/>
      <c r="E17" s="51" t="s">
        <v>68</v>
      </c>
      <c r="F17" s="52"/>
      <c r="G17" s="52" t="s">
        <v>1320</v>
      </c>
      <c r="H17" s="51" t="s">
        <v>47</v>
      </c>
      <c r="I17" s="51"/>
      <c r="J17" s="51">
        <v>20</v>
      </c>
      <c r="K17" s="51">
        <v>4</v>
      </c>
      <c r="L17" s="51"/>
      <c r="M17" s="51"/>
      <c r="N17" s="51"/>
      <c r="O17" s="53" t="b">
        <v>0</v>
      </c>
      <c r="P17" s="53" t="b">
        <v>0</v>
      </c>
      <c r="Q17" s="4" t="s">
        <v>1455</v>
      </c>
      <c r="S17" s="4" t="str">
        <f t="shared" si="17"/>
        <v>product_name: 'Battlepick, Gnome'</v>
      </c>
      <c r="T17" s="4" t="str">
        <f t="shared" si="18"/>
        <v/>
      </c>
      <c r="U17" s="4" t="str">
        <f t="shared" si="0"/>
        <v>cost: -1</v>
      </c>
      <c r="V17" s="4" t="str">
        <f t="shared" ca="1" si="1"/>
        <v>stock: 13</v>
      </c>
      <c r="W17" s="4" t="str">
        <f t="shared" si="2"/>
        <v>weight: 5</v>
      </c>
      <c r="X17" s="4" t="str">
        <f t="shared" si="3"/>
        <v>image_link: '/img/axe.png'</v>
      </c>
      <c r="Y17" s="4" t="str">
        <f>IF(Q17="","",Y$4&amp;": '"&amp;_xlfn.XLOOKUP(Q17,Sheet2!$K$1:$K$26,Sheet2!$L$1:$L$26)&amp;"'")</f>
        <v>image_alt_text: 'Axe'</v>
      </c>
      <c r="Z17" s="4" t="str">
        <f t="shared" si="4"/>
        <v>category_id: 1</v>
      </c>
      <c r="AA17" s="4" t="str">
        <f t="shared" si="5"/>
        <v>weapon_type: 'Exotic'</v>
      </c>
      <c r="AB17" s="4" t="str">
        <f t="shared" si="6"/>
        <v/>
      </c>
      <c r="AC17" s="4" t="str">
        <f t="shared" si="7"/>
        <v>damage: 'd6'</v>
      </c>
      <c r="AD17" s="4" t="str">
        <f t="shared" si="8"/>
        <v>damage_type: 'Piercing'</v>
      </c>
      <c r="AE17" s="4" t="str">
        <f t="shared" si="9"/>
        <v/>
      </c>
      <c r="AF17" s="4" t="str">
        <f t="shared" si="10"/>
        <v>critical_range: 20</v>
      </c>
      <c r="AG17" s="4" t="str">
        <f t="shared" si="11"/>
        <v>critical_multiplier: 4</v>
      </c>
      <c r="AH17" s="4" t="str">
        <f t="shared" si="12"/>
        <v/>
      </c>
      <c r="AI17" s="4" t="str">
        <f t="shared" si="13"/>
        <v>range_increment: -1</v>
      </c>
      <c r="AJ17" s="4" t="str">
        <f t="shared" si="14"/>
        <v>melee_penalty: -1</v>
      </c>
      <c r="AK17" s="4" t="str">
        <f t="shared" si="15"/>
        <v>is_finesse: 'false'</v>
      </c>
      <c r="AL17" s="4" t="str">
        <f t="shared" si="16"/>
        <v>has_reach: 'false'</v>
      </c>
      <c r="AN17" s="4" t="str">
        <f t="shared" ca="1" si="19"/>
        <v>{product_name: 'Battlepick, Gnome', cost: -1, stock: 13, weight: 5, image_link: '/img/axe.png', image_alt_text: 'Axe', category_id: 1, additional_information: {weapon_type: 'Exotic', damage: 'd6', damage_type: 'Piercing', critical_range: 20, critical_multiplier: 4, range_increment: -1, melee_penalty: -1, is_finesse: 'false', has_reach: 'false'}},</v>
      </c>
    </row>
    <row r="18" spans="1:40" outlineLevel="1" x14ac:dyDescent="0.2">
      <c r="A18" s="11" t="s">
        <v>86</v>
      </c>
      <c r="C18" s="12">
        <v>1</v>
      </c>
      <c r="D18" s="12">
        <v>15</v>
      </c>
      <c r="E18" s="51" t="s">
        <v>68</v>
      </c>
      <c r="F18" s="52" t="s">
        <v>87</v>
      </c>
      <c r="G18" s="52" t="s">
        <v>1321</v>
      </c>
      <c r="H18" s="51" t="s">
        <v>47</v>
      </c>
      <c r="I18" s="51"/>
      <c r="J18" s="51">
        <v>19</v>
      </c>
      <c r="K18" s="51">
        <v>2</v>
      </c>
      <c r="L18" s="51"/>
      <c r="M18" s="54"/>
      <c r="N18" s="51"/>
      <c r="O18" s="53" t="b">
        <v>0</v>
      </c>
      <c r="P18" s="53" t="b">
        <v>0</v>
      </c>
      <c r="Q18" s="4" t="s">
        <v>1451</v>
      </c>
      <c r="S18" s="4" t="str">
        <f t="shared" si="17"/>
        <v>product_name: 'Blade Boot'</v>
      </c>
      <c r="T18" s="4" t="str">
        <f t="shared" si="18"/>
        <v/>
      </c>
      <c r="U18" s="4" t="str">
        <f t="shared" si="0"/>
        <v>cost: 15</v>
      </c>
      <c r="V18" s="4" t="str">
        <f t="shared" ca="1" si="1"/>
        <v>stock: 7</v>
      </c>
      <c r="W18" s="4" t="str">
        <f t="shared" si="2"/>
        <v>weight: 1</v>
      </c>
      <c r="X18" s="4" t="str">
        <f t="shared" si="3"/>
        <v>image_link: '/img/armorMedium.png'</v>
      </c>
      <c r="Y18" s="4" t="str">
        <f>IF(Q18="","",Y$4&amp;": '"&amp;_xlfn.XLOOKUP(Q18,Sheet2!$K$1:$K$26,Sheet2!$L$1:$L$26)&amp;"'")</f>
        <v>image_alt_text: 'Medium Armor'</v>
      </c>
      <c r="Z18" s="4" t="str">
        <f t="shared" si="4"/>
        <v>category_id: 1</v>
      </c>
      <c r="AA18" s="4" t="str">
        <f t="shared" si="5"/>
        <v>weapon_type: 'Exotic'</v>
      </c>
      <c r="AB18" s="4" t="str">
        <f t="shared" si="6"/>
        <v>ua_weapon_group: 'Dagger'</v>
      </c>
      <c r="AC18" s="4" t="str">
        <f t="shared" si="7"/>
        <v>damage: 'd4'</v>
      </c>
      <c r="AD18" s="4" t="str">
        <f t="shared" si="8"/>
        <v>damage_type: 'Piercing'</v>
      </c>
      <c r="AE18" s="4" t="str">
        <f t="shared" si="9"/>
        <v/>
      </c>
      <c r="AF18" s="4" t="str">
        <f t="shared" si="10"/>
        <v>critical_range: 19</v>
      </c>
      <c r="AG18" s="4" t="str">
        <f t="shared" si="11"/>
        <v>critical_multiplier: 2</v>
      </c>
      <c r="AH18" s="4" t="str">
        <f t="shared" si="12"/>
        <v/>
      </c>
      <c r="AI18" s="4" t="str">
        <f t="shared" si="13"/>
        <v>range_increment: -1</v>
      </c>
      <c r="AJ18" s="4" t="str">
        <f t="shared" si="14"/>
        <v>melee_penalty: -1</v>
      </c>
      <c r="AK18" s="4" t="str">
        <f t="shared" si="15"/>
        <v>is_finesse: 'false'</v>
      </c>
      <c r="AL18" s="4" t="str">
        <f t="shared" si="16"/>
        <v>has_reach: 'false'</v>
      </c>
      <c r="AN18" s="4" t="str">
        <f t="shared" ca="1" si="19"/>
        <v>{product_name: 'Blade Boot', cost: 15, stock: 7, weight: 1, image_link: '/img/armorMedium.png', image_alt_text: 'Medium Armor', category_id: 1, additional_information: {weapon_type: 'Exotic', ua_weapon_group: 'Dagger', damage: 'd4', damage_type: 'Piercing', critical_range: 19, critical_multiplier: 2, range_increment: -1, melee_penalty: -1, is_finesse: 'false', has_reach: 'false'}},</v>
      </c>
    </row>
    <row r="19" spans="1:40" outlineLevel="1" x14ac:dyDescent="0.2">
      <c r="A19" s="11" t="s">
        <v>88</v>
      </c>
      <c r="C19" s="12">
        <v>2</v>
      </c>
      <c r="D19" s="12">
        <v>1</v>
      </c>
      <c r="E19" s="51" t="s">
        <v>45</v>
      </c>
      <c r="F19" s="52" t="s">
        <v>90</v>
      </c>
      <c r="G19" s="52" t="s">
        <v>1326</v>
      </c>
      <c r="H19" s="51" t="s">
        <v>47</v>
      </c>
      <c r="I19" s="51"/>
      <c r="J19" s="51">
        <v>20</v>
      </c>
      <c r="K19" s="51">
        <v>2</v>
      </c>
      <c r="L19" s="51" t="s">
        <v>91</v>
      </c>
      <c r="M19" s="51">
        <v>10</v>
      </c>
      <c r="N19" s="51"/>
      <c r="O19" s="53" t="b">
        <v>0</v>
      </c>
      <c r="P19" s="53" t="b">
        <v>0</v>
      </c>
      <c r="Q19" s="4" t="s">
        <v>1452</v>
      </c>
      <c r="S19" s="4" t="str">
        <f t="shared" si="17"/>
        <v>product_name: 'Blowgun'</v>
      </c>
      <c r="T19" s="4" t="str">
        <f t="shared" si="18"/>
        <v/>
      </c>
      <c r="U19" s="4" t="str">
        <f t="shared" si="0"/>
        <v>cost: 1</v>
      </c>
      <c r="V19" s="4" t="str">
        <f t="shared" ca="1" si="1"/>
        <v>stock: 10</v>
      </c>
      <c r="W19" s="4" t="str">
        <f t="shared" si="2"/>
        <v>weight: 2</v>
      </c>
      <c r="X19" s="4" t="str">
        <f t="shared" si="3"/>
        <v>image_link: '/img/armorHeavy.png'</v>
      </c>
      <c r="Y19" s="4" t="str">
        <f>IF(Q19="","",Y$4&amp;": '"&amp;_xlfn.XLOOKUP(Q19,Sheet2!$K$1:$K$26,Sheet2!$L$1:$L$26)&amp;"'")</f>
        <v>image_alt_text: 'Heavy Armor'</v>
      </c>
      <c r="Z19" s="4" t="str">
        <f t="shared" si="4"/>
        <v>category_id: 1</v>
      </c>
      <c r="AA19" s="4" t="str">
        <f t="shared" si="5"/>
        <v>weapon_type: 'Simple'</v>
      </c>
      <c r="AB19" s="4" t="str">
        <f t="shared" si="6"/>
        <v>ua_weapon_group: 'Other'</v>
      </c>
      <c r="AC19" s="4" t="str">
        <f t="shared" si="7"/>
        <v>damage: 'd1'</v>
      </c>
      <c r="AD19" s="4" t="str">
        <f t="shared" si="8"/>
        <v>damage_type: 'Piercing'</v>
      </c>
      <c r="AE19" s="4" t="str">
        <f t="shared" si="9"/>
        <v/>
      </c>
      <c r="AF19" s="4" t="str">
        <f t="shared" si="10"/>
        <v>critical_range: 20</v>
      </c>
      <c r="AG19" s="4" t="str">
        <f t="shared" si="11"/>
        <v>critical_multiplier: 2</v>
      </c>
      <c r="AH19" s="4" t="str">
        <f t="shared" si="12"/>
        <v>delivery: 'shot'</v>
      </c>
      <c r="AI19" s="4" t="str">
        <f t="shared" si="13"/>
        <v>range_increment: 10</v>
      </c>
      <c r="AJ19" s="4" t="str">
        <f t="shared" si="14"/>
        <v>melee_penalty: -1</v>
      </c>
      <c r="AK19" s="4" t="str">
        <f t="shared" si="15"/>
        <v>is_finesse: 'false'</v>
      </c>
      <c r="AL19" s="4" t="str">
        <f t="shared" si="16"/>
        <v>has_reach: 'false'</v>
      </c>
      <c r="AN19" s="4" t="str">
        <f t="shared" ca="1" si="19"/>
        <v>{product_name: 'Blowgun', cost: 1, stock: 10, weight: 2, image_link: '/img/armorHeavy.png', image_alt_text: 'Heavy Armor', category_id: 1, additional_information: {weapon_type: 'Simple', ua_weapon_group: 'Other', damage: 'd1', damage_type: 'Piercing', critical_range: 20, critical_multiplier: 2, delivery: 'shot', range_increment: 10, melee_penalty: -1, is_finesse: 'false', has_reach: 'false'}},</v>
      </c>
    </row>
    <row r="20" spans="1:40" outlineLevel="1" x14ac:dyDescent="0.2">
      <c r="A20" s="13" t="s">
        <v>92</v>
      </c>
      <c r="C20" s="12">
        <v>4</v>
      </c>
      <c r="D20" s="12">
        <v>10</v>
      </c>
      <c r="E20" s="51" t="s">
        <v>68</v>
      </c>
      <c r="F20" s="52" t="s">
        <v>90</v>
      </c>
      <c r="G20" s="52" t="s">
        <v>409</v>
      </c>
      <c r="H20" s="51" t="s">
        <v>47</v>
      </c>
      <c r="I20" s="51"/>
      <c r="J20" s="51">
        <v>20</v>
      </c>
      <c r="K20" s="51">
        <v>2</v>
      </c>
      <c r="L20" s="51" t="s">
        <v>91</v>
      </c>
      <c r="M20" s="51">
        <v>10</v>
      </c>
      <c r="N20" s="51"/>
      <c r="O20" s="53" t="b">
        <v>0</v>
      </c>
      <c r="P20" s="53" t="b">
        <v>0</v>
      </c>
      <c r="Q20" s="4" t="s">
        <v>1452</v>
      </c>
      <c r="S20" s="4" t="str">
        <f t="shared" si="17"/>
        <v>product_name: 'Blowgun, Greater'</v>
      </c>
      <c r="T20" s="4" t="str">
        <f t="shared" si="18"/>
        <v/>
      </c>
      <c r="U20" s="4" t="str">
        <f t="shared" si="0"/>
        <v>cost: 10</v>
      </c>
      <c r="V20" s="4" t="str">
        <f t="shared" ca="1" si="1"/>
        <v>stock: 9</v>
      </c>
      <c r="W20" s="4" t="str">
        <f t="shared" si="2"/>
        <v>weight: 4</v>
      </c>
      <c r="X20" s="4" t="str">
        <f t="shared" si="3"/>
        <v>image_link: '/img/armorHeavy.png'</v>
      </c>
      <c r="Y20" s="4" t="str">
        <f>IF(Q20="","",Y$4&amp;": '"&amp;_xlfn.XLOOKUP(Q20,Sheet2!$K$1:$K$26,Sheet2!$L$1:$L$26)&amp;"'")</f>
        <v>image_alt_text: 'Heavy Armor'</v>
      </c>
      <c r="Z20" s="4" t="str">
        <f t="shared" si="4"/>
        <v>category_id: 1</v>
      </c>
      <c r="AA20" s="4" t="str">
        <f t="shared" si="5"/>
        <v>weapon_type: 'Exotic'</v>
      </c>
      <c r="AB20" s="4" t="str">
        <f t="shared" si="6"/>
        <v>ua_weapon_group: 'Other'</v>
      </c>
      <c r="AC20" s="4" t="str">
        <f t="shared" si="7"/>
        <v>damage: 'd3'</v>
      </c>
      <c r="AD20" s="4" t="str">
        <f t="shared" si="8"/>
        <v>damage_type: 'Piercing'</v>
      </c>
      <c r="AE20" s="4" t="str">
        <f t="shared" si="9"/>
        <v/>
      </c>
      <c r="AF20" s="4" t="str">
        <f t="shared" si="10"/>
        <v>critical_range: 20</v>
      </c>
      <c r="AG20" s="4" t="str">
        <f t="shared" si="11"/>
        <v>critical_multiplier: 2</v>
      </c>
      <c r="AH20" s="4" t="str">
        <f t="shared" si="12"/>
        <v>delivery: 'shot'</v>
      </c>
      <c r="AI20" s="4" t="str">
        <f t="shared" si="13"/>
        <v>range_increment: 10</v>
      </c>
      <c r="AJ20" s="4" t="str">
        <f t="shared" si="14"/>
        <v>melee_penalty: -1</v>
      </c>
      <c r="AK20" s="4" t="str">
        <f t="shared" si="15"/>
        <v>is_finesse: 'false'</v>
      </c>
      <c r="AL20" s="4" t="str">
        <f t="shared" si="16"/>
        <v>has_reach: 'false'</v>
      </c>
      <c r="AN20" s="4" t="str">
        <f t="shared" ca="1" si="19"/>
        <v>{product_name: 'Blowgun, Greater', cost: 10, stock: 9, weight: 4, image_link: '/img/armorHeavy.png', image_alt_text: 'Heavy Armor', category_id: 1, additional_information: {weapon_type: 'Exotic', ua_weapon_group: 'Other', damage: 'd3', damage_type: 'Piercing', critical_range: 20, critical_multiplier: 2, delivery: 'shot', range_increment: 10, melee_penalty: -1, is_finesse: 'false', has_reach: 'false'}},</v>
      </c>
    </row>
    <row r="21" spans="1:40" outlineLevel="1" x14ac:dyDescent="0.2">
      <c r="A21" s="11" t="s">
        <v>94</v>
      </c>
      <c r="C21" s="12">
        <v>4</v>
      </c>
      <c r="D21" s="12"/>
      <c r="E21" s="51" t="s">
        <v>45</v>
      </c>
      <c r="F21" s="52"/>
      <c r="G21" s="52" t="s">
        <v>1320</v>
      </c>
      <c r="H21" s="51" t="s">
        <v>95</v>
      </c>
      <c r="I21" s="51"/>
      <c r="J21" s="51">
        <v>20</v>
      </c>
      <c r="K21" s="51">
        <v>2</v>
      </c>
      <c r="L21" s="51"/>
      <c r="M21" s="51"/>
      <c r="N21" s="51"/>
      <c r="O21" s="53" t="b">
        <v>0</v>
      </c>
      <c r="P21" s="53" t="b">
        <v>0</v>
      </c>
      <c r="Q21" s="4" t="s">
        <v>1452</v>
      </c>
      <c r="S21" s="4" t="str">
        <f t="shared" si="17"/>
        <v>product_name: 'Bo'</v>
      </c>
      <c r="T21" s="4" t="str">
        <f t="shared" si="18"/>
        <v/>
      </c>
      <c r="U21" s="4" t="str">
        <f t="shared" si="0"/>
        <v>cost: -1</v>
      </c>
      <c r="V21" s="4" t="str">
        <f t="shared" ca="1" si="1"/>
        <v>stock: 19</v>
      </c>
      <c r="W21" s="4" t="str">
        <f t="shared" si="2"/>
        <v>weight: 4</v>
      </c>
      <c r="X21" s="4" t="str">
        <f t="shared" si="3"/>
        <v>image_link: '/img/armorHeavy.png'</v>
      </c>
      <c r="Y21" s="4" t="str">
        <f>IF(Q21="","",Y$4&amp;": '"&amp;_xlfn.XLOOKUP(Q21,Sheet2!$K$1:$K$26,Sheet2!$L$1:$L$26)&amp;"'")</f>
        <v>image_alt_text: 'Heavy Armor'</v>
      </c>
      <c r="Z21" s="4" t="str">
        <f t="shared" si="4"/>
        <v>category_id: 1</v>
      </c>
      <c r="AA21" s="4" t="str">
        <f t="shared" si="5"/>
        <v>weapon_type: 'Simple'</v>
      </c>
      <c r="AB21" s="4" t="str">
        <f t="shared" si="6"/>
        <v/>
      </c>
      <c r="AC21" s="4" t="str">
        <f t="shared" si="7"/>
        <v>damage: 'd6'</v>
      </c>
      <c r="AD21" s="4" t="str">
        <f t="shared" si="8"/>
        <v>damage_type: 'Bludgeoning'</v>
      </c>
      <c r="AE21" s="4" t="str">
        <f t="shared" si="9"/>
        <v/>
      </c>
      <c r="AF21" s="4" t="str">
        <f t="shared" si="10"/>
        <v>critical_range: 20</v>
      </c>
      <c r="AG21" s="4" t="str">
        <f t="shared" si="11"/>
        <v>critical_multiplier: 2</v>
      </c>
      <c r="AH21" s="4" t="str">
        <f t="shared" si="12"/>
        <v/>
      </c>
      <c r="AI21" s="4" t="str">
        <f t="shared" si="13"/>
        <v>range_increment: -1</v>
      </c>
      <c r="AJ21" s="4" t="str">
        <f t="shared" si="14"/>
        <v>melee_penalty: -1</v>
      </c>
      <c r="AK21" s="4" t="str">
        <f t="shared" si="15"/>
        <v>is_finesse: 'false'</v>
      </c>
      <c r="AL21" s="4" t="str">
        <f t="shared" si="16"/>
        <v>has_reach: 'false'</v>
      </c>
      <c r="AN21" s="4" t="str">
        <f t="shared" ca="1" si="19"/>
        <v>{product_name: 'Bo', cost: -1, stock: 19, weight: 4, image_link: '/img/armorHeavy.png', image_alt_text: 'Heavy Armor', category_id: 1, additional_information: {weapon_type: 'Simple', damage: 'd6', damage_type: 'Bludgeoning', critical_range: 20, critical_multiplier: 2, range_increment: -1, melee_penalty: -1, is_finesse: 'false', has_reach: 'false'}},</v>
      </c>
    </row>
    <row r="22" spans="1:40" outlineLevel="1" x14ac:dyDescent="0.2">
      <c r="A22" s="11" t="s">
        <v>96</v>
      </c>
      <c r="C22" s="12">
        <v>3</v>
      </c>
      <c r="D22" s="12"/>
      <c r="E22" s="51" t="s">
        <v>68</v>
      </c>
      <c r="F22" s="52" t="s">
        <v>90</v>
      </c>
      <c r="G22" s="52" t="s">
        <v>1320</v>
      </c>
      <c r="H22" s="51" t="s">
        <v>95</v>
      </c>
      <c r="I22" s="51" t="s">
        <v>97</v>
      </c>
      <c r="J22" s="51">
        <v>20</v>
      </c>
      <c r="K22" s="51">
        <v>2</v>
      </c>
      <c r="L22" s="51" t="s">
        <v>41</v>
      </c>
      <c r="M22" s="51">
        <v>10</v>
      </c>
      <c r="N22" s="51"/>
      <c r="O22" s="53" t="b">
        <v>0</v>
      </c>
      <c r="P22" s="53" t="b">
        <v>0</v>
      </c>
      <c r="Q22" s="4" t="s">
        <v>1452</v>
      </c>
      <c r="S22" s="4" t="str">
        <f t="shared" si="17"/>
        <v>product_name: 'Bolas'</v>
      </c>
      <c r="T22" s="4" t="str">
        <f t="shared" si="18"/>
        <v/>
      </c>
      <c r="U22" s="4" t="str">
        <f t="shared" si="0"/>
        <v>cost: -1</v>
      </c>
      <c r="V22" s="4" t="str">
        <f t="shared" ca="1" si="1"/>
        <v>stock: 7</v>
      </c>
      <c r="W22" s="4" t="str">
        <f t="shared" si="2"/>
        <v>weight: 3</v>
      </c>
      <c r="X22" s="4" t="str">
        <f t="shared" si="3"/>
        <v>image_link: '/img/armorHeavy.png'</v>
      </c>
      <c r="Y22" s="4" t="str">
        <f>IF(Q22="","",Y$4&amp;": '"&amp;_xlfn.XLOOKUP(Q22,Sheet2!$K$1:$K$26,Sheet2!$L$1:$L$26)&amp;"'")</f>
        <v>image_alt_text: 'Heavy Armor'</v>
      </c>
      <c r="Z22" s="4" t="str">
        <f t="shared" si="4"/>
        <v>category_id: 1</v>
      </c>
      <c r="AA22" s="4" t="str">
        <f t="shared" si="5"/>
        <v>weapon_type: 'Exotic'</v>
      </c>
      <c r="AB22" s="4" t="str">
        <f t="shared" si="6"/>
        <v>ua_weapon_group: 'Other'</v>
      </c>
      <c r="AC22" s="4" t="str">
        <f t="shared" si="7"/>
        <v>damage: 'd6'</v>
      </c>
      <c r="AD22" s="4" t="str">
        <f t="shared" si="8"/>
        <v>damage_type: 'Bludgeoning'</v>
      </c>
      <c r="AE22" s="4" t="str">
        <f t="shared" si="9"/>
        <v>special_damage: 'Subdual'</v>
      </c>
      <c r="AF22" s="4" t="str">
        <f t="shared" si="10"/>
        <v>critical_range: 20</v>
      </c>
      <c r="AG22" s="4" t="str">
        <f t="shared" si="11"/>
        <v>critical_multiplier: 2</v>
      </c>
      <c r="AH22" s="4" t="str">
        <f t="shared" si="12"/>
        <v>delivery: 'thrown'</v>
      </c>
      <c r="AI22" s="4" t="str">
        <f t="shared" si="13"/>
        <v>range_increment: 10</v>
      </c>
      <c r="AJ22" s="4" t="str">
        <f t="shared" si="14"/>
        <v>melee_penalty: -1</v>
      </c>
      <c r="AK22" s="4" t="str">
        <f t="shared" si="15"/>
        <v>is_finesse: 'false'</v>
      </c>
      <c r="AL22" s="4" t="str">
        <f t="shared" si="16"/>
        <v>has_reach: 'false'</v>
      </c>
      <c r="AN22" s="4" t="str">
        <f t="shared" ca="1" si="19"/>
        <v>{product_name: 'Bolas', cost: -1, stock: 7, weight: 3, image_link: '/img/armorHeavy.png', image_alt_text: 'Heavy Armor', category_id: 1, additional_information: {weapon_type: 'Exotic', ua_weapon_group: 'Other', damage: 'd6', damage_type: 'Bludgeoning', special_damage: 'Subdual', critical_range: 20, critical_multiplier: 2, delivery: 'thrown', range_increment: 10, melee_penalty: -1, is_finesse: 'false', has_reach: 'false'}},</v>
      </c>
    </row>
    <row r="23" spans="1:40" outlineLevel="1" x14ac:dyDescent="0.2">
      <c r="A23" s="11" t="s">
        <v>98</v>
      </c>
      <c r="C23" s="12">
        <v>4</v>
      </c>
      <c r="D23" s="12"/>
      <c r="E23" s="51" t="s">
        <v>68</v>
      </c>
      <c r="F23" s="52" t="s">
        <v>90</v>
      </c>
      <c r="G23" s="52" t="s">
        <v>1320</v>
      </c>
      <c r="H23" s="51" t="s">
        <v>47</v>
      </c>
      <c r="I23" s="51"/>
      <c r="J23" s="51">
        <v>20</v>
      </c>
      <c r="K23" s="51">
        <v>2</v>
      </c>
      <c r="L23" s="51" t="s">
        <v>41</v>
      </c>
      <c r="M23" s="51">
        <v>10</v>
      </c>
      <c r="N23" s="51"/>
      <c r="O23" s="53" t="b">
        <v>0</v>
      </c>
      <c r="P23" s="53" t="b">
        <v>0</v>
      </c>
      <c r="Q23" s="4" t="s">
        <v>1452</v>
      </c>
      <c r="S23" s="4" t="str">
        <f t="shared" si="17"/>
        <v>product_name: 'Bolas, Barbed'</v>
      </c>
      <c r="T23" s="4" t="str">
        <f t="shared" si="18"/>
        <v/>
      </c>
      <c r="U23" s="4" t="str">
        <f t="shared" si="0"/>
        <v>cost: -1</v>
      </c>
      <c r="V23" s="4" t="str">
        <f t="shared" ca="1" si="1"/>
        <v>stock: 17</v>
      </c>
      <c r="W23" s="4" t="str">
        <f t="shared" si="2"/>
        <v>weight: 4</v>
      </c>
      <c r="X23" s="4" t="str">
        <f t="shared" si="3"/>
        <v>image_link: '/img/armorHeavy.png'</v>
      </c>
      <c r="Y23" s="4" t="str">
        <f>IF(Q23="","",Y$4&amp;": '"&amp;_xlfn.XLOOKUP(Q23,Sheet2!$K$1:$K$26,Sheet2!$L$1:$L$26)&amp;"'")</f>
        <v>image_alt_text: 'Heavy Armor'</v>
      </c>
      <c r="Z23" s="4" t="str">
        <f t="shared" si="4"/>
        <v>category_id: 1</v>
      </c>
      <c r="AA23" s="4" t="str">
        <f t="shared" si="5"/>
        <v>weapon_type: 'Exotic'</v>
      </c>
      <c r="AB23" s="4" t="str">
        <f t="shared" si="6"/>
        <v>ua_weapon_group: 'Other'</v>
      </c>
      <c r="AC23" s="4" t="str">
        <f t="shared" si="7"/>
        <v>damage: 'd6'</v>
      </c>
      <c r="AD23" s="4" t="str">
        <f t="shared" si="8"/>
        <v>damage_type: 'Piercing'</v>
      </c>
      <c r="AE23" s="4" t="str">
        <f t="shared" si="9"/>
        <v/>
      </c>
      <c r="AF23" s="4" t="str">
        <f t="shared" si="10"/>
        <v>critical_range: 20</v>
      </c>
      <c r="AG23" s="4" t="str">
        <f t="shared" si="11"/>
        <v>critical_multiplier: 2</v>
      </c>
      <c r="AH23" s="4" t="str">
        <f t="shared" si="12"/>
        <v>delivery: 'thrown'</v>
      </c>
      <c r="AI23" s="4" t="str">
        <f t="shared" si="13"/>
        <v>range_increment: 10</v>
      </c>
      <c r="AJ23" s="4" t="str">
        <f t="shared" si="14"/>
        <v>melee_penalty: -1</v>
      </c>
      <c r="AK23" s="4" t="str">
        <f t="shared" si="15"/>
        <v>is_finesse: 'false'</v>
      </c>
      <c r="AL23" s="4" t="str">
        <f t="shared" si="16"/>
        <v>has_reach: 'false'</v>
      </c>
      <c r="AN23" s="4" t="str">
        <f t="shared" ca="1" si="19"/>
        <v>{product_name: 'Bolas, Barbed', cost: -1, stock: 17, weight: 4, image_link: '/img/armorHeavy.png', image_alt_text: 'Heavy Armor', category_id: 1, additional_information: {weapon_type: 'Exotic', ua_weapon_group: 'Other', damage: 'd6', damage_type: 'Piercing', critical_range: 20, critical_multiplier: 2, delivery: 'thrown', range_increment: 10, melee_penalty: -1, is_finesse: 'false', has_reach: 'false'}},</v>
      </c>
    </row>
    <row r="24" spans="1:40" ht="30.6" outlineLevel="1" x14ac:dyDescent="0.2">
      <c r="A24" s="11" t="s">
        <v>99</v>
      </c>
      <c r="B24" s="35" t="s">
        <v>100</v>
      </c>
      <c r="C24" s="12">
        <v>2</v>
      </c>
      <c r="D24" s="12"/>
      <c r="E24" s="51" t="s">
        <v>68</v>
      </c>
      <c r="F24" s="52" t="s">
        <v>90</v>
      </c>
      <c r="G24" s="52" t="s">
        <v>1321</v>
      </c>
      <c r="H24" s="51" t="s">
        <v>95</v>
      </c>
      <c r="I24" s="51"/>
      <c r="J24" s="51">
        <v>20</v>
      </c>
      <c r="K24" s="51">
        <v>2</v>
      </c>
      <c r="L24" s="51" t="s">
        <v>41</v>
      </c>
      <c r="M24" s="51">
        <v>10</v>
      </c>
      <c r="N24" s="51"/>
      <c r="O24" s="53" t="b">
        <v>0</v>
      </c>
      <c r="P24" s="53" t="b">
        <v>0</v>
      </c>
      <c r="Q24" s="4" t="s">
        <v>1452</v>
      </c>
      <c r="S24" s="4" t="str">
        <f t="shared" si="17"/>
        <v>product_name: 'Bolas, Two-ball'</v>
      </c>
      <c r="T24" s="4" t="str">
        <f t="shared" si="18"/>
        <v>description: 'You can use this weapon to make a ranged trip attack against an opponent. You can’t be tripped during your own trip attempt when using a set of bolas.'</v>
      </c>
      <c r="U24" s="4" t="str">
        <f t="shared" si="0"/>
        <v>cost: -1</v>
      </c>
      <c r="V24" s="4" t="str">
        <f t="shared" ca="1" si="1"/>
        <v>stock: 4</v>
      </c>
      <c r="W24" s="4" t="str">
        <f t="shared" si="2"/>
        <v>weight: 2</v>
      </c>
      <c r="X24" s="4" t="str">
        <f t="shared" si="3"/>
        <v>image_link: '/img/armorHeavy.png'</v>
      </c>
      <c r="Y24" s="4" t="str">
        <f>IF(Q24="","",Y$4&amp;": '"&amp;_xlfn.XLOOKUP(Q24,Sheet2!$K$1:$K$26,Sheet2!$L$1:$L$26)&amp;"'")</f>
        <v>image_alt_text: 'Heavy Armor'</v>
      </c>
      <c r="Z24" s="4" t="str">
        <f t="shared" si="4"/>
        <v>category_id: 1</v>
      </c>
      <c r="AA24" s="4" t="str">
        <f t="shared" si="5"/>
        <v>weapon_type: 'Exotic'</v>
      </c>
      <c r="AB24" s="4" t="str">
        <f t="shared" si="6"/>
        <v>ua_weapon_group: 'Other'</v>
      </c>
      <c r="AC24" s="4" t="str">
        <f t="shared" si="7"/>
        <v>damage: 'd4'</v>
      </c>
      <c r="AD24" s="4" t="str">
        <f t="shared" si="8"/>
        <v>damage_type: 'Bludgeoning'</v>
      </c>
      <c r="AE24" s="4" t="str">
        <f t="shared" si="9"/>
        <v/>
      </c>
      <c r="AF24" s="4" t="str">
        <f t="shared" si="10"/>
        <v>critical_range: 20</v>
      </c>
      <c r="AG24" s="4" t="str">
        <f t="shared" si="11"/>
        <v>critical_multiplier: 2</v>
      </c>
      <c r="AH24" s="4" t="str">
        <f t="shared" si="12"/>
        <v>delivery: 'thrown'</v>
      </c>
      <c r="AI24" s="4" t="str">
        <f t="shared" si="13"/>
        <v>range_increment: 10</v>
      </c>
      <c r="AJ24" s="4" t="str">
        <f t="shared" si="14"/>
        <v>melee_penalty: -1</v>
      </c>
      <c r="AK24" s="4" t="str">
        <f t="shared" si="15"/>
        <v>is_finesse: 'false'</v>
      </c>
      <c r="AL24" s="4" t="str">
        <f t="shared" si="16"/>
        <v>has_reach: 'false'</v>
      </c>
      <c r="AN24" s="4" t="str">
        <f t="shared" ca="1" si="19"/>
        <v>{product_name: 'Bolas, Two-ball', description: 'You can use this weapon to make a ranged trip attack against an opponent. You can’t be tripped during your own trip attempt when using a set of bolas.', cost: -1, stock: 4, weight: 2, image_link: '/img/armorHeavy.png', image_alt_text: 'Heavy Armor', category_id: 1, additional_information: {weapon_type: 'Exotic', ua_weapon_group: 'Other', damage: 'd4', damage_type: 'Bludgeoning', critical_range: 20, critical_multiplier: 2, delivery: 'thrown', range_increment: 10, melee_penalty: -1, is_finesse: 'false', has_reach: 'false'}},</v>
      </c>
    </row>
    <row r="25" spans="1:40" ht="61.2" outlineLevel="1" x14ac:dyDescent="0.2">
      <c r="A25" s="11" t="s">
        <v>101</v>
      </c>
      <c r="B25" s="35" t="s">
        <v>102</v>
      </c>
      <c r="C25" s="12">
        <v>1</v>
      </c>
      <c r="D25" s="12">
        <v>0.2</v>
      </c>
      <c r="E25" s="51" t="s">
        <v>45</v>
      </c>
      <c r="F25" s="52" t="s">
        <v>61</v>
      </c>
      <c r="G25" s="52" t="s">
        <v>1321</v>
      </c>
      <c r="H25" s="51" t="s">
        <v>47</v>
      </c>
      <c r="I25" s="51"/>
      <c r="J25" s="51">
        <v>19</v>
      </c>
      <c r="K25" s="51">
        <v>2</v>
      </c>
      <c r="L25" s="51"/>
      <c r="M25" s="51"/>
      <c r="N25" s="51">
        <v>-4</v>
      </c>
      <c r="O25" s="53" t="b">
        <v>1</v>
      </c>
      <c r="P25" s="53" t="b">
        <v>0</v>
      </c>
      <c r="Q25" s="4" t="s">
        <v>1452</v>
      </c>
      <c r="S25" s="4" t="str">
        <f t="shared" si="17"/>
        <v>product_name: 'Bolt, Normal'</v>
      </c>
      <c r="T25" s="4" t="str">
        <f t="shared" si="18"/>
        <v>description: 'A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v>
      </c>
      <c r="U25" s="4" t="str">
        <f t="shared" si="0"/>
        <v>cost: 0.2</v>
      </c>
      <c r="V25" s="4" t="str">
        <f t="shared" ca="1" si="1"/>
        <v>stock: 6</v>
      </c>
      <c r="W25" s="4" t="str">
        <f t="shared" si="2"/>
        <v>weight: 1</v>
      </c>
      <c r="X25" s="4" t="str">
        <f t="shared" si="3"/>
        <v>image_link: '/img/armorHeavy.png'</v>
      </c>
      <c r="Y25" s="4" t="str">
        <f>IF(Q25="","",Y$4&amp;": '"&amp;_xlfn.XLOOKUP(Q25,Sheet2!$K$1:$K$26,Sheet2!$L$1:$L$26)&amp;"'")</f>
        <v>image_alt_text: 'Heavy Armor'</v>
      </c>
      <c r="Z25" s="4" t="str">
        <f t="shared" si="4"/>
        <v>category_id: 1</v>
      </c>
      <c r="AA25" s="4" t="str">
        <f t="shared" si="5"/>
        <v>weapon_type: 'Simple'</v>
      </c>
      <c r="AB25" s="4" t="str">
        <f t="shared" si="6"/>
        <v>ua_weapon_group: 'Improvised'</v>
      </c>
      <c r="AC25" s="4" t="str">
        <f t="shared" si="7"/>
        <v>damage: 'd4'</v>
      </c>
      <c r="AD25" s="4" t="str">
        <f t="shared" si="8"/>
        <v>damage_type: 'Piercing'</v>
      </c>
      <c r="AE25" s="4" t="str">
        <f t="shared" si="9"/>
        <v/>
      </c>
      <c r="AF25" s="4" t="str">
        <f t="shared" si="10"/>
        <v>critical_range: 19</v>
      </c>
      <c r="AG25" s="4" t="str">
        <f t="shared" si="11"/>
        <v>critical_multiplier: 2</v>
      </c>
      <c r="AH25" s="4" t="str">
        <f t="shared" si="12"/>
        <v/>
      </c>
      <c r="AI25" s="4" t="str">
        <f t="shared" si="13"/>
        <v>range_increment: -1</v>
      </c>
      <c r="AJ25" s="4" t="str">
        <f t="shared" si="14"/>
        <v>melee_penalty: -4</v>
      </c>
      <c r="AK25" s="4" t="str">
        <f t="shared" si="15"/>
        <v>is_finesse: 'true'</v>
      </c>
      <c r="AL25" s="4" t="str">
        <f t="shared" si="16"/>
        <v>has_reach: 'false'</v>
      </c>
      <c r="AN25" s="4" t="str">
        <f t="shared" ca="1" si="19"/>
        <v>{product_name: 'Bolt, Normal', description: 'A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 cost: 0.2, stock: 6, weight: 1, image_link: '/img/armorHeavy.png', image_alt_text: 'Heavy Armor', category_id: 1, additional_information: {weapon_type: 'Simple', ua_weapon_group: 'Improvised', damage: 'd4', damage_type: 'Piercing', critical_range: 19, critical_multiplier: 2, range_increment: -1, melee_penalty: -4, is_finesse: 'true', has_reach: 'false'}},</v>
      </c>
    </row>
    <row r="26" spans="1:40" ht="61.2" outlineLevel="1" x14ac:dyDescent="0.2">
      <c r="A26" s="11" t="s">
        <v>103</v>
      </c>
      <c r="B26" s="35" t="s">
        <v>102</v>
      </c>
      <c r="C26" s="12">
        <v>1</v>
      </c>
      <c r="D26" s="12">
        <v>0.1</v>
      </c>
      <c r="E26" s="51" t="s">
        <v>45</v>
      </c>
      <c r="F26" s="52" t="s">
        <v>61</v>
      </c>
      <c r="G26" s="52" t="s">
        <v>1321</v>
      </c>
      <c r="H26" s="51" t="s">
        <v>47</v>
      </c>
      <c r="I26" s="51"/>
      <c r="J26" s="51">
        <v>19</v>
      </c>
      <c r="K26" s="51">
        <v>2</v>
      </c>
      <c r="L26" s="51"/>
      <c r="M26" s="51"/>
      <c r="N26" s="51">
        <v>-4</v>
      </c>
      <c r="O26" s="53" t="b">
        <v>1</v>
      </c>
      <c r="P26" s="53" t="b">
        <v>0</v>
      </c>
      <c r="Q26" s="4" t="s">
        <v>1452</v>
      </c>
      <c r="S26" s="4" t="str">
        <f t="shared" si="17"/>
        <v>product_name: 'Bolt, Repeating'</v>
      </c>
      <c r="T26" s="4" t="str">
        <f t="shared" si="18"/>
        <v>description: 'A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v>
      </c>
      <c r="U26" s="4" t="str">
        <f t="shared" si="0"/>
        <v>cost: 0.1</v>
      </c>
      <c r="V26" s="4" t="str">
        <f t="shared" ca="1" si="1"/>
        <v>stock: 17</v>
      </c>
      <c r="W26" s="4" t="str">
        <f t="shared" si="2"/>
        <v>weight: 1</v>
      </c>
      <c r="X26" s="4" t="str">
        <f t="shared" si="3"/>
        <v>image_link: '/img/armorHeavy.png'</v>
      </c>
      <c r="Y26" s="4" t="str">
        <f>IF(Q26="","",Y$4&amp;": '"&amp;_xlfn.XLOOKUP(Q26,Sheet2!$K$1:$K$26,Sheet2!$L$1:$L$26)&amp;"'")</f>
        <v>image_alt_text: 'Heavy Armor'</v>
      </c>
      <c r="Z26" s="4" t="str">
        <f t="shared" si="4"/>
        <v>category_id: 1</v>
      </c>
      <c r="AA26" s="4" t="str">
        <f t="shared" si="5"/>
        <v>weapon_type: 'Simple'</v>
      </c>
      <c r="AB26" s="4" t="str">
        <f t="shared" si="6"/>
        <v>ua_weapon_group: 'Improvised'</v>
      </c>
      <c r="AC26" s="4" t="str">
        <f t="shared" si="7"/>
        <v>damage: 'd4'</v>
      </c>
      <c r="AD26" s="4" t="str">
        <f t="shared" si="8"/>
        <v>damage_type: 'Piercing'</v>
      </c>
      <c r="AE26" s="4" t="str">
        <f t="shared" si="9"/>
        <v/>
      </c>
      <c r="AF26" s="4" t="str">
        <f t="shared" si="10"/>
        <v>critical_range: 19</v>
      </c>
      <c r="AG26" s="4" t="str">
        <f t="shared" si="11"/>
        <v>critical_multiplier: 2</v>
      </c>
      <c r="AH26" s="4" t="str">
        <f t="shared" si="12"/>
        <v/>
      </c>
      <c r="AI26" s="4" t="str">
        <f t="shared" si="13"/>
        <v>range_increment: -1</v>
      </c>
      <c r="AJ26" s="4" t="str">
        <f t="shared" si="14"/>
        <v>melee_penalty: -4</v>
      </c>
      <c r="AK26" s="4" t="str">
        <f t="shared" si="15"/>
        <v>is_finesse: 'true'</v>
      </c>
      <c r="AL26" s="4" t="str">
        <f t="shared" si="16"/>
        <v>has_reach: 'false'</v>
      </c>
      <c r="AN26" s="4" t="str">
        <f t="shared" ca="1" si="19"/>
        <v>{product_name: 'Bolt, Repeating', description: 'A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 cost: 0.1, stock: 17, weight: 1, image_link: '/img/armorHeavy.png', image_alt_text: 'Heavy Armor', category_id: 1, additional_information: {weapon_type: 'Simple', ua_weapon_group: 'Improvised', damage: 'd4', damage_type: 'Piercing', critical_range: 19, critical_multiplier: 2, range_increment: -1, melee_penalty: -4, is_finesse: 'true', has_reach: 'false'}},</v>
      </c>
    </row>
    <row r="27" spans="1:40" outlineLevel="1" x14ac:dyDescent="0.2">
      <c r="A27" s="11" t="s">
        <v>104</v>
      </c>
      <c r="C27" s="12">
        <v>2</v>
      </c>
      <c r="D27" s="12"/>
      <c r="E27" s="51" t="s">
        <v>68</v>
      </c>
      <c r="F27" s="52" t="s">
        <v>90</v>
      </c>
      <c r="G27" s="52" t="s">
        <v>1321</v>
      </c>
      <c r="H27" s="51" t="s">
        <v>95</v>
      </c>
      <c r="I27" s="51" t="s">
        <v>97</v>
      </c>
      <c r="J27" s="51">
        <v>20</v>
      </c>
      <c r="K27" s="51">
        <v>2</v>
      </c>
      <c r="L27" s="51" t="s">
        <v>41</v>
      </c>
      <c r="M27" s="51">
        <v>20</v>
      </c>
      <c r="N27" s="51"/>
      <c r="O27" s="53" t="b">
        <v>0</v>
      </c>
      <c r="P27" s="53" t="b">
        <v>0</v>
      </c>
      <c r="Q27" s="4" t="s">
        <v>1449</v>
      </c>
      <c r="S27" s="4" t="str">
        <f t="shared" si="17"/>
        <v>product_name: 'Boomerang'</v>
      </c>
      <c r="T27" s="4" t="str">
        <f t="shared" si="18"/>
        <v/>
      </c>
      <c r="U27" s="4" t="str">
        <f t="shared" si="0"/>
        <v>cost: -1</v>
      </c>
      <c r="V27" s="4" t="str">
        <f t="shared" ca="1" si="1"/>
        <v>stock: 11</v>
      </c>
      <c r="W27" s="4" t="str">
        <f t="shared" si="2"/>
        <v>weight: 2</v>
      </c>
      <c r="X27" s="4" t="str">
        <f t="shared" si="3"/>
        <v>image_link: '/img/armorLight.png'</v>
      </c>
      <c r="Y27" s="4" t="str">
        <f>IF(Q27="","",Y$4&amp;": '"&amp;_xlfn.XLOOKUP(Q27,Sheet2!$K$1:$K$26,Sheet2!$L$1:$L$26)&amp;"'")</f>
        <v>image_alt_text: 'Light Armor'</v>
      </c>
      <c r="Z27" s="4" t="str">
        <f t="shared" si="4"/>
        <v>category_id: 1</v>
      </c>
      <c r="AA27" s="4" t="str">
        <f t="shared" si="5"/>
        <v>weapon_type: 'Exotic'</v>
      </c>
      <c r="AB27" s="4" t="str">
        <f t="shared" si="6"/>
        <v>ua_weapon_group: 'Other'</v>
      </c>
      <c r="AC27" s="4" t="str">
        <f t="shared" si="7"/>
        <v>damage: 'd4'</v>
      </c>
      <c r="AD27" s="4" t="str">
        <f t="shared" si="8"/>
        <v>damage_type: 'Bludgeoning'</v>
      </c>
      <c r="AE27" s="4" t="str">
        <f t="shared" si="9"/>
        <v>special_damage: 'Subdual'</v>
      </c>
      <c r="AF27" s="4" t="str">
        <f t="shared" si="10"/>
        <v>critical_range: 20</v>
      </c>
      <c r="AG27" s="4" t="str">
        <f t="shared" si="11"/>
        <v>critical_multiplier: 2</v>
      </c>
      <c r="AH27" s="4" t="str">
        <f t="shared" si="12"/>
        <v>delivery: 'thrown'</v>
      </c>
      <c r="AI27" s="4" t="str">
        <f t="shared" si="13"/>
        <v>range_increment: 20</v>
      </c>
      <c r="AJ27" s="4" t="str">
        <f t="shared" si="14"/>
        <v>melee_penalty: -1</v>
      </c>
      <c r="AK27" s="4" t="str">
        <f t="shared" si="15"/>
        <v>is_finesse: 'false'</v>
      </c>
      <c r="AL27" s="4" t="str">
        <f t="shared" si="16"/>
        <v>has_reach: 'false'</v>
      </c>
      <c r="AN27" s="4" t="str">
        <f t="shared" ca="1" si="19"/>
        <v>{product_name: 'Boomerang', cost: -1, stock: 11, weight: 2, image_link: '/img/armorLight.png', image_alt_text: 'Light Armor', category_id: 1, additional_information: {weapon_type: 'Exotic', ua_weapon_group: 'Other', damage: 'd4', damage_type: 'Bludgeoning', special_damage: 'Subdual', critical_range: 20, critical_multiplier: 2, delivery: 'thrown', range_increment: 20, melee_penalty: -1, is_finesse: 'false', has_reach: 'false'}},</v>
      </c>
    </row>
    <row r="28" spans="1:40" outlineLevel="1" x14ac:dyDescent="0.2">
      <c r="A28" s="11" t="s">
        <v>105</v>
      </c>
      <c r="C28" s="12">
        <v>1</v>
      </c>
      <c r="D28" s="12">
        <v>2</v>
      </c>
      <c r="E28" s="51" t="s">
        <v>45</v>
      </c>
      <c r="F28" s="52" t="s">
        <v>61</v>
      </c>
      <c r="G28" s="52" t="s">
        <v>1320</v>
      </c>
      <c r="H28" s="51" t="s">
        <v>106</v>
      </c>
      <c r="I28" s="51"/>
      <c r="J28" s="51">
        <v>20</v>
      </c>
      <c r="K28" s="51">
        <v>2</v>
      </c>
      <c r="L28" s="51" t="s">
        <v>41</v>
      </c>
      <c r="M28" s="51"/>
      <c r="N28" s="51">
        <v>-4</v>
      </c>
      <c r="O28" s="53" t="b">
        <v>0</v>
      </c>
      <c r="P28" s="53" t="b">
        <v>0</v>
      </c>
      <c r="Q28" s="4" t="s">
        <v>1456</v>
      </c>
      <c r="S28" s="4" t="str">
        <f t="shared" si="17"/>
        <v>product_name: 'Bottle'</v>
      </c>
      <c r="T28" s="4" t="str">
        <f t="shared" si="18"/>
        <v/>
      </c>
      <c r="U28" s="4" t="str">
        <f t="shared" si="0"/>
        <v>cost: 2</v>
      </c>
      <c r="V28" s="4" t="str">
        <f t="shared" ca="1" si="1"/>
        <v>stock: 1</v>
      </c>
      <c r="W28" s="4" t="str">
        <f t="shared" si="2"/>
        <v>weight: 1</v>
      </c>
      <c r="X28" s="4" t="str">
        <f t="shared" si="3"/>
        <v>image_link: '/img/emptybottle.png'</v>
      </c>
      <c r="Y28" s="4" t="str">
        <f>IF(Q28="","",Y$4&amp;": '"&amp;_xlfn.XLOOKUP(Q28,Sheet2!$K$1:$K$26,Sheet2!$L$1:$L$26)&amp;"'")</f>
        <v>image_alt_text: 'Empty bottle'</v>
      </c>
      <c r="Z28" s="4" t="str">
        <f t="shared" si="4"/>
        <v>category_id: 1</v>
      </c>
      <c r="AA28" s="4" t="str">
        <f t="shared" si="5"/>
        <v>weapon_type: 'Simple'</v>
      </c>
      <c r="AB28" s="4" t="str">
        <f t="shared" si="6"/>
        <v>ua_weapon_group: 'Improvised'</v>
      </c>
      <c r="AC28" s="4" t="str">
        <f t="shared" si="7"/>
        <v>damage: 'd6'</v>
      </c>
      <c r="AD28" s="4" t="str">
        <f t="shared" si="8"/>
        <v>damage_type: 'Bludgeoning or Slashing'</v>
      </c>
      <c r="AE28" s="4" t="str">
        <f t="shared" si="9"/>
        <v/>
      </c>
      <c r="AF28" s="4" t="str">
        <f t="shared" si="10"/>
        <v>critical_range: 20</v>
      </c>
      <c r="AG28" s="4" t="str">
        <f t="shared" si="11"/>
        <v>critical_multiplier: 2</v>
      </c>
      <c r="AH28" s="4" t="str">
        <f t="shared" si="12"/>
        <v>delivery: 'thrown'</v>
      </c>
      <c r="AI28" s="4" t="str">
        <f t="shared" si="13"/>
        <v>range_increment: -1</v>
      </c>
      <c r="AJ28" s="4" t="str">
        <f t="shared" si="14"/>
        <v>melee_penalty: -4</v>
      </c>
      <c r="AK28" s="4" t="str">
        <f t="shared" si="15"/>
        <v>is_finesse: 'false'</v>
      </c>
      <c r="AL28" s="4" t="str">
        <f t="shared" si="16"/>
        <v>has_reach: 'false'</v>
      </c>
      <c r="AN28" s="4" t="str">
        <f t="shared" ca="1" si="19"/>
        <v>{product_name: 'Bottle', cost: 2, stock: 1, weight: 1, image_link: '/img/emptybottle.png', image_alt_text: 'Empty bottle', category_id: 1, additional_information: {weapon_type: 'Simple', ua_weapon_group: 'Improvised', damage: 'd6', damage_type: 'Bludgeoning or Slashing', critical_range: 20, critical_multiplier: 2, delivery: 'thrown', range_increment: -1, melee_penalty: -4, is_finesse: 'false', has_reach: 'false'}},</v>
      </c>
    </row>
    <row r="29" spans="1:40" ht="163.19999999999999" outlineLevel="1" x14ac:dyDescent="0.2">
      <c r="A29" s="11" t="s">
        <v>107</v>
      </c>
      <c r="B29" s="35" t="s">
        <v>108</v>
      </c>
      <c r="C29" s="12">
        <v>3</v>
      </c>
      <c r="D29" s="12">
        <v>100</v>
      </c>
      <c r="E29" s="51" t="s">
        <v>57</v>
      </c>
      <c r="F29" s="52" t="s">
        <v>109</v>
      </c>
      <c r="G29" s="52" t="s">
        <v>1323</v>
      </c>
      <c r="H29" s="51" t="s">
        <v>47</v>
      </c>
      <c r="I29" s="51"/>
      <c r="J29" s="51">
        <v>20</v>
      </c>
      <c r="K29" s="51">
        <v>3</v>
      </c>
      <c r="L29" s="51" t="s">
        <v>91</v>
      </c>
      <c r="M29" s="51">
        <v>110</v>
      </c>
      <c r="N29" s="51"/>
      <c r="O29" s="53" t="b">
        <v>0</v>
      </c>
      <c r="P29" s="53" t="b">
        <v>0</v>
      </c>
      <c r="Q29" s="4" t="s">
        <v>1457</v>
      </c>
      <c r="S29" s="4" t="str">
        <f t="shared" si="17"/>
        <v>product_name: 'Bow, Composite Long'</v>
      </c>
      <c r="T29" s="4" t="str">
        <f t="shared" si="18"/>
        <v>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v>
      </c>
      <c r="U29" s="4" t="str">
        <f t="shared" si="0"/>
        <v>cost: 100</v>
      </c>
      <c r="V29" s="4" t="str">
        <f t="shared" ca="1" si="1"/>
        <v>stock: 18</v>
      </c>
      <c r="W29" s="4" t="str">
        <f t="shared" si="2"/>
        <v>weight: 3</v>
      </c>
      <c r="X29" s="4" t="str">
        <f t="shared" si="3"/>
        <v>image_link: '/img/Bow.png'</v>
      </c>
      <c r="Y29" s="4" t="str">
        <f>IF(Q29="","",Y$4&amp;": '"&amp;_xlfn.XLOOKUP(Q29,Sheet2!$K$1:$K$26,Sheet2!$L$1:$L$26)&amp;"'")</f>
        <v>image_alt_text: 'Bow'</v>
      </c>
      <c r="Z29" s="4" t="str">
        <f t="shared" si="4"/>
        <v>category_id: 1</v>
      </c>
      <c r="AA29" s="4" t="str">
        <f t="shared" si="5"/>
        <v>weapon_type: 'Martial'</v>
      </c>
      <c r="AB29" s="4" t="str">
        <f t="shared" si="6"/>
        <v>ua_weapon_group: 'Bow'</v>
      </c>
      <c r="AC29" s="4" t="str">
        <f t="shared" si="7"/>
        <v>damage: 'd8'</v>
      </c>
      <c r="AD29" s="4" t="str">
        <f t="shared" si="8"/>
        <v>damage_type: 'Piercing'</v>
      </c>
      <c r="AE29" s="4" t="str">
        <f t="shared" si="9"/>
        <v/>
      </c>
      <c r="AF29" s="4" t="str">
        <f t="shared" si="10"/>
        <v>critical_range: 20</v>
      </c>
      <c r="AG29" s="4" t="str">
        <f t="shared" si="11"/>
        <v>critical_multiplier: 3</v>
      </c>
      <c r="AH29" s="4" t="str">
        <f t="shared" si="12"/>
        <v>delivery: 'shot'</v>
      </c>
      <c r="AI29" s="4" t="str">
        <f t="shared" si="13"/>
        <v>range_increment: 110</v>
      </c>
      <c r="AJ29" s="4" t="str">
        <f t="shared" si="14"/>
        <v>melee_penalty: -1</v>
      </c>
      <c r="AK29" s="4" t="str">
        <f t="shared" si="15"/>
        <v>is_finesse: 'false'</v>
      </c>
      <c r="AL29" s="4" t="str">
        <f t="shared" si="16"/>
        <v>has_reach: 'false'</v>
      </c>
      <c r="AN29" s="4" t="str">
        <f t="shared" ca="1" si="19"/>
        <v>{product_name: 'Bow, Composite Long', 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 cost: 100, stock: 18, weight: 3, image_link: '/img/Bow.png', image_alt_text: 'Bow', category_id: 1, additional_information: {weapon_type: 'Martial', ua_weapon_group: 'Bow', damage: 'd8', damage_type: 'Piercing', critical_range: 20, critical_multiplier: 3, delivery: 'shot', range_increment: 110, melee_penalty: -1, is_finesse: 'false', has_reach: 'false'}},</v>
      </c>
    </row>
    <row r="30" spans="1:40" ht="163.19999999999999" outlineLevel="1" x14ac:dyDescent="0.2">
      <c r="A30" s="11" t="s">
        <v>110</v>
      </c>
      <c r="B30" s="35" t="s">
        <v>111</v>
      </c>
      <c r="C30" s="12">
        <v>2</v>
      </c>
      <c r="D30" s="12">
        <v>75</v>
      </c>
      <c r="E30" s="51" t="s">
        <v>57</v>
      </c>
      <c r="F30" s="52" t="s">
        <v>109</v>
      </c>
      <c r="G30" s="52" t="s">
        <v>1320</v>
      </c>
      <c r="H30" s="51" t="s">
        <v>47</v>
      </c>
      <c r="I30" s="51"/>
      <c r="J30" s="51">
        <v>20</v>
      </c>
      <c r="K30" s="51">
        <v>3</v>
      </c>
      <c r="L30" s="51" t="s">
        <v>91</v>
      </c>
      <c r="M30" s="51">
        <v>70</v>
      </c>
      <c r="N30" s="51"/>
      <c r="O30" s="53" t="b">
        <v>0</v>
      </c>
      <c r="P30" s="53" t="b">
        <v>0</v>
      </c>
      <c r="Q30" s="4" t="s">
        <v>1457</v>
      </c>
      <c r="S30" s="4" t="str">
        <f t="shared" si="17"/>
        <v>product_name: 'Bow, Composite Short'</v>
      </c>
      <c r="T30" s="4" t="str">
        <f t="shared" si="18"/>
        <v>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v>
      </c>
      <c r="U30" s="4" t="str">
        <f t="shared" si="0"/>
        <v>cost: 75</v>
      </c>
      <c r="V30" s="4" t="str">
        <f t="shared" ca="1" si="1"/>
        <v>stock: 4</v>
      </c>
      <c r="W30" s="4" t="str">
        <f t="shared" si="2"/>
        <v>weight: 2</v>
      </c>
      <c r="X30" s="4" t="str">
        <f t="shared" si="3"/>
        <v>image_link: '/img/Bow.png'</v>
      </c>
      <c r="Y30" s="4" t="str">
        <f>IF(Q30="","",Y$4&amp;": '"&amp;_xlfn.XLOOKUP(Q30,Sheet2!$K$1:$K$26,Sheet2!$L$1:$L$26)&amp;"'")</f>
        <v>image_alt_text: 'Bow'</v>
      </c>
      <c r="Z30" s="4" t="str">
        <f t="shared" si="4"/>
        <v>category_id: 1</v>
      </c>
      <c r="AA30" s="4" t="str">
        <f t="shared" si="5"/>
        <v>weapon_type: 'Martial'</v>
      </c>
      <c r="AB30" s="4" t="str">
        <f t="shared" si="6"/>
        <v>ua_weapon_group: 'Bow'</v>
      </c>
      <c r="AC30" s="4" t="str">
        <f t="shared" si="7"/>
        <v>damage: 'd6'</v>
      </c>
      <c r="AD30" s="4" t="str">
        <f t="shared" si="8"/>
        <v>damage_type: 'Piercing'</v>
      </c>
      <c r="AE30" s="4" t="str">
        <f t="shared" si="9"/>
        <v/>
      </c>
      <c r="AF30" s="4" t="str">
        <f t="shared" si="10"/>
        <v>critical_range: 20</v>
      </c>
      <c r="AG30" s="4" t="str">
        <f t="shared" si="11"/>
        <v>critical_multiplier: 3</v>
      </c>
      <c r="AH30" s="4" t="str">
        <f t="shared" si="12"/>
        <v>delivery: 'shot'</v>
      </c>
      <c r="AI30" s="4" t="str">
        <f t="shared" si="13"/>
        <v>range_increment: 70</v>
      </c>
      <c r="AJ30" s="4" t="str">
        <f t="shared" si="14"/>
        <v>melee_penalty: -1</v>
      </c>
      <c r="AK30" s="4" t="str">
        <f t="shared" si="15"/>
        <v>is_finesse: 'false'</v>
      </c>
      <c r="AL30" s="4" t="str">
        <f t="shared" si="16"/>
        <v>has_reach: 'false'</v>
      </c>
      <c r="AN30" s="4" t="str">
        <f t="shared" ca="1" si="19"/>
        <v>{product_name: 'Bow, Composite Short', 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 cost: 75, stock: 4, weight: 2, image_link: '/img/Bow.png', image_alt_text: 'Bow', category_id: 1, additional_information: {weapon_type: 'Martial', ua_weapon_group: 'Bow', damage: 'd6', damage_type: 'Piercing', critical_range: 20, critical_multiplier: 3, delivery: 'shot', range_increment: 70, melee_penalty: -1, is_finesse: 'false', has_reach: 'false'}},</v>
      </c>
    </row>
    <row r="31" spans="1:40" ht="71.400000000000006" outlineLevel="1" x14ac:dyDescent="0.2">
      <c r="A31" s="11" t="s">
        <v>112</v>
      </c>
      <c r="B31" s="35" t="s">
        <v>113</v>
      </c>
      <c r="C31" s="12">
        <v>3</v>
      </c>
      <c r="D31" s="12">
        <v>75</v>
      </c>
      <c r="E31" s="51" t="s">
        <v>57</v>
      </c>
      <c r="F31" s="52" t="s">
        <v>109</v>
      </c>
      <c r="G31" s="52" t="s">
        <v>1323</v>
      </c>
      <c r="H31" s="51" t="s">
        <v>47</v>
      </c>
      <c r="I31" s="51"/>
      <c r="J31" s="51">
        <v>20</v>
      </c>
      <c r="K31" s="51">
        <v>3</v>
      </c>
      <c r="L31" s="51" t="s">
        <v>91</v>
      </c>
      <c r="M31" s="51">
        <v>100</v>
      </c>
      <c r="N31" s="51"/>
      <c r="O31" s="53" t="b">
        <v>0</v>
      </c>
      <c r="P31" s="53" t="b">
        <v>0</v>
      </c>
      <c r="Q31" s="4" t="s">
        <v>1457</v>
      </c>
      <c r="S31" s="4" t="str">
        <f t="shared" si="17"/>
        <v>product_name: 'Bow, Long'</v>
      </c>
      <c r="T31" s="4" t="str">
        <f t="shared" si="18"/>
        <v>description: 'You need at least two hands to use a bow, regardless of its size. A longbow is too unwieldy to use while you are mounted. If you have a penalty for low Strength, apply it to damage rolls when you use a longbow. If you have a bonus for high Strength, you can apply it to damage rolls when you use a composite longbow (see below) but not a regular longbow.'</v>
      </c>
      <c r="U31" s="4" t="str">
        <f t="shared" si="0"/>
        <v>cost: 75</v>
      </c>
      <c r="V31" s="4" t="str">
        <f t="shared" ca="1" si="1"/>
        <v>stock: 8</v>
      </c>
      <c r="W31" s="4" t="str">
        <f t="shared" si="2"/>
        <v>weight: 3</v>
      </c>
      <c r="X31" s="4" t="str">
        <f t="shared" si="3"/>
        <v>image_link: '/img/Bow.png'</v>
      </c>
      <c r="Y31" s="4" t="str">
        <f>IF(Q31="","",Y$4&amp;": '"&amp;_xlfn.XLOOKUP(Q31,Sheet2!$K$1:$K$26,Sheet2!$L$1:$L$26)&amp;"'")</f>
        <v>image_alt_text: 'Bow'</v>
      </c>
      <c r="Z31" s="4" t="str">
        <f t="shared" si="4"/>
        <v>category_id: 1</v>
      </c>
      <c r="AA31" s="4" t="str">
        <f t="shared" si="5"/>
        <v>weapon_type: 'Martial'</v>
      </c>
      <c r="AB31" s="4" t="str">
        <f t="shared" si="6"/>
        <v>ua_weapon_group: 'Bow'</v>
      </c>
      <c r="AC31" s="4" t="str">
        <f t="shared" si="7"/>
        <v>damage: 'd8'</v>
      </c>
      <c r="AD31" s="4" t="str">
        <f t="shared" si="8"/>
        <v>damage_type: 'Piercing'</v>
      </c>
      <c r="AE31" s="4" t="str">
        <f t="shared" si="9"/>
        <v/>
      </c>
      <c r="AF31" s="4" t="str">
        <f t="shared" si="10"/>
        <v>critical_range: 20</v>
      </c>
      <c r="AG31" s="4" t="str">
        <f t="shared" si="11"/>
        <v>critical_multiplier: 3</v>
      </c>
      <c r="AH31" s="4" t="str">
        <f t="shared" si="12"/>
        <v>delivery: 'shot'</v>
      </c>
      <c r="AI31" s="4" t="str">
        <f t="shared" si="13"/>
        <v>range_increment: 100</v>
      </c>
      <c r="AJ31" s="4" t="str">
        <f t="shared" si="14"/>
        <v>melee_penalty: -1</v>
      </c>
      <c r="AK31" s="4" t="str">
        <f t="shared" si="15"/>
        <v>is_finesse: 'false'</v>
      </c>
      <c r="AL31" s="4" t="str">
        <f t="shared" si="16"/>
        <v>has_reach: 'false'</v>
      </c>
      <c r="AN31" s="4" t="str">
        <f t="shared" ca="1" si="19"/>
        <v>{product_name: 'Bow, Long', description: 'You need at least two hands to use a bow, regardless of its size. A longbow is too unwieldy to use while you are mounted. If you have a penalty for low Strength, apply it to damage rolls when you use a longbow. If you have a bonus for high Strength, you can apply it to damage rolls when you use a composite longbow (see below) but not a regular longbow.', cost: 75, stock: 8, weight: 3, image_link: '/img/Bow.png', image_alt_text: 'Bow', category_id: 1, additional_information: {weapon_type: 'Martial', ua_weapon_group: 'Bow', damage: 'd8', damage_type: 'Piercing', critical_range: 20, critical_multiplier: 3, delivery: 'shot', range_increment: 100, melee_penalty: -1, is_finesse: 'false', has_reach: 'false'}},</v>
      </c>
    </row>
    <row r="32" spans="1:40" ht="163.19999999999999" outlineLevel="1" x14ac:dyDescent="0.2">
      <c r="A32" s="11" t="s">
        <v>114</v>
      </c>
      <c r="B32" s="35" t="s">
        <v>108</v>
      </c>
      <c r="C32" s="12">
        <v>3</v>
      </c>
      <c r="D32" s="12">
        <v>200</v>
      </c>
      <c r="E32" s="51" t="s">
        <v>57</v>
      </c>
      <c r="F32" s="52" t="s">
        <v>109</v>
      </c>
      <c r="G32" s="52" t="s">
        <v>1323</v>
      </c>
      <c r="H32" s="51" t="s">
        <v>47</v>
      </c>
      <c r="I32" s="51"/>
      <c r="J32" s="51">
        <v>20</v>
      </c>
      <c r="K32" s="51">
        <v>3</v>
      </c>
      <c r="L32" s="51" t="s">
        <v>91</v>
      </c>
      <c r="M32" s="51">
        <v>110</v>
      </c>
      <c r="N32" s="51"/>
      <c r="O32" s="53" t="b">
        <v>0</v>
      </c>
      <c r="P32" s="53" t="b">
        <v>0</v>
      </c>
      <c r="Q32" s="4" t="s">
        <v>1457</v>
      </c>
      <c r="S32" s="4" t="str">
        <f t="shared" si="17"/>
        <v>product_name: 'Bow, Mighty Composite Long (+1)'</v>
      </c>
      <c r="T32" s="4" t="str">
        <f t="shared" si="18"/>
        <v>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v>
      </c>
      <c r="U32" s="4" t="str">
        <f t="shared" si="0"/>
        <v>cost: 200</v>
      </c>
      <c r="V32" s="4" t="str">
        <f t="shared" ca="1" si="1"/>
        <v>stock: 11</v>
      </c>
      <c r="W32" s="4" t="str">
        <f t="shared" si="2"/>
        <v>weight: 3</v>
      </c>
      <c r="X32" s="4" t="str">
        <f t="shared" si="3"/>
        <v>image_link: '/img/Bow.png'</v>
      </c>
      <c r="Y32" s="4" t="str">
        <f>IF(Q32="","",Y$4&amp;": '"&amp;_xlfn.XLOOKUP(Q32,Sheet2!$K$1:$K$26,Sheet2!$L$1:$L$26)&amp;"'")</f>
        <v>image_alt_text: 'Bow'</v>
      </c>
      <c r="Z32" s="4" t="str">
        <f t="shared" si="4"/>
        <v>category_id: 1</v>
      </c>
      <c r="AA32" s="4" t="str">
        <f t="shared" si="5"/>
        <v>weapon_type: 'Martial'</v>
      </c>
      <c r="AB32" s="4" t="str">
        <f t="shared" si="6"/>
        <v>ua_weapon_group: 'Bow'</v>
      </c>
      <c r="AC32" s="4" t="str">
        <f t="shared" si="7"/>
        <v>damage: 'd8'</v>
      </c>
      <c r="AD32" s="4" t="str">
        <f t="shared" si="8"/>
        <v>damage_type: 'Piercing'</v>
      </c>
      <c r="AE32" s="4" t="str">
        <f t="shared" si="9"/>
        <v/>
      </c>
      <c r="AF32" s="4" t="str">
        <f t="shared" si="10"/>
        <v>critical_range: 20</v>
      </c>
      <c r="AG32" s="4" t="str">
        <f t="shared" si="11"/>
        <v>critical_multiplier: 3</v>
      </c>
      <c r="AH32" s="4" t="str">
        <f t="shared" si="12"/>
        <v>delivery: 'shot'</v>
      </c>
      <c r="AI32" s="4" t="str">
        <f t="shared" si="13"/>
        <v>range_increment: 110</v>
      </c>
      <c r="AJ32" s="4" t="str">
        <f t="shared" si="14"/>
        <v>melee_penalty: -1</v>
      </c>
      <c r="AK32" s="4" t="str">
        <f t="shared" si="15"/>
        <v>is_finesse: 'false'</v>
      </c>
      <c r="AL32" s="4" t="str">
        <f t="shared" si="16"/>
        <v>has_reach: 'false'</v>
      </c>
      <c r="AN32" s="4" t="str">
        <f t="shared" ca="1" si="19"/>
        <v>{product_name: 'Bow, Mighty Composite Long (+1)', 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 cost: 200, stock: 11, weight: 3, image_link: '/img/Bow.png', image_alt_text: 'Bow', category_id: 1, additional_information: {weapon_type: 'Martial', ua_weapon_group: 'Bow', damage: 'd8', damage_type: 'Piercing', critical_range: 20, critical_multiplier: 3, delivery: 'shot', range_increment: 110, melee_penalty: -1, is_finesse: 'false', has_reach: 'false'}},</v>
      </c>
    </row>
    <row r="33" spans="1:40" ht="163.19999999999999" outlineLevel="1" x14ac:dyDescent="0.2">
      <c r="A33" s="11" t="s">
        <v>115</v>
      </c>
      <c r="B33" s="35" t="s">
        <v>108</v>
      </c>
      <c r="C33" s="12">
        <v>3</v>
      </c>
      <c r="D33" s="12">
        <v>300</v>
      </c>
      <c r="E33" s="51" t="s">
        <v>57</v>
      </c>
      <c r="F33" s="52" t="s">
        <v>109</v>
      </c>
      <c r="G33" s="52" t="s">
        <v>1323</v>
      </c>
      <c r="H33" s="51" t="s">
        <v>47</v>
      </c>
      <c r="I33" s="51"/>
      <c r="J33" s="51">
        <v>20</v>
      </c>
      <c r="K33" s="51">
        <v>3</v>
      </c>
      <c r="L33" s="51" t="s">
        <v>91</v>
      </c>
      <c r="M33" s="51">
        <v>110</v>
      </c>
      <c r="N33" s="51"/>
      <c r="O33" s="53" t="b">
        <v>0</v>
      </c>
      <c r="P33" s="53" t="b">
        <v>0</v>
      </c>
      <c r="Q33" s="4" t="s">
        <v>1457</v>
      </c>
      <c r="S33" s="4" t="str">
        <f t="shared" si="17"/>
        <v>product_name: 'Bow, Mighty Composite Long (+2)'</v>
      </c>
      <c r="T33" s="4" t="str">
        <f t="shared" si="18"/>
        <v>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v>
      </c>
      <c r="U33" s="4" t="str">
        <f t="shared" si="0"/>
        <v>cost: 300</v>
      </c>
      <c r="V33" s="4" t="str">
        <f t="shared" ca="1" si="1"/>
        <v>stock: 13</v>
      </c>
      <c r="W33" s="4" t="str">
        <f t="shared" si="2"/>
        <v>weight: 3</v>
      </c>
      <c r="X33" s="4" t="str">
        <f t="shared" si="3"/>
        <v>image_link: '/img/Bow.png'</v>
      </c>
      <c r="Y33" s="4" t="str">
        <f>IF(Q33="","",Y$4&amp;": '"&amp;_xlfn.XLOOKUP(Q33,Sheet2!$K$1:$K$26,Sheet2!$L$1:$L$26)&amp;"'")</f>
        <v>image_alt_text: 'Bow'</v>
      </c>
      <c r="Z33" s="4" t="str">
        <f t="shared" si="4"/>
        <v>category_id: 1</v>
      </c>
      <c r="AA33" s="4" t="str">
        <f t="shared" si="5"/>
        <v>weapon_type: 'Martial'</v>
      </c>
      <c r="AB33" s="4" t="str">
        <f t="shared" si="6"/>
        <v>ua_weapon_group: 'Bow'</v>
      </c>
      <c r="AC33" s="4" t="str">
        <f t="shared" si="7"/>
        <v>damage: 'd8'</v>
      </c>
      <c r="AD33" s="4" t="str">
        <f t="shared" si="8"/>
        <v>damage_type: 'Piercing'</v>
      </c>
      <c r="AE33" s="4" t="str">
        <f t="shared" si="9"/>
        <v/>
      </c>
      <c r="AF33" s="4" t="str">
        <f t="shared" si="10"/>
        <v>critical_range: 20</v>
      </c>
      <c r="AG33" s="4" t="str">
        <f t="shared" si="11"/>
        <v>critical_multiplier: 3</v>
      </c>
      <c r="AH33" s="4" t="str">
        <f t="shared" si="12"/>
        <v>delivery: 'shot'</v>
      </c>
      <c r="AI33" s="4" t="str">
        <f t="shared" si="13"/>
        <v>range_increment: 110</v>
      </c>
      <c r="AJ33" s="4" t="str">
        <f t="shared" si="14"/>
        <v>melee_penalty: -1</v>
      </c>
      <c r="AK33" s="4" t="str">
        <f t="shared" si="15"/>
        <v>is_finesse: 'false'</v>
      </c>
      <c r="AL33" s="4" t="str">
        <f t="shared" si="16"/>
        <v>has_reach: 'false'</v>
      </c>
      <c r="AN33" s="4" t="str">
        <f t="shared" ca="1" si="19"/>
        <v>{product_name: 'Bow, Mighty Composite Long (+2)', 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 cost: 300, stock: 13, weight: 3, image_link: '/img/Bow.png', image_alt_text: 'Bow', category_id: 1, additional_information: {weapon_type: 'Martial', ua_weapon_group: 'Bow', damage: 'd8', damage_type: 'Piercing', critical_range: 20, critical_multiplier: 3, delivery: 'shot', range_increment: 110, melee_penalty: -1, is_finesse: 'false', has_reach: 'false'}},</v>
      </c>
    </row>
    <row r="34" spans="1:40" ht="163.19999999999999" outlineLevel="1" x14ac:dyDescent="0.2">
      <c r="A34" s="11" t="s">
        <v>116</v>
      </c>
      <c r="B34" s="35" t="s">
        <v>108</v>
      </c>
      <c r="C34" s="12">
        <v>3</v>
      </c>
      <c r="D34" s="12">
        <v>400</v>
      </c>
      <c r="E34" s="51" t="s">
        <v>57</v>
      </c>
      <c r="F34" s="52" t="s">
        <v>109</v>
      </c>
      <c r="G34" s="52" t="s">
        <v>1323</v>
      </c>
      <c r="H34" s="51" t="s">
        <v>47</v>
      </c>
      <c r="I34" s="51"/>
      <c r="J34" s="51">
        <v>20</v>
      </c>
      <c r="K34" s="51">
        <v>3</v>
      </c>
      <c r="L34" s="51" t="s">
        <v>91</v>
      </c>
      <c r="M34" s="51">
        <v>110</v>
      </c>
      <c r="N34" s="51"/>
      <c r="O34" s="53" t="b">
        <v>0</v>
      </c>
      <c r="P34" s="53" t="b">
        <v>0</v>
      </c>
      <c r="Q34" s="4" t="s">
        <v>1457</v>
      </c>
      <c r="S34" s="4" t="str">
        <f t="shared" si="17"/>
        <v>product_name: 'Bow, Mighty Composite Long (+3)'</v>
      </c>
      <c r="T34" s="4" t="str">
        <f t="shared" si="18"/>
        <v>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v>
      </c>
      <c r="U34" s="4" t="str">
        <f t="shared" si="0"/>
        <v>cost: 400</v>
      </c>
      <c r="V34" s="4" t="str">
        <f t="shared" ca="1" si="1"/>
        <v>stock: 14</v>
      </c>
      <c r="W34" s="4" t="str">
        <f t="shared" si="2"/>
        <v>weight: 3</v>
      </c>
      <c r="X34" s="4" t="str">
        <f t="shared" si="3"/>
        <v>image_link: '/img/Bow.png'</v>
      </c>
      <c r="Y34" s="4" t="str">
        <f>IF(Q34="","",Y$4&amp;": '"&amp;_xlfn.XLOOKUP(Q34,Sheet2!$K$1:$K$26,Sheet2!$L$1:$L$26)&amp;"'")</f>
        <v>image_alt_text: 'Bow'</v>
      </c>
      <c r="Z34" s="4" t="str">
        <f t="shared" si="4"/>
        <v>category_id: 1</v>
      </c>
      <c r="AA34" s="4" t="str">
        <f t="shared" si="5"/>
        <v>weapon_type: 'Martial'</v>
      </c>
      <c r="AB34" s="4" t="str">
        <f t="shared" si="6"/>
        <v>ua_weapon_group: 'Bow'</v>
      </c>
      <c r="AC34" s="4" t="str">
        <f t="shared" si="7"/>
        <v>damage: 'd8'</v>
      </c>
      <c r="AD34" s="4" t="str">
        <f t="shared" si="8"/>
        <v>damage_type: 'Piercing'</v>
      </c>
      <c r="AE34" s="4" t="str">
        <f t="shared" si="9"/>
        <v/>
      </c>
      <c r="AF34" s="4" t="str">
        <f t="shared" si="10"/>
        <v>critical_range: 20</v>
      </c>
      <c r="AG34" s="4" t="str">
        <f t="shared" si="11"/>
        <v>critical_multiplier: 3</v>
      </c>
      <c r="AH34" s="4" t="str">
        <f t="shared" si="12"/>
        <v>delivery: 'shot'</v>
      </c>
      <c r="AI34" s="4" t="str">
        <f t="shared" si="13"/>
        <v>range_increment: 110</v>
      </c>
      <c r="AJ34" s="4" t="str">
        <f t="shared" si="14"/>
        <v>melee_penalty: -1</v>
      </c>
      <c r="AK34" s="4" t="str">
        <f t="shared" si="15"/>
        <v>is_finesse: 'false'</v>
      </c>
      <c r="AL34" s="4" t="str">
        <f t="shared" si="16"/>
        <v>has_reach: 'false'</v>
      </c>
      <c r="AN34" s="4" t="str">
        <f t="shared" ca="1" si="19"/>
        <v>{product_name: 'Bow, Mighty Composite Long (+3)', 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 cost: 400, stock: 14, weight: 3, image_link: '/img/Bow.png', image_alt_text: 'Bow', category_id: 1, additional_information: {weapon_type: 'Martial', ua_weapon_group: 'Bow', damage: 'd8', damage_type: 'Piercing', critical_range: 20, critical_multiplier: 3, delivery: 'shot', range_increment: 110, melee_penalty: -1, is_finesse: 'false', has_reach: 'false'}},</v>
      </c>
    </row>
    <row r="35" spans="1:40" ht="163.19999999999999" outlineLevel="1" x14ac:dyDescent="0.2">
      <c r="A35" s="11" t="s">
        <v>117</v>
      </c>
      <c r="B35" s="35" t="s">
        <v>108</v>
      </c>
      <c r="C35" s="12">
        <v>3</v>
      </c>
      <c r="D35" s="12">
        <v>500</v>
      </c>
      <c r="E35" s="51" t="s">
        <v>57</v>
      </c>
      <c r="F35" s="52" t="s">
        <v>109</v>
      </c>
      <c r="G35" s="52" t="s">
        <v>1323</v>
      </c>
      <c r="H35" s="51" t="s">
        <v>47</v>
      </c>
      <c r="I35" s="51"/>
      <c r="J35" s="51">
        <v>20</v>
      </c>
      <c r="K35" s="51">
        <v>3</v>
      </c>
      <c r="L35" s="51" t="s">
        <v>91</v>
      </c>
      <c r="M35" s="51">
        <v>110</v>
      </c>
      <c r="N35" s="51"/>
      <c r="O35" s="53" t="b">
        <v>0</v>
      </c>
      <c r="P35" s="53" t="b">
        <v>0</v>
      </c>
      <c r="Q35" s="4" t="s">
        <v>1457</v>
      </c>
      <c r="S35" s="4" t="str">
        <f t="shared" si="17"/>
        <v>product_name: 'Bow, Mighty Composite Long (+4)'</v>
      </c>
      <c r="T35" s="4" t="str">
        <f t="shared" si="18"/>
        <v>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v>
      </c>
      <c r="U35" s="4" t="str">
        <f t="shared" si="0"/>
        <v>cost: 500</v>
      </c>
      <c r="V35" s="4" t="str">
        <f t="shared" ca="1" si="1"/>
        <v>stock: 7</v>
      </c>
      <c r="W35" s="4" t="str">
        <f t="shared" si="2"/>
        <v>weight: 3</v>
      </c>
      <c r="X35" s="4" t="str">
        <f t="shared" si="3"/>
        <v>image_link: '/img/Bow.png'</v>
      </c>
      <c r="Y35" s="4" t="str">
        <f>IF(Q35="","",Y$4&amp;": '"&amp;_xlfn.XLOOKUP(Q35,Sheet2!$K$1:$K$26,Sheet2!$L$1:$L$26)&amp;"'")</f>
        <v>image_alt_text: 'Bow'</v>
      </c>
      <c r="Z35" s="4" t="str">
        <f t="shared" si="4"/>
        <v>category_id: 1</v>
      </c>
      <c r="AA35" s="4" t="str">
        <f t="shared" si="5"/>
        <v>weapon_type: 'Martial'</v>
      </c>
      <c r="AB35" s="4" t="str">
        <f t="shared" si="6"/>
        <v>ua_weapon_group: 'Bow'</v>
      </c>
      <c r="AC35" s="4" t="str">
        <f t="shared" si="7"/>
        <v>damage: 'd8'</v>
      </c>
      <c r="AD35" s="4" t="str">
        <f t="shared" si="8"/>
        <v>damage_type: 'Piercing'</v>
      </c>
      <c r="AE35" s="4" t="str">
        <f t="shared" si="9"/>
        <v/>
      </c>
      <c r="AF35" s="4" t="str">
        <f t="shared" si="10"/>
        <v>critical_range: 20</v>
      </c>
      <c r="AG35" s="4" t="str">
        <f t="shared" si="11"/>
        <v>critical_multiplier: 3</v>
      </c>
      <c r="AH35" s="4" t="str">
        <f t="shared" si="12"/>
        <v>delivery: 'shot'</v>
      </c>
      <c r="AI35" s="4" t="str">
        <f t="shared" si="13"/>
        <v>range_increment: 110</v>
      </c>
      <c r="AJ35" s="4" t="str">
        <f t="shared" si="14"/>
        <v>melee_penalty: -1</v>
      </c>
      <c r="AK35" s="4" t="str">
        <f t="shared" si="15"/>
        <v>is_finesse: 'false'</v>
      </c>
      <c r="AL35" s="4" t="str">
        <f t="shared" si="16"/>
        <v>has_reach: 'false'</v>
      </c>
      <c r="AN35" s="4" t="str">
        <f t="shared" ca="1" si="19"/>
        <v>{product_name: 'Bow, Mighty Composite Long (+4)', 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 cost: 500, stock: 7, weight: 3, image_link: '/img/Bow.png', image_alt_text: 'Bow', category_id: 1, additional_information: {weapon_type: 'Martial', ua_weapon_group: 'Bow', damage: 'd8', damage_type: 'Piercing', critical_range: 20, critical_multiplier: 3, delivery: 'shot', range_increment: 110, melee_penalty: -1, is_finesse: 'false', has_reach: 'false'}},</v>
      </c>
    </row>
    <row r="36" spans="1:40" ht="163.19999999999999" outlineLevel="1" x14ac:dyDescent="0.2">
      <c r="A36" s="11" t="s">
        <v>118</v>
      </c>
      <c r="B36" s="35" t="s">
        <v>111</v>
      </c>
      <c r="C36" s="12">
        <v>2</v>
      </c>
      <c r="D36" s="12">
        <v>150</v>
      </c>
      <c r="E36" s="51" t="s">
        <v>57</v>
      </c>
      <c r="F36" s="52" t="s">
        <v>109</v>
      </c>
      <c r="G36" s="52" t="s">
        <v>1320</v>
      </c>
      <c r="H36" s="51" t="s">
        <v>47</v>
      </c>
      <c r="I36" s="51"/>
      <c r="J36" s="51">
        <v>20</v>
      </c>
      <c r="K36" s="51">
        <v>3</v>
      </c>
      <c r="L36" s="51" t="s">
        <v>91</v>
      </c>
      <c r="M36" s="51">
        <v>70</v>
      </c>
      <c r="N36" s="51"/>
      <c r="O36" s="53" t="b">
        <v>0</v>
      </c>
      <c r="P36" s="53" t="b">
        <v>0</v>
      </c>
      <c r="Q36" s="4" t="s">
        <v>1457</v>
      </c>
      <c r="S36" s="4" t="str">
        <f t="shared" si="17"/>
        <v>product_name: 'Bow, Mighty Composite Short (+1)'</v>
      </c>
      <c r="T36" s="4" t="str">
        <f t="shared" si="18"/>
        <v>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v>
      </c>
      <c r="U36" s="4" t="str">
        <f t="shared" si="0"/>
        <v>cost: 150</v>
      </c>
      <c r="V36" s="4" t="str">
        <f t="shared" ca="1" si="1"/>
        <v>stock: 4</v>
      </c>
      <c r="W36" s="4" t="str">
        <f t="shared" si="2"/>
        <v>weight: 2</v>
      </c>
      <c r="X36" s="4" t="str">
        <f t="shared" si="3"/>
        <v>image_link: '/img/Bow.png'</v>
      </c>
      <c r="Y36" s="4" t="str">
        <f>IF(Q36="","",Y$4&amp;": '"&amp;_xlfn.XLOOKUP(Q36,Sheet2!$K$1:$K$26,Sheet2!$L$1:$L$26)&amp;"'")</f>
        <v>image_alt_text: 'Bow'</v>
      </c>
      <c r="Z36" s="4" t="str">
        <f t="shared" si="4"/>
        <v>category_id: 1</v>
      </c>
      <c r="AA36" s="4" t="str">
        <f t="shared" si="5"/>
        <v>weapon_type: 'Martial'</v>
      </c>
      <c r="AB36" s="4" t="str">
        <f t="shared" si="6"/>
        <v>ua_weapon_group: 'Bow'</v>
      </c>
      <c r="AC36" s="4" t="str">
        <f t="shared" si="7"/>
        <v>damage: 'd6'</v>
      </c>
      <c r="AD36" s="4" t="str">
        <f t="shared" si="8"/>
        <v>damage_type: 'Piercing'</v>
      </c>
      <c r="AE36" s="4" t="str">
        <f t="shared" si="9"/>
        <v/>
      </c>
      <c r="AF36" s="4" t="str">
        <f t="shared" si="10"/>
        <v>critical_range: 20</v>
      </c>
      <c r="AG36" s="4" t="str">
        <f t="shared" si="11"/>
        <v>critical_multiplier: 3</v>
      </c>
      <c r="AH36" s="4" t="str">
        <f t="shared" si="12"/>
        <v>delivery: 'shot'</v>
      </c>
      <c r="AI36" s="4" t="str">
        <f t="shared" si="13"/>
        <v>range_increment: 70</v>
      </c>
      <c r="AJ36" s="4" t="str">
        <f t="shared" si="14"/>
        <v>melee_penalty: -1</v>
      </c>
      <c r="AK36" s="4" t="str">
        <f t="shared" si="15"/>
        <v>is_finesse: 'false'</v>
      </c>
      <c r="AL36" s="4" t="str">
        <f t="shared" si="16"/>
        <v>has_reach: 'false'</v>
      </c>
      <c r="AN36" s="4" t="str">
        <f t="shared" ca="1" si="19"/>
        <v>{product_name: 'Bow, Mighty Composite Short (+1)', 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 cost: 150, stock: 4, weight: 2, image_link: '/img/Bow.png', image_alt_text: 'Bow', category_id: 1, additional_information: {weapon_type: 'Martial', ua_weapon_group: 'Bow', damage: 'd6', damage_type: 'Piercing', critical_range: 20, critical_multiplier: 3, delivery: 'shot', range_increment: 70, melee_penalty: -1, is_finesse: 'false', has_reach: 'false'}},</v>
      </c>
    </row>
    <row r="37" spans="1:40" ht="163.19999999999999" outlineLevel="1" x14ac:dyDescent="0.2">
      <c r="A37" s="11" t="s">
        <v>119</v>
      </c>
      <c r="B37" s="35" t="s">
        <v>111</v>
      </c>
      <c r="C37" s="12">
        <v>2</v>
      </c>
      <c r="D37" s="12">
        <v>225</v>
      </c>
      <c r="E37" s="51" t="s">
        <v>57</v>
      </c>
      <c r="F37" s="52" t="s">
        <v>109</v>
      </c>
      <c r="G37" s="52" t="s">
        <v>1320</v>
      </c>
      <c r="H37" s="51" t="s">
        <v>47</v>
      </c>
      <c r="I37" s="51"/>
      <c r="J37" s="51">
        <v>20</v>
      </c>
      <c r="K37" s="51">
        <v>3</v>
      </c>
      <c r="L37" s="51" t="s">
        <v>91</v>
      </c>
      <c r="M37" s="51">
        <v>70</v>
      </c>
      <c r="N37" s="51"/>
      <c r="O37" s="53" t="b">
        <v>0</v>
      </c>
      <c r="P37" s="53" t="b">
        <v>0</v>
      </c>
      <c r="Q37" s="4" t="s">
        <v>1457</v>
      </c>
      <c r="S37" s="4" t="str">
        <f t="shared" si="17"/>
        <v>product_name: 'Bow, Mighty Composite Short (+2)'</v>
      </c>
      <c r="T37" s="4" t="str">
        <f t="shared" si="18"/>
        <v>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v>
      </c>
      <c r="U37" s="4" t="str">
        <f t="shared" ref="U37:U68" si="20">D$4&amp;": "&amp;IF(ISNUMBER(D37),D37,-1)</f>
        <v>cost: 225</v>
      </c>
      <c r="V37" s="4" t="str">
        <f t="shared" ref="V37:V68" ca="1" si="21">"stock: "&amp;TRUNC(RAND()*20)</f>
        <v>stock: 6</v>
      </c>
      <c r="W37" s="4" t="str">
        <f t="shared" ref="W37:W68" si="22">C$4&amp;": "&amp;IF(ISNUMBER(C37),C37,-1)</f>
        <v>weight: 2</v>
      </c>
      <c r="X37" s="4" t="str">
        <f t="shared" ref="X37:X68" si="23">IF(ISBLANK(Q37),"",Q$4&amp;": '/img/"&amp;Q37&amp;"'")</f>
        <v>image_link: '/img/Bow.png'</v>
      </c>
      <c r="Y37" s="4" t="str">
        <f>IF(Q37="","",Y$4&amp;": '"&amp;_xlfn.XLOOKUP(Q37,Sheet2!$K$1:$K$26,Sheet2!$L$1:$L$26)&amp;"'")</f>
        <v>image_alt_text: 'Bow'</v>
      </c>
      <c r="Z37" s="4" t="str">
        <f t="shared" ref="Z37:Z68" si="24">$Z$4&amp;": 1"</f>
        <v>category_id: 1</v>
      </c>
      <c r="AA37" s="4" t="str">
        <f t="shared" ref="AA37:AA68" si="25">IF(E37="","",E$4&amp;": '"&amp;E37&amp;"'")</f>
        <v>weapon_type: 'Martial'</v>
      </c>
      <c r="AB37" s="4" t="str">
        <f t="shared" ref="AB37:AB68" si="26">IF(F37="","",F$4&amp;": '"&amp;F37&amp;"'")</f>
        <v>ua_weapon_group: 'Bow'</v>
      </c>
      <c r="AC37" s="4" t="str">
        <f t="shared" ref="AC37:AC68" si="27">IF(G37="","",G$4&amp;": '"&amp;G37&amp;"'")</f>
        <v>damage: 'd6'</v>
      </c>
      <c r="AD37" s="4" t="str">
        <f t="shared" ref="AD37:AD68" si="28">IF(H37="","",H$4&amp;": '"&amp;H37&amp;"'")</f>
        <v>damage_type: 'Piercing'</v>
      </c>
      <c r="AE37" s="4" t="str">
        <f t="shared" ref="AE37:AE68" si="29">IF(I37="","",I$4&amp;": '"&amp;I37&amp;"'")</f>
        <v/>
      </c>
      <c r="AF37" s="4" t="str">
        <f t="shared" ref="AF37:AF68" si="30">J$4&amp;": "&amp;IF(ISNUMBER(J37),J37,-1)</f>
        <v>critical_range: 20</v>
      </c>
      <c r="AG37" s="4" t="str">
        <f t="shared" ref="AG37:AG68" si="31">K$4&amp;": "&amp;IF(ISNUMBER(K37),K37,-1)</f>
        <v>critical_multiplier: 3</v>
      </c>
      <c r="AH37" s="4" t="str">
        <f t="shared" ref="AH37:AH68" si="32">IF(L37="","",L$4&amp;": '"&amp;L37&amp;"'")</f>
        <v>delivery: 'shot'</v>
      </c>
      <c r="AI37" s="4" t="str">
        <f t="shared" ref="AI37:AI68" si="33">M$4&amp;": "&amp;IF(ISNUMBER(M37),M37,-1)</f>
        <v>range_increment: 70</v>
      </c>
      <c r="AJ37" s="4" t="str">
        <f t="shared" ref="AJ37:AJ68" si="34">N$4&amp;": "&amp;IF(ISNUMBER(N37),N37,-1)</f>
        <v>melee_penalty: -1</v>
      </c>
      <c r="AK37" s="4" t="str">
        <f t="shared" ref="AK37:AK68" si="35">IF(O37="","",O$4&amp;": '"&amp;LOWER(O37)&amp;"'")</f>
        <v>is_finesse: 'false'</v>
      </c>
      <c r="AL37" s="4" t="str">
        <f t="shared" ref="AL37:AL68" si="36">IF(P37="","",P$4&amp;": '"&amp;LOWER(P37)&amp;"'")</f>
        <v>has_reach: 'false'</v>
      </c>
      <c r="AN37" s="4" t="str">
        <f t="shared" ca="1" si="19"/>
        <v>{product_name: 'Bow, Mighty Composite Short (+2)', 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 cost: 225, stock: 6, weight: 2, image_link: '/img/Bow.png', image_alt_text: 'Bow', category_id: 1, additional_information: {weapon_type: 'Martial', ua_weapon_group: 'Bow', damage: 'd6', damage_type: 'Piercing', critical_range: 20, critical_multiplier: 3, delivery: 'shot', range_increment: 70, melee_penalty: -1, is_finesse: 'false', has_reach: 'false'}},</v>
      </c>
    </row>
    <row r="38" spans="1:40" ht="61.2" outlineLevel="1" x14ac:dyDescent="0.2">
      <c r="A38" s="11" t="s">
        <v>120</v>
      </c>
      <c r="B38" s="35" t="s">
        <v>121</v>
      </c>
      <c r="C38" s="12">
        <v>2</v>
      </c>
      <c r="D38" s="12">
        <v>30</v>
      </c>
      <c r="E38" s="51" t="s">
        <v>57</v>
      </c>
      <c r="F38" s="52" t="s">
        <v>109</v>
      </c>
      <c r="G38" s="52" t="s">
        <v>1320</v>
      </c>
      <c r="H38" s="51" t="s">
        <v>47</v>
      </c>
      <c r="I38" s="51"/>
      <c r="J38" s="51">
        <v>20</v>
      </c>
      <c r="K38" s="51">
        <v>3</v>
      </c>
      <c r="L38" s="51" t="s">
        <v>91</v>
      </c>
      <c r="M38" s="51">
        <v>60</v>
      </c>
      <c r="N38" s="51"/>
      <c r="O38" s="53" t="b">
        <v>0</v>
      </c>
      <c r="P38" s="53" t="b">
        <v>0</v>
      </c>
      <c r="Q38" s="4" t="s">
        <v>1457</v>
      </c>
      <c r="S38" s="4" t="str">
        <f t="shared" si="17"/>
        <v>product_name: 'Bow, Short'</v>
      </c>
      <c r="T38" s="4" t="str">
        <f t="shared" ref="T38:T69" si="37">IF(B38="","",$B$4&amp;": '"&amp;SUBSTITUTE(B38,CHAR(10),"\n")&amp;"'")</f>
        <v>description: 'You need at least two hands to use a bow, regardless of its size. You can use a shortbow while mounted. If you have a penalty for low Strength, apply it to damage rolls when you use a shortbow. If you have a bonus for high Strength, you can apply it to damage rolls when you use a composite shortbow (see below) but not a regular shortbow.'</v>
      </c>
      <c r="U38" s="4" t="str">
        <f t="shared" si="20"/>
        <v>cost: 30</v>
      </c>
      <c r="V38" s="4" t="str">
        <f t="shared" ca="1" si="21"/>
        <v>stock: 2</v>
      </c>
      <c r="W38" s="4" t="str">
        <f t="shared" si="22"/>
        <v>weight: 2</v>
      </c>
      <c r="X38" s="4" t="str">
        <f t="shared" si="23"/>
        <v>image_link: '/img/Bow.png'</v>
      </c>
      <c r="Y38" s="4" t="str">
        <f>IF(Q38="","",Y$4&amp;": '"&amp;_xlfn.XLOOKUP(Q38,Sheet2!$K$1:$K$26,Sheet2!$L$1:$L$26)&amp;"'")</f>
        <v>image_alt_text: 'Bow'</v>
      </c>
      <c r="Z38" s="4" t="str">
        <f t="shared" si="24"/>
        <v>category_id: 1</v>
      </c>
      <c r="AA38" s="4" t="str">
        <f t="shared" si="25"/>
        <v>weapon_type: 'Martial'</v>
      </c>
      <c r="AB38" s="4" t="str">
        <f t="shared" si="26"/>
        <v>ua_weapon_group: 'Bow'</v>
      </c>
      <c r="AC38" s="4" t="str">
        <f t="shared" si="27"/>
        <v>damage: 'd6'</v>
      </c>
      <c r="AD38" s="4" t="str">
        <f t="shared" si="28"/>
        <v>damage_type: 'Piercing'</v>
      </c>
      <c r="AE38" s="4" t="str">
        <f t="shared" si="29"/>
        <v/>
      </c>
      <c r="AF38" s="4" t="str">
        <f t="shared" si="30"/>
        <v>critical_range: 20</v>
      </c>
      <c r="AG38" s="4" t="str">
        <f t="shared" si="31"/>
        <v>critical_multiplier: 3</v>
      </c>
      <c r="AH38" s="4" t="str">
        <f t="shared" si="32"/>
        <v>delivery: 'shot'</v>
      </c>
      <c r="AI38" s="4" t="str">
        <f t="shared" si="33"/>
        <v>range_increment: 60</v>
      </c>
      <c r="AJ38" s="4" t="str">
        <f t="shared" si="34"/>
        <v>melee_penalty: -1</v>
      </c>
      <c r="AK38" s="4" t="str">
        <f t="shared" si="35"/>
        <v>is_finesse: 'false'</v>
      </c>
      <c r="AL38" s="4" t="str">
        <f t="shared" si="36"/>
        <v>has_reach: 'false'</v>
      </c>
      <c r="AN38" s="4" t="str">
        <f t="shared" ca="1" si="19"/>
        <v>{product_name: 'Bow, Short', description: 'You need at least two hands to use a bow, regardless of its size. You can use a shortbow while mounted. If you have a penalty for low Strength, apply it to damage rolls when you use a shortbow. If you have a bonus for high Strength, you can apply it to damage rolls when you use a composite shortbow (see below) but not a regular shortbow.', cost: 30, stock: 2, weight: 2, image_link: '/img/Bow.png', image_alt_text: 'Bow', category_id: 1, additional_information: {weapon_type: 'Martial', ua_weapon_group: 'Bow', damage: 'd6', damage_type: 'Piercing', critical_range: 20, critical_multiplier: 3, delivery: 'shot', range_increment: 60, melee_penalty: -1, is_finesse: 'false', has_reach: 'false'}},</v>
      </c>
    </row>
    <row r="39" spans="1:40" outlineLevel="1" x14ac:dyDescent="0.2">
      <c r="A39" s="13" t="s">
        <v>122</v>
      </c>
      <c r="C39" s="12">
        <v>5</v>
      </c>
      <c r="D39" s="12">
        <v>5</v>
      </c>
      <c r="E39" s="51" t="s">
        <v>68</v>
      </c>
      <c r="F39" s="52" t="s">
        <v>123</v>
      </c>
      <c r="G39" s="52" t="s">
        <v>1320</v>
      </c>
      <c r="H39" s="51" t="s">
        <v>95</v>
      </c>
      <c r="I39" s="51"/>
      <c r="J39" s="51">
        <v>20</v>
      </c>
      <c r="K39" s="51">
        <v>2</v>
      </c>
      <c r="L39" s="51"/>
      <c r="M39" s="51"/>
      <c r="N39" s="51"/>
      <c r="O39" s="53" t="b">
        <v>1</v>
      </c>
      <c r="P39" s="53" t="b">
        <v>0</v>
      </c>
      <c r="Q39" s="4" t="s">
        <v>1449</v>
      </c>
      <c r="S39" s="4" t="str">
        <f t="shared" si="17"/>
        <v>product_name: 'Chain'</v>
      </c>
      <c r="T39" s="4" t="str">
        <f t="shared" si="37"/>
        <v/>
      </c>
      <c r="U39" s="4" t="str">
        <f t="shared" si="20"/>
        <v>cost: 5</v>
      </c>
      <c r="V39" s="4" t="str">
        <f t="shared" ca="1" si="21"/>
        <v>stock: 9</v>
      </c>
      <c r="W39" s="4" t="str">
        <f t="shared" si="22"/>
        <v>weight: 5</v>
      </c>
      <c r="X39" s="4" t="str">
        <f t="shared" si="23"/>
        <v>image_link: '/img/armorLight.png'</v>
      </c>
      <c r="Y39" s="4" t="str">
        <f>IF(Q39="","",Y$4&amp;": '"&amp;_xlfn.XLOOKUP(Q39,Sheet2!$K$1:$K$26,Sheet2!$L$1:$L$26)&amp;"'")</f>
        <v>image_alt_text: 'Light Armor'</v>
      </c>
      <c r="Z39" s="4" t="str">
        <f t="shared" si="24"/>
        <v>category_id: 1</v>
      </c>
      <c r="AA39" s="4" t="str">
        <f t="shared" si="25"/>
        <v>weapon_type: 'Exotic'</v>
      </c>
      <c r="AB39" s="4" t="str">
        <f t="shared" si="26"/>
        <v>ua_weapon_group: 'Whip'</v>
      </c>
      <c r="AC39" s="4" t="str">
        <f t="shared" si="27"/>
        <v>damage: 'd6'</v>
      </c>
      <c r="AD39" s="4" t="str">
        <f t="shared" si="28"/>
        <v>damage_type: 'Bludgeoning'</v>
      </c>
      <c r="AE39" s="4" t="str">
        <f t="shared" si="29"/>
        <v/>
      </c>
      <c r="AF39" s="4" t="str">
        <f t="shared" si="30"/>
        <v>critical_range: 20</v>
      </c>
      <c r="AG39" s="4" t="str">
        <f t="shared" si="31"/>
        <v>critical_multiplier: 2</v>
      </c>
      <c r="AH39" s="4" t="str">
        <f t="shared" si="32"/>
        <v/>
      </c>
      <c r="AI39" s="4" t="str">
        <f t="shared" si="33"/>
        <v>range_increment: -1</v>
      </c>
      <c r="AJ39" s="4" t="str">
        <f t="shared" si="34"/>
        <v>melee_penalty: -1</v>
      </c>
      <c r="AK39" s="4" t="str">
        <f t="shared" si="35"/>
        <v>is_finesse: 'true'</v>
      </c>
      <c r="AL39" s="4" t="str">
        <f t="shared" si="36"/>
        <v>has_reach: 'false'</v>
      </c>
      <c r="AN39" s="4" t="str">
        <f t="shared" ca="1" si="19"/>
        <v>{product_name: 'Chain', cost: 5, stock: 9, weight: 5, image_link: '/img/armorLight.png', image_alt_text: 'Light Armor', category_id: 1, additional_information: {weapon_type: 'Exotic', ua_weapon_group: 'Whip', damage: 'd6', damage_type: 'Bludgeoning', critical_range: 20, critical_multiplier: 2, range_increment: -1, melee_penalty: -1, is_finesse: 'true', has_reach: 'false'}},</v>
      </c>
    </row>
    <row r="40" spans="1:40" ht="132.6" outlineLevel="1" x14ac:dyDescent="0.2">
      <c r="A40" s="11" t="s">
        <v>124</v>
      </c>
      <c r="B40" s="35" t="s">
        <v>125</v>
      </c>
      <c r="C40" s="12">
        <v>15</v>
      </c>
      <c r="D40" s="12">
        <v>25</v>
      </c>
      <c r="E40" s="51" t="s">
        <v>68</v>
      </c>
      <c r="F40" s="52" t="s">
        <v>123</v>
      </c>
      <c r="G40" s="52" t="s">
        <v>1327</v>
      </c>
      <c r="H40" s="51" t="s">
        <v>47</v>
      </c>
      <c r="I40" s="51"/>
      <c r="J40" s="51">
        <v>20</v>
      </c>
      <c r="K40" s="51">
        <v>2</v>
      </c>
      <c r="L40" s="51"/>
      <c r="M40" s="51"/>
      <c r="N40" s="51"/>
      <c r="O40" s="53" t="b">
        <v>1</v>
      </c>
      <c r="P40" s="53" t="b">
        <v>0</v>
      </c>
      <c r="Q40" s="4" t="s">
        <v>1451</v>
      </c>
      <c r="S40" s="4" t="str">
        <f t="shared" si="17"/>
        <v>product_name: 'Chain, Spiked'</v>
      </c>
      <c r="T40" s="4" t="str">
        <f t="shared" si="37"/>
        <v>description: 'A spiked chain has reach, so you can strike opponents 10 feet away with it. In addition, unlike most other weapons with reach, it can be used against an adjacent foe.\nYou can make trip attacks with the chain. If you are tripped during your own trip attempt, you can drop the chain to avoid being tripped.\nWhen using a spiked chain, you get a +2 bonus on opposed attack rolls made to disarm an opponent (including the roll to avoid being disarmed if such an attempt fails).\nYou can use the Weapon Finesse feat to apply your Dexterity modifier instead of your Strength modifier to attack rolls with a spiked chain sized for you, even though it isn’t a light weapon for you.'</v>
      </c>
      <c r="U40" s="4" t="str">
        <f t="shared" si="20"/>
        <v>cost: 25</v>
      </c>
      <c r="V40" s="4" t="str">
        <f t="shared" ca="1" si="21"/>
        <v>stock: 6</v>
      </c>
      <c r="W40" s="4" t="str">
        <f t="shared" si="22"/>
        <v>weight: 15</v>
      </c>
      <c r="X40" s="4" t="str">
        <f t="shared" si="23"/>
        <v>image_link: '/img/armorMedium.png'</v>
      </c>
      <c r="Y40" s="4" t="str">
        <f>IF(Q40="","",Y$4&amp;": '"&amp;_xlfn.XLOOKUP(Q40,Sheet2!$K$1:$K$26,Sheet2!$L$1:$L$26)&amp;"'")</f>
        <v>image_alt_text: 'Medium Armor'</v>
      </c>
      <c r="Z40" s="4" t="str">
        <f t="shared" si="24"/>
        <v>category_id: 1</v>
      </c>
      <c r="AA40" s="4" t="str">
        <f t="shared" si="25"/>
        <v>weapon_type: 'Exotic'</v>
      </c>
      <c r="AB40" s="4" t="str">
        <f t="shared" si="26"/>
        <v>ua_weapon_group: 'Whip'</v>
      </c>
      <c r="AC40" s="4" t="str">
        <f t="shared" si="27"/>
        <v>damage: '2d4'</v>
      </c>
      <c r="AD40" s="4" t="str">
        <f t="shared" si="28"/>
        <v>damage_type: 'Piercing'</v>
      </c>
      <c r="AE40" s="4" t="str">
        <f t="shared" si="29"/>
        <v/>
      </c>
      <c r="AF40" s="4" t="str">
        <f t="shared" si="30"/>
        <v>critical_range: 20</v>
      </c>
      <c r="AG40" s="4" t="str">
        <f t="shared" si="31"/>
        <v>critical_multiplier: 2</v>
      </c>
      <c r="AH40" s="4" t="str">
        <f t="shared" si="32"/>
        <v/>
      </c>
      <c r="AI40" s="4" t="str">
        <f t="shared" si="33"/>
        <v>range_increment: -1</v>
      </c>
      <c r="AJ40" s="4" t="str">
        <f t="shared" si="34"/>
        <v>melee_penalty: -1</v>
      </c>
      <c r="AK40" s="4" t="str">
        <f t="shared" si="35"/>
        <v>is_finesse: 'true'</v>
      </c>
      <c r="AL40" s="4" t="str">
        <f t="shared" si="36"/>
        <v>has_reach: 'false'</v>
      </c>
      <c r="AN40" s="4" t="str">
        <f t="shared" ca="1" si="19"/>
        <v>{product_name: 'Chain, Spiked', description: 'A spiked chain has reach, so you can strike opponents 10 feet away with it. In addition, unlike most other weapons with reach, it can be used against an adjacent foe.\nYou can make trip attacks with the chain. If you are tripped during your own trip attempt, you can drop the chain to avoid being tripped.\nWhen using a spiked chain, you get a +2 bonus on opposed attack rolls made to disarm an opponent (including the roll to avoid being disarmed if such an attempt fails).\nYou can use the Weapon Finesse feat to apply your Dexterity modifier instead of your Strength modifier to attack rolls with a spiked chain sized for you, even though it isn’t a light weapon for you.', cost: 25, stock: 6, weight: 15, image_link: '/img/armorMedium.png', image_alt_text: 'Medium Armor', category_id: 1, additional_information: {weapon_type: 'Exotic', ua_weapon_group: 'Whip', damage: '2d4', damage_type: 'Piercing', critical_range: 20, critical_multiplier: 2, range_increment: -1, melee_penalty: -1, is_finesse: 'true', has_reach: 'false'}},</v>
      </c>
    </row>
    <row r="41" spans="1:40" outlineLevel="1" x14ac:dyDescent="0.2">
      <c r="A41" s="11" t="s">
        <v>126</v>
      </c>
      <c r="C41" s="12">
        <v>4</v>
      </c>
      <c r="D41" s="12"/>
      <c r="E41" s="51" t="s">
        <v>68</v>
      </c>
      <c r="F41" s="52" t="s">
        <v>123</v>
      </c>
      <c r="G41" s="52" t="s">
        <v>1321</v>
      </c>
      <c r="H41" s="51" t="s">
        <v>47</v>
      </c>
      <c r="I41" s="51"/>
      <c r="J41" s="51">
        <v>19</v>
      </c>
      <c r="K41" s="51">
        <v>2</v>
      </c>
      <c r="L41" s="51"/>
      <c r="M41" s="51"/>
      <c r="N41" s="51"/>
      <c r="O41" s="53" t="b">
        <v>0</v>
      </c>
      <c r="P41" s="53" t="b">
        <v>0</v>
      </c>
      <c r="Q41" s="4" t="s">
        <v>1451</v>
      </c>
      <c r="S41" s="4" t="str">
        <f t="shared" si="17"/>
        <v>product_name: 'Chain-and-Dagger'</v>
      </c>
      <c r="T41" s="4" t="str">
        <f t="shared" si="37"/>
        <v/>
      </c>
      <c r="U41" s="4" t="str">
        <f t="shared" si="20"/>
        <v>cost: -1</v>
      </c>
      <c r="V41" s="4" t="str">
        <f t="shared" ca="1" si="21"/>
        <v>stock: 2</v>
      </c>
      <c r="W41" s="4" t="str">
        <f t="shared" si="22"/>
        <v>weight: 4</v>
      </c>
      <c r="X41" s="4" t="str">
        <f t="shared" si="23"/>
        <v>image_link: '/img/armorMedium.png'</v>
      </c>
      <c r="Y41" s="4" t="str">
        <f>IF(Q41="","",Y$4&amp;": '"&amp;_xlfn.XLOOKUP(Q41,Sheet2!$K$1:$K$26,Sheet2!$L$1:$L$26)&amp;"'")</f>
        <v>image_alt_text: 'Medium Armor'</v>
      </c>
      <c r="Z41" s="4" t="str">
        <f t="shared" si="24"/>
        <v>category_id: 1</v>
      </c>
      <c r="AA41" s="4" t="str">
        <f t="shared" si="25"/>
        <v>weapon_type: 'Exotic'</v>
      </c>
      <c r="AB41" s="4" t="str">
        <f t="shared" si="26"/>
        <v>ua_weapon_group: 'Whip'</v>
      </c>
      <c r="AC41" s="4" t="str">
        <f t="shared" si="27"/>
        <v>damage: 'd4'</v>
      </c>
      <c r="AD41" s="4" t="str">
        <f t="shared" si="28"/>
        <v>damage_type: 'Piercing'</v>
      </c>
      <c r="AE41" s="4" t="str">
        <f t="shared" si="29"/>
        <v/>
      </c>
      <c r="AF41" s="4" t="str">
        <f t="shared" si="30"/>
        <v>critical_range: 19</v>
      </c>
      <c r="AG41" s="4" t="str">
        <f t="shared" si="31"/>
        <v>critical_multiplier: 2</v>
      </c>
      <c r="AH41" s="4" t="str">
        <f t="shared" si="32"/>
        <v/>
      </c>
      <c r="AI41" s="4" t="str">
        <f t="shared" si="33"/>
        <v>range_increment: -1</v>
      </c>
      <c r="AJ41" s="4" t="str">
        <f t="shared" si="34"/>
        <v>melee_penalty: -1</v>
      </c>
      <c r="AK41" s="4" t="str">
        <f t="shared" si="35"/>
        <v>is_finesse: 'false'</v>
      </c>
      <c r="AL41" s="4" t="str">
        <f t="shared" si="36"/>
        <v>has_reach: 'false'</v>
      </c>
      <c r="AN41" s="4" t="str">
        <f t="shared" ca="1" si="19"/>
        <v>{product_name: 'Chain-and-Dagger', cost: -1, stock: 2, weight: 4, image_link: '/img/armorMedium.png', image_alt_text: 'Medium Armor', category_id: 1, additional_information: {weapon_type: 'Exotic', ua_weapon_group: 'Whip', damage: 'd4', damage_type: 'Piercing', critical_range: 19, critical_multiplier: 2, range_increment: -1, melee_penalty: -1, is_finesse: 'false', has_reach: 'false'}},</v>
      </c>
    </row>
    <row r="42" spans="1:40" outlineLevel="1" x14ac:dyDescent="0.2">
      <c r="A42" s="11" t="s">
        <v>127</v>
      </c>
      <c r="C42" s="12">
        <v>2</v>
      </c>
      <c r="D42" s="12">
        <v>15</v>
      </c>
      <c r="E42" s="51" t="s">
        <v>68</v>
      </c>
      <c r="F42" s="52" t="s">
        <v>90</v>
      </c>
      <c r="G42" s="52" t="s">
        <v>1321</v>
      </c>
      <c r="H42" s="51" t="s">
        <v>64</v>
      </c>
      <c r="I42" s="51"/>
      <c r="J42" s="51">
        <v>20</v>
      </c>
      <c r="K42" s="51">
        <v>3</v>
      </c>
      <c r="L42" s="51" t="s">
        <v>41</v>
      </c>
      <c r="M42" s="51">
        <v>30</v>
      </c>
      <c r="N42" s="51"/>
      <c r="O42" s="53" t="b">
        <v>0</v>
      </c>
      <c r="P42" s="53" t="b">
        <v>0</v>
      </c>
      <c r="Q42" s="4" t="s">
        <v>1451</v>
      </c>
      <c r="S42" s="4" t="str">
        <f t="shared" si="17"/>
        <v>product_name: 'Chakram'</v>
      </c>
      <c r="T42" s="4" t="str">
        <f t="shared" si="37"/>
        <v/>
      </c>
      <c r="U42" s="4" t="str">
        <f t="shared" si="20"/>
        <v>cost: 15</v>
      </c>
      <c r="V42" s="4" t="str">
        <f t="shared" ca="1" si="21"/>
        <v>stock: 4</v>
      </c>
      <c r="W42" s="4" t="str">
        <f t="shared" si="22"/>
        <v>weight: 2</v>
      </c>
      <c r="X42" s="4" t="str">
        <f t="shared" si="23"/>
        <v>image_link: '/img/armorMedium.png'</v>
      </c>
      <c r="Y42" s="4" t="str">
        <f>IF(Q42="","",Y$4&amp;": '"&amp;_xlfn.XLOOKUP(Q42,Sheet2!$K$1:$K$26,Sheet2!$L$1:$L$26)&amp;"'")</f>
        <v>image_alt_text: 'Medium Armor'</v>
      </c>
      <c r="Z42" s="4" t="str">
        <f t="shared" si="24"/>
        <v>category_id: 1</v>
      </c>
      <c r="AA42" s="4" t="str">
        <f t="shared" si="25"/>
        <v>weapon_type: 'Exotic'</v>
      </c>
      <c r="AB42" s="4" t="str">
        <f t="shared" si="26"/>
        <v>ua_weapon_group: 'Other'</v>
      </c>
      <c r="AC42" s="4" t="str">
        <f t="shared" si="27"/>
        <v>damage: 'd4'</v>
      </c>
      <c r="AD42" s="4" t="str">
        <f t="shared" si="28"/>
        <v>damage_type: 'Slashing'</v>
      </c>
      <c r="AE42" s="4" t="str">
        <f t="shared" si="29"/>
        <v/>
      </c>
      <c r="AF42" s="4" t="str">
        <f t="shared" si="30"/>
        <v>critical_range: 20</v>
      </c>
      <c r="AG42" s="4" t="str">
        <f t="shared" si="31"/>
        <v>critical_multiplier: 3</v>
      </c>
      <c r="AH42" s="4" t="str">
        <f t="shared" si="32"/>
        <v>delivery: 'thrown'</v>
      </c>
      <c r="AI42" s="4" t="str">
        <f t="shared" si="33"/>
        <v>range_increment: 30</v>
      </c>
      <c r="AJ42" s="4" t="str">
        <f t="shared" si="34"/>
        <v>melee_penalty: -1</v>
      </c>
      <c r="AK42" s="4" t="str">
        <f t="shared" si="35"/>
        <v>is_finesse: 'false'</v>
      </c>
      <c r="AL42" s="4" t="str">
        <f t="shared" si="36"/>
        <v>has_reach: 'false'</v>
      </c>
      <c r="AN42" s="4" t="str">
        <f t="shared" ca="1" si="19"/>
        <v>{product_name: 'Chakram', cost: 15, stock: 4, weight: 2, image_link: '/img/armorMedium.png', image_alt_text: 'Medium Armor', category_id: 1, additional_information: {weapon_type: 'Exotic', ua_weapon_group: 'Other', damage: 'd4', damage_type: 'Slashing', critical_range: 20, critical_multiplier: 3, delivery: 'thrown', range_increment: 30, melee_penalty: -1, is_finesse: 'false', has_reach: 'false'}},</v>
      </c>
    </row>
    <row r="43" spans="1:40" outlineLevel="1" x14ac:dyDescent="0.2">
      <c r="A43" s="11" t="s">
        <v>128</v>
      </c>
      <c r="C43" s="12">
        <v>0.5</v>
      </c>
      <c r="D43" s="12"/>
      <c r="E43" s="51" t="s">
        <v>68</v>
      </c>
      <c r="F43" s="52"/>
      <c r="G43" s="52" t="s">
        <v>1320</v>
      </c>
      <c r="H43" s="51" t="s">
        <v>64</v>
      </c>
      <c r="I43" s="51"/>
      <c r="J43" s="51">
        <v>20</v>
      </c>
      <c r="K43" s="51">
        <v>2</v>
      </c>
      <c r="L43" s="51" t="s">
        <v>41</v>
      </c>
      <c r="M43" s="51">
        <v>20</v>
      </c>
      <c r="N43" s="51"/>
      <c r="O43" s="53" t="b">
        <v>0</v>
      </c>
      <c r="P43" s="53" t="b">
        <v>0</v>
      </c>
      <c r="Q43" s="4" t="s">
        <v>1451</v>
      </c>
      <c r="S43" s="4" t="str">
        <f t="shared" si="17"/>
        <v>product_name: 'Chatkcha'</v>
      </c>
      <c r="T43" s="4" t="str">
        <f t="shared" si="37"/>
        <v/>
      </c>
      <c r="U43" s="4" t="str">
        <f t="shared" si="20"/>
        <v>cost: -1</v>
      </c>
      <c r="V43" s="4" t="str">
        <f t="shared" ca="1" si="21"/>
        <v>stock: 6</v>
      </c>
      <c r="W43" s="4" t="str">
        <f t="shared" si="22"/>
        <v>weight: 0.5</v>
      </c>
      <c r="X43" s="4" t="str">
        <f t="shared" si="23"/>
        <v>image_link: '/img/armorMedium.png'</v>
      </c>
      <c r="Y43" s="4" t="str">
        <f>IF(Q43="","",Y$4&amp;": '"&amp;_xlfn.XLOOKUP(Q43,Sheet2!$K$1:$K$26,Sheet2!$L$1:$L$26)&amp;"'")</f>
        <v>image_alt_text: 'Medium Armor'</v>
      </c>
      <c r="Z43" s="4" t="str">
        <f t="shared" si="24"/>
        <v>category_id: 1</v>
      </c>
      <c r="AA43" s="4" t="str">
        <f t="shared" si="25"/>
        <v>weapon_type: 'Exotic'</v>
      </c>
      <c r="AB43" s="4" t="str">
        <f t="shared" si="26"/>
        <v/>
      </c>
      <c r="AC43" s="4" t="str">
        <f t="shared" si="27"/>
        <v>damage: 'd6'</v>
      </c>
      <c r="AD43" s="4" t="str">
        <f t="shared" si="28"/>
        <v>damage_type: 'Slashing'</v>
      </c>
      <c r="AE43" s="4" t="str">
        <f t="shared" si="29"/>
        <v/>
      </c>
      <c r="AF43" s="4" t="str">
        <f t="shared" si="30"/>
        <v>critical_range: 20</v>
      </c>
      <c r="AG43" s="4" t="str">
        <f t="shared" si="31"/>
        <v>critical_multiplier: 2</v>
      </c>
      <c r="AH43" s="4" t="str">
        <f t="shared" si="32"/>
        <v>delivery: 'thrown'</v>
      </c>
      <c r="AI43" s="4" t="str">
        <f t="shared" si="33"/>
        <v>range_increment: 20</v>
      </c>
      <c r="AJ43" s="4" t="str">
        <f t="shared" si="34"/>
        <v>melee_penalty: -1</v>
      </c>
      <c r="AK43" s="4" t="str">
        <f t="shared" si="35"/>
        <v>is_finesse: 'false'</v>
      </c>
      <c r="AL43" s="4" t="str">
        <f t="shared" si="36"/>
        <v>has_reach: 'false'</v>
      </c>
      <c r="AN43" s="4" t="str">
        <f t="shared" ca="1" si="19"/>
        <v>{product_name: 'Chatkcha', cost: -1, stock: 6, weight: 0.5, image_link: '/img/armorMedium.png', image_alt_text: 'Medium Armor', category_id: 1, additional_information: {weapon_type: 'Exotic', damage: 'd6', damage_type: 'Slashing', critical_range: 20, critical_multiplier: 2, delivery: 'thrown', range_increment: 20, melee_penalty: -1, is_finesse: 'false', has_reach: 'false'}},</v>
      </c>
    </row>
    <row r="44" spans="1:40" outlineLevel="1" x14ac:dyDescent="0.2">
      <c r="A44" s="13" t="s">
        <v>129</v>
      </c>
      <c r="C44" s="12">
        <v>6</v>
      </c>
      <c r="D44" s="12">
        <v>8</v>
      </c>
      <c r="E44" s="51" t="s">
        <v>68</v>
      </c>
      <c r="F44" s="52"/>
      <c r="G44" s="52" t="s">
        <v>1320</v>
      </c>
      <c r="H44" s="51" t="s">
        <v>47</v>
      </c>
      <c r="I44" s="51"/>
      <c r="J44" s="51">
        <v>20</v>
      </c>
      <c r="K44" s="51">
        <v>2</v>
      </c>
      <c r="L44" s="51"/>
      <c r="M44" s="51"/>
      <c r="N44" s="51"/>
      <c r="O44" s="53" t="b">
        <v>0</v>
      </c>
      <c r="P44" s="53" t="b">
        <v>0</v>
      </c>
      <c r="Q44" s="4" t="s">
        <v>1451</v>
      </c>
      <c r="S44" s="4" t="str">
        <f t="shared" si="17"/>
        <v>product_name: 'Chijiriki'</v>
      </c>
      <c r="T44" s="4" t="str">
        <f t="shared" si="37"/>
        <v/>
      </c>
      <c r="U44" s="4" t="str">
        <f t="shared" si="20"/>
        <v>cost: 8</v>
      </c>
      <c r="V44" s="4" t="str">
        <f t="shared" ca="1" si="21"/>
        <v>stock: 11</v>
      </c>
      <c r="W44" s="4" t="str">
        <f t="shared" si="22"/>
        <v>weight: 6</v>
      </c>
      <c r="X44" s="4" t="str">
        <f t="shared" si="23"/>
        <v>image_link: '/img/armorMedium.png'</v>
      </c>
      <c r="Y44" s="4" t="str">
        <f>IF(Q44="","",Y$4&amp;": '"&amp;_xlfn.XLOOKUP(Q44,Sheet2!$K$1:$K$26,Sheet2!$L$1:$L$26)&amp;"'")</f>
        <v>image_alt_text: 'Medium Armor'</v>
      </c>
      <c r="Z44" s="4" t="str">
        <f t="shared" si="24"/>
        <v>category_id: 1</v>
      </c>
      <c r="AA44" s="4" t="str">
        <f t="shared" si="25"/>
        <v>weapon_type: 'Exotic'</v>
      </c>
      <c r="AB44" s="4" t="str">
        <f t="shared" si="26"/>
        <v/>
      </c>
      <c r="AC44" s="4" t="str">
        <f t="shared" si="27"/>
        <v>damage: 'd6'</v>
      </c>
      <c r="AD44" s="4" t="str">
        <f t="shared" si="28"/>
        <v>damage_type: 'Piercing'</v>
      </c>
      <c r="AE44" s="4" t="str">
        <f t="shared" si="29"/>
        <v/>
      </c>
      <c r="AF44" s="4" t="str">
        <f t="shared" si="30"/>
        <v>critical_range: 20</v>
      </c>
      <c r="AG44" s="4" t="str">
        <f t="shared" si="31"/>
        <v>critical_multiplier: 2</v>
      </c>
      <c r="AH44" s="4" t="str">
        <f t="shared" si="32"/>
        <v/>
      </c>
      <c r="AI44" s="4" t="str">
        <f t="shared" si="33"/>
        <v>range_increment: -1</v>
      </c>
      <c r="AJ44" s="4" t="str">
        <f t="shared" si="34"/>
        <v>melee_penalty: -1</v>
      </c>
      <c r="AK44" s="4" t="str">
        <f t="shared" si="35"/>
        <v>is_finesse: 'false'</v>
      </c>
      <c r="AL44" s="4" t="str">
        <f t="shared" si="36"/>
        <v>has_reach: 'false'</v>
      </c>
      <c r="AN44" s="4" t="str">
        <f t="shared" ca="1" si="19"/>
        <v>{product_name: 'Chijiriki', cost: 8, stock: 11, weight: 6, image_link: '/img/armorMedium.png', image_alt_text: 'Medium Armor', category_id: 1, additional_information: {weapon_type: 'Exotic', damage: 'd6', damage_type: 'Piercing', critical_range: 20, critical_multiplier: 2, range_increment: -1, melee_penalty: -1, is_finesse: 'false', has_reach: 'false'}},</v>
      </c>
    </row>
    <row r="45" spans="1:40" outlineLevel="1" x14ac:dyDescent="0.2">
      <c r="A45" s="11" t="s">
        <v>130</v>
      </c>
      <c r="C45" s="12">
        <v>2</v>
      </c>
      <c r="D45" s="12">
        <v>30</v>
      </c>
      <c r="E45" s="51" t="s">
        <v>68</v>
      </c>
      <c r="F45" s="52" t="s">
        <v>90</v>
      </c>
      <c r="G45" s="52" t="s">
        <v>1321</v>
      </c>
      <c r="H45" s="51" t="s">
        <v>47</v>
      </c>
      <c r="I45" s="51"/>
      <c r="J45" s="51">
        <v>19</v>
      </c>
      <c r="K45" s="51">
        <v>2</v>
      </c>
      <c r="L45" s="51"/>
      <c r="M45" s="54"/>
      <c r="N45" s="51"/>
      <c r="O45" s="53" t="b">
        <v>0</v>
      </c>
      <c r="P45" s="53" t="b">
        <v>0</v>
      </c>
      <c r="Q45" s="4" t="s">
        <v>1451</v>
      </c>
      <c r="S45" s="4" t="str">
        <f t="shared" si="17"/>
        <v>product_name: 'Claw Bracer'</v>
      </c>
      <c r="T45" s="4" t="str">
        <f t="shared" si="37"/>
        <v/>
      </c>
      <c r="U45" s="4" t="str">
        <f t="shared" si="20"/>
        <v>cost: 30</v>
      </c>
      <c r="V45" s="4" t="str">
        <f t="shared" ca="1" si="21"/>
        <v>stock: 19</v>
      </c>
      <c r="W45" s="4" t="str">
        <f t="shared" si="22"/>
        <v>weight: 2</v>
      </c>
      <c r="X45" s="4" t="str">
        <f t="shared" si="23"/>
        <v>image_link: '/img/armorMedium.png'</v>
      </c>
      <c r="Y45" s="4" t="str">
        <f>IF(Q45="","",Y$4&amp;": '"&amp;_xlfn.XLOOKUP(Q45,Sheet2!$K$1:$K$26,Sheet2!$L$1:$L$26)&amp;"'")</f>
        <v>image_alt_text: 'Medium Armor'</v>
      </c>
      <c r="Z45" s="4" t="str">
        <f t="shared" si="24"/>
        <v>category_id: 1</v>
      </c>
      <c r="AA45" s="4" t="str">
        <f t="shared" si="25"/>
        <v>weapon_type: 'Exotic'</v>
      </c>
      <c r="AB45" s="4" t="str">
        <f t="shared" si="26"/>
        <v>ua_weapon_group: 'Other'</v>
      </c>
      <c r="AC45" s="4" t="str">
        <f t="shared" si="27"/>
        <v>damage: 'd4'</v>
      </c>
      <c r="AD45" s="4" t="str">
        <f t="shared" si="28"/>
        <v>damage_type: 'Piercing'</v>
      </c>
      <c r="AE45" s="4" t="str">
        <f t="shared" si="29"/>
        <v/>
      </c>
      <c r="AF45" s="4" t="str">
        <f t="shared" si="30"/>
        <v>critical_range: 19</v>
      </c>
      <c r="AG45" s="4" t="str">
        <f t="shared" si="31"/>
        <v>critical_multiplier: 2</v>
      </c>
      <c r="AH45" s="4" t="str">
        <f t="shared" si="32"/>
        <v/>
      </c>
      <c r="AI45" s="4" t="str">
        <f t="shared" si="33"/>
        <v>range_increment: -1</v>
      </c>
      <c r="AJ45" s="4" t="str">
        <f t="shared" si="34"/>
        <v>melee_penalty: -1</v>
      </c>
      <c r="AK45" s="4" t="str">
        <f t="shared" si="35"/>
        <v>is_finesse: 'false'</v>
      </c>
      <c r="AL45" s="4" t="str">
        <f t="shared" si="36"/>
        <v>has_reach: 'false'</v>
      </c>
      <c r="AN45" s="4" t="str">
        <f t="shared" ca="1" si="19"/>
        <v>{product_name: 'Claw Bracer', cost: 30, stock: 19, weight: 2, image_link: '/img/armorMedium.png', image_alt_text: 'Medium Armor', category_id: 1, additional_information: {weapon_type: 'Exotic', ua_weapon_group: 'Other', damage: 'd4', damage_type: 'Piercing', critical_range: 19, critical_multiplier: 2, range_increment: -1, melee_penalty: -1, is_finesse: 'false', has_reach: 'false'}},</v>
      </c>
    </row>
    <row r="46" spans="1:40" outlineLevel="1" x14ac:dyDescent="0.2">
      <c r="A46" s="11" t="s">
        <v>133</v>
      </c>
      <c r="C46" s="12">
        <v>3</v>
      </c>
      <c r="D46" s="12"/>
      <c r="E46" s="51" t="s">
        <v>68</v>
      </c>
      <c r="F46" s="52" t="s">
        <v>90</v>
      </c>
      <c r="G46" s="52" t="s">
        <v>1321</v>
      </c>
      <c r="H46" s="51" t="s">
        <v>135</v>
      </c>
      <c r="I46" s="51"/>
      <c r="J46" s="51">
        <v>20</v>
      </c>
      <c r="K46" s="51">
        <v>3</v>
      </c>
      <c r="L46" s="51"/>
      <c r="M46" s="51"/>
      <c r="N46" s="51"/>
      <c r="O46" s="53" t="b">
        <v>0</v>
      </c>
      <c r="P46" s="53" t="b">
        <v>0</v>
      </c>
      <c r="Q46" s="4" t="s">
        <v>1451</v>
      </c>
      <c r="S46" s="4" t="str">
        <f t="shared" si="17"/>
        <v>product_name: 'Claw, Panther'</v>
      </c>
      <c r="T46" s="4" t="str">
        <f t="shared" si="37"/>
        <v/>
      </c>
      <c r="U46" s="4" t="str">
        <f t="shared" si="20"/>
        <v>cost: -1</v>
      </c>
      <c r="V46" s="4" t="str">
        <f t="shared" ca="1" si="21"/>
        <v>stock: 15</v>
      </c>
      <c r="W46" s="4" t="str">
        <f t="shared" si="22"/>
        <v>weight: 3</v>
      </c>
      <c r="X46" s="4" t="str">
        <f t="shared" si="23"/>
        <v>image_link: '/img/armorMedium.png'</v>
      </c>
      <c r="Y46" s="4" t="str">
        <f>IF(Q46="","",Y$4&amp;": '"&amp;_xlfn.XLOOKUP(Q46,Sheet2!$K$1:$K$26,Sheet2!$L$1:$L$26)&amp;"'")</f>
        <v>image_alt_text: 'Medium Armor'</v>
      </c>
      <c r="Z46" s="4" t="str">
        <f t="shared" si="24"/>
        <v>category_id: 1</v>
      </c>
      <c r="AA46" s="4" t="str">
        <f t="shared" si="25"/>
        <v>weapon_type: 'Exotic'</v>
      </c>
      <c r="AB46" s="4" t="str">
        <f t="shared" si="26"/>
        <v>ua_weapon_group: 'Other'</v>
      </c>
      <c r="AC46" s="4" t="str">
        <f t="shared" si="27"/>
        <v>damage: 'd4'</v>
      </c>
      <c r="AD46" s="4" t="str">
        <f t="shared" si="28"/>
        <v>damage_type: 'Slashing or Piercing'</v>
      </c>
      <c r="AE46" s="4" t="str">
        <f t="shared" si="29"/>
        <v/>
      </c>
      <c r="AF46" s="4" t="str">
        <f t="shared" si="30"/>
        <v>critical_range: 20</v>
      </c>
      <c r="AG46" s="4" t="str">
        <f t="shared" si="31"/>
        <v>critical_multiplier: 3</v>
      </c>
      <c r="AH46" s="4" t="str">
        <f t="shared" si="32"/>
        <v/>
      </c>
      <c r="AI46" s="4" t="str">
        <f t="shared" si="33"/>
        <v>range_increment: -1</v>
      </c>
      <c r="AJ46" s="4" t="str">
        <f t="shared" si="34"/>
        <v>melee_penalty: -1</v>
      </c>
      <c r="AK46" s="4" t="str">
        <f t="shared" si="35"/>
        <v>is_finesse: 'false'</v>
      </c>
      <c r="AL46" s="4" t="str">
        <f t="shared" si="36"/>
        <v>has_reach: 'false'</v>
      </c>
      <c r="AN46" s="4" t="str">
        <f t="shared" ca="1" si="19"/>
        <v>{product_name: 'Claw, Panther', cost: -1, stock: 15, weight: 3, image_link: '/img/armorMedium.png', image_alt_text: 'Medium Armor', category_id: 1, additional_information: {weapon_type: 'Exotic', ua_weapon_group: 'Other', damage: 'd4', damage_type: 'Slashing or Piercing', critical_range: 20, critical_multiplier: 3, range_increment: -1, melee_penalty: -1, is_finesse: 'false', has_reach: 'false'}},</v>
      </c>
    </row>
    <row r="47" spans="1:40" outlineLevel="1" x14ac:dyDescent="0.2">
      <c r="A47" s="11" t="s">
        <v>136</v>
      </c>
      <c r="C47" s="12">
        <v>3</v>
      </c>
      <c r="D47" s="12"/>
      <c r="E47" s="51" t="s">
        <v>45</v>
      </c>
      <c r="F47" s="52" t="s">
        <v>137</v>
      </c>
      <c r="G47" s="52" t="s">
        <v>1320</v>
      </c>
      <c r="H47" s="51" t="s">
        <v>95</v>
      </c>
      <c r="I47" s="51"/>
      <c r="J47" s="51">
        <v>20</v>
      </c>
      <c r="K47" s="51">
        <v>2</v>
      </c>
      <c r="L47" s="51" t="s">
        <v>41</v>
      </c>
      <c r="M47" s="51">
        <v>10</v>
      </c>
      <c r="N47" s="51"/>
      <c r="O47" s="53" t="b">
        <v>0</v>
      </c>
      <c r="P47" s="53" t="b">
        <v>0</v>
      </c>
      <c r="Q47" s="4" t="s">
        <v>1451</v>
      </c>
      <c r="S47" s="4" t="str">
        <f t="shared" si="17"/>
        <v>product_name: 'Club'</v>
      </c>
      <c r="T47" s="4" t="str">
        <f t="shared" si="37"/>
        <v/>
      </c>
      <c r="U47" s="4" t="str">
        <f t="shared" si="20"/>
        <v>cost: -1</v>
      </c>
      <c r="V47" s="4" t="str">
        <f t="shared" ca="1" si="21"/>
        <v>stock: 12</v>
      </c>
      <c r="W47" s="4" t="str">
        <f t="shared" si="22"/>
        <v>weight: 3</v>
      </c>
      <c r="X47" s="4" t="str">
        <f t="shared" si="23"/>
        <v>image_link: '/img/armorMedium.png'</v>
      </c>
      <c r="Y47" s="4" t="str">
        <f>IF(Q47="","",Y$4&amp;": '"&amp;_xlfn.XLOOKUP(Q47,Sheet2!$K$1:$K$26,Sheet2!$L$1:$L$26)&amp;"'")</f>
        <v>image_alt_text: 'Medium Armor'</v>
      </c>
      <c r="Z47" s="4" t="str">
        <f t="shared" si="24"/>
        <v>category_id: 1</v>
      </c>
      <c r="AA47" s="4" t="str">
        <f t="shared" si="25"/>
        <v>weapon_type: 'Simple'</v>
      </c>
      <c r="AB47" s="4" t="str">
        <f t="shared" si="26"/>
        <v>ua_weapon_group: 'Impact'</v>
      </c>
      <c r="AC47" s="4" t="str">
        <f t="shared" si="27"/>
        <v>damage: 'd6'</v>
      </c>
      <c r="AD47" s="4" t="str">
        <f t="shared" si="28"/>
        <v>damage_type: 'Bludgeoning'</v>
      </c>
      <c r="AE47" s="4" t="str">
        <f t="shared" si="29"/>
        <v/>
      </c>
      <c r="AF47" s="4" t="str">
        <f t="shared" si="30"/>
        <v>critical_range: 20</v>
      </c>
      <c r="AG47" s="4" t="str">
        <f t="shared" si="31"/>
        <v>critical_multiplier: 2</v>
      </c>
      <c r="AH47" s="4" t="str">
        <f t="shared" si="32"/>
        <v>delivery: 'thrown'</v>
      </c>
      <c r="AI47" s="4" t="str">
        <f t="shared" si="33"/>
        <v>range_increment: 10</v>
      </c>
      <c r="AJ47" s="4" t="str">
        <f t="shared" si="34"/>
        <v>melee_penalty: -1</v>
      </c>
      <c r="AK47" s="4" t="str">
        <f t="shared" si="35"/>
        <v>is_finesse: 'false'</v>
      </c>
      <c r="AL47" s="4" t="str">
        <f t="shared" si="36"/>
        <v>has_reach: 'false'</v>
      </c>
      <c r="AN47" s="4" t="str">
        <f t="shared" ca="1" si="19"/>
        <v>{product_name: 'Club', cost: -1, stock: 12, weight: 3, image_link: '/img/armorMedium.png', image_alt_text: 'Medium Armor', category_id: 1, additional_information: {weapon_type: 'Simple', ua_weapon_group: 'Impact', damage: 'd6', damage_type: 'Bludgeoning', critical_range: 20, critical_multiplier: 2, delivery: 'thrown', range_increment: 10, melee_penalty: -1, is_finesse: 'false', has_reach: 'false'}},</v>
      </c>
    </row>
    <row r="48" spans="1:40" outlineLevel="1" x14ac:dyDescent="0.2">
      <c r="A48" s="11" t="s">
        <v>138</v>
      </c>
      <c r="C48" s="12">
        <v>10</v>
      </c>
      <c r="D48" s="12">
        <v>5</v>
      </c>
      <c r="E48" s="51" t="s">
        <v>57</v>
      </c>
      <c r="F48" s="52" t="s">
        <v>137</v>
      </c>
      <c r="G48" s="52" t="s">
        <v>1324</v>
      </c>
      <c r="H48" s="51" t="s">
        <v>95</v>
      </c>
      <c r="I48" s="51"/>
      <c r="J48" s="51">
        <v>20</v>
      </c>
      <c r="K48" s="51">
        <v>2</v>
      </c>
      <c r="L48" s="51"/>
      <c r="M48" s="51"/>
      <c r="N48" s="51"/>
      <c r="O48" s="53" t="b">
        <v>0</v>
      </c>
      <c r="P48" s="53" t="b">
        <v>0</v>
      </c>
      <c r="Q48" s="4" t="s">
        <v>1451</v>
      </c>
      <c r="S48" s="4" t="str">
        <f t="shared" si="17"/>
        <v>product_name: 'Club, Great'</v>
      </c>
      <c r="T48" s="4" t="str">
        <f t="shared" si="37"/>
        <v/>
      </c>
      <c r="U48" s="4" t="str">
        <f t="shared" si="20"/>
        <v>cost: 5</v>
      </c>
      <c r="V48" s="4" t="str">
        <f t="shared" ca="1" si="21"/>
        <v>stock: 9</v>
      </c>
      <c r="W48" s="4" t="str">
        <f t="shared" si="22"/>
        <v>weight: 10</v>
      </c>
      <c r="X48" s="4" t="str">
        <f t="shared" si="23"/>
        <v>image_link: '/img/armorMedium.png'</v>
      </c>
      <c r="Y48" s="4" t="str">
        <f>IF(Q48="","",Y$4&amp;": '"&amp;_xlfn.XLOOKUP(Q48,Sheet2!$K$1:$K$26,Sheet2!$L$1:$L$26)&amp;"'")</f>
        <v>image_alt_text: 'Medium Armor'</v>
      </c>
      <c r="Z48" s="4" t="str">
        <f t="shared" si="24"/>
        <v>category_id: 1</v>
      </c>
      <c r="AA48" s="4" t="str">
        <f t="shared" si="25"/>
        <v>weapon_type: 'Martial'</v>
      </c>
      <c r="AB48" s="4" t="str">
        <f t="shared" si="26"/>
        <v>ua_weapon_group: 'Impact'</v>
      </c>
      <c r="AC48" s="4" t="str">
        <f t="shared" si="27"/>
        <v>damage: 'd10'</v>
      </c>
      <c r="AD48" s="4" t="str">
        <f t="shared" si="28"/>
        <v>damage_type: 'Bludgeoning'</v>
      </c>
      <c r="AE48" s="4" t="str">
        <f t="shared" si="29"/>
        <v/>
      </c>
      <c r="AF48" s="4" t="str">
        <f t="shared" si="30"/>
        <v>critical_range: 20</v>
      </c>
      <c r="AG48" s="4" t="str">
        <f t="shared" si="31"/>
        <v>critical_multiplier: 2</v>
      </c>
      <c r="AH48" s="4" t="str">
        <f t="shared" si="32"/>
        <v/>
      </c>
      <c r="AI48" s="4" t="str">
        <f t="shared" si="33"/>
        <v>range_increment: -1</v>
      </c>
      <c r="AJ48" s="4" t="str">
        <f t="shared" si="34"/>
        <v>melee_penalty: -1</v>
      </c>
      <c r="AK48" s="4" t="str">
        <f t="shared" si="35"/>
        <v>is_finesse: 'false'</v>
      </c>
      <c r="AL48" s="4" t="str">
        <f t="shared" si="36"/>
        <v>has_reach: 'false'</v>
      </c>
      <c r="AN48" s="4" t="str">
        <f t="shared" ca="1" si="19"/>
        <v>{product_name: 'Club, Great', cost: 5, stock: 9, weight: 10, image_link: '/img/armorMedium.png', image_alt_text: 'Medium Armor', category_id: 1, additional_information: {weapon_type: 'Martial', ua_weapon_group: 'Impact', damage: 'd10', damage_type: 'Bludgeoning', critical_range: 20, critical_multiplier: 2, range_increment: -1, melee_penalty: -1, is_finesse: 'false', has_reach: 'false'}},</v>
      </c>
    </row>
    <row r="49" spans="1:40" outlineLevel="1" x14ac:dyDescent="0.2">
      <c r="A49" s="11" t="s">
        <v>139</v>
      </c>
      <c r="C49" s="12">
        <v>15</v>
      </c>
      <c r="D49" s="12"/>
      <c r="E49" s="51" t="s">
        <v>68</v>
      </c>
      <c r="F49" s="52" t="s">
        <v>140</v>
      </c>
      <c r="G49" s="52" t="s">
        <v>1325</v>
      </c>
      <c r="H49" s="51" t="s">
        <v>47</v>
      </c>
      <c r="I49" s="51"/>
      <c r="J49" s="51">
        <v>19</v>
      </c>
      <c r="K49" s="51">
        <v>2</v>
      </c>
      <c r="L49" s="51" t="s">
        <v>91</v>
      </c>
      <c r="M49" s="51">
        <v>150</v>
      </c>
      <c r="N49" s="51"/>
      <c r="O49" s="53" t="b">
        <v>0</v>
      </c>
      <c r="P49" s="53" t="b">
        <v>0</v>
      </c>
      <c r="Q49" s="4" t="s">
        <v>1452</v>
      </c>
      <c r="S49" s="4" t="str">
        <f t="shared" si="17"/>
        <v>product_name: 'Crossbow, Great'</v>
      </c>
      <c r="T49" s="4" t="str">
        <f t="shared" si="37"/>
        <v/>
      </c>
      <c r="U49" s="4" t="str">
        <f t="shared" si="20"/>
        <v>cost: -1</v>
      </c>
      <c r="V49" s="4" t="str">
        <f t="shared" ca="1" si="21"/>
        <v>stock: 16</v>
      </c>
      <c r="W49" s="4" t="str">
        <f t="shared" si="22"/>
        <v>weight: 15</v>
      </c>
      <c r="X49" s="4" t="str">
        <f t="shared" si="23"/>
        <v>image_link: '/img/armorHeavy.png'</v>
      </c>
      <c r="Y49" s="4" t="str">
        <f>IF(Q49="","",Y$4&amp;": '"&amp;_xlfn.XLOOKUP(Q49,Sheet2!$K$1:$K$26,Sheet2!$L$1:$L$26)&amp;"'")</f>
        <v>image_alt_text: 'Heavy Armor'</v>
      </c>
      <c r="Z49" s="4" t="str">
        <f t="shared" si="24"/>
        <v>category_id: 1</v>
      </c>
      <c r="AA49" s="4" t="str">
        <f t="shared" si="25"/>
        <v>weapon_type: 'Exotic'</v>
      </c>
      <c r="AB49" s="4" t="str">
        <f t="shared" si="26"/>
        <v>ua_weapon_group: 'Crossbow'</v>
      </c>
      <c r="AC49" s="4" t="str">
        <f t="shared" si="27"/>
        <v>damage: 'd12'</v>
      </c>
      <c r="AD49" s="4" t="str">
        <f t="shared" si="28"/>
        <v>damage_type: 'Piercing'</v>
      </c>
      <c r="AE49" s="4" t="str">
        <f t="shared" si="29"/>
        <v/>
      </c>
      <c r="AF49" s="4" t="str">
        <f t="shared" si="30"/>
        <v>critical_range: 19</v>
      </c>
      <c r="AG49" s="4" t="str">
        <f t="shared" si="31"/>
        <v>critical_multiplier: 2</v>
      </c>
      <c r="AH49" s="4" t="str">
        <f t="shared" si="32"/>
        <v>delivery: 'shot'</v>
      </c>
      <c r="AI49" s="4" t="str">
        <f t="shared" si="33"/>
        <v>range_increment: 150</v>
      </c>
      <c r="AJ49" s="4" t="str">
        <f t="shared" si="34"/>
        <v>melee_penalty: -1</v>
      </c>
      <c r="AK49" s="4" t="str">
        <f t="shared" si="35"/>
        <v>is_finesse: 'false'</v>
      </c>
      <c r="AL49" s="4" t="str">
        <f t="shared" si="36"/>
        <v>has_reach: 'false'</v>
      </c>
      <c r="AN49" s="4" t="str">
        <f t="shared" ca="1" si="19"/>
        <v>{product_name: 'Crossbow, Great', cost: -1, stock: 16, weight: 15, image_link: '/img/armorHeavy.png', image_alt_text: 'Heavy Armor', category_id: 1, additional_information: {weapon_type: 'Exotic', ua_weapon_group: 'Crossbow', damage: 'd12', damage_type: 'Piercing', critical_range: 19, critical_multiplier: 2, delivery: 'shot', range_increment: 150, melee_penalty: -1, is_finesse: 'false', has_reach: 'false'}},</v>
      </c>
    </row>
    <row r="50" spans="1:40" ht="71.400000000000006" outlineLevel="1" x14ac:dyDescent="0.2">
      <c r="A50" s="11" t="s">
        <v>141</v>
      </c>
      <c r="B50" s="35" t="s">
        <v>142</v>
      </c>
      <c r="C50" s="12">
        <v>3</v>
      </c>
      <c r="D50" s="12">
        <v>100</v>
      </c>
      <c r="E50" s="51" t="s">
        <v>68</v>
      </c>
      <c r="F50" s="52" t="s">
        <v>140</v>
      </c>
      <c r="G50" s="52" t="s">
        <v>1321</v>
      </c>
      <c r="H50" s="51" t="s">
        <v>47</v>
      </c>
      <c r="I50" s="51"/>
      <c r="J50" s="51">
        <v>19</v>
      </c>
      <c r="K50" s="51">
        <v>2</v>
      </c>
      <c r="L50" s="51" t="s">
        <v>91</v>
      </c>
      <c r="M50" s="51">
        <v>30</v>
      </c>
      <c r="N50" s="51"/>
      <c r="O50" s="53" t="b">
        <v>0</v>
      </c>
      <c r="P50" s="53" t="b">
        <v>0</v>
      </c>
      <c r="Q50" s="4" t="s">
        <v>1457</v>
      </c>
      <c r="S50" s="4" t="str">
        <f t="shared" si="17"/>
        <v>product_name: 'Crossbow, Hand'</v>
      </c>
      <c r="T50" s="4" t="str">
        <f t="shared" si="37"/>
        <v>description: 'You can draw a hand crossbow back by hand. Loading a hand crossbow is a move action that provokes attacks of opportunity.\nYou can shoot, but not load, a hand crossbow with one hand at no penalty. You can shoot a hand crossbow with each hand, but you take a penalty on attack rolls as if attacking with two light weapons.'</v>
      </c>
      <c r="U50" s="4" t="str">
        <f t="shared" si="20"/>
        <v>cost: 100</v>
      </c>
      <c r="V50" s="4" t="str">
        <f t="shared" ca="1" si="21"/>
        <v>stock: 8</v>
      </c>
      <c r="W50" s="4" t="str">
        <f t="shared" si="22"/>
        <v>weight: 3</v>
      </c>
      <c r="X50" s="4" t="str">
        <f t="shared" si="23"/>
        <v>image_link: '/img/Bow.png'</v>
      </c>
      <c r="Y50" s="4" t="str">
        <f>IF(Q50="","",Y$4&amp;": '"&amp;_xlfn.XLOOKUP(Q50,Sheet2!$K$1:$K$26,Sheet2!$L$1:$L$26)&amp;"'")</f>
        <v>image_alt_text: 'Bow'</v>
      </c>
      <c r="Z50" s="4" t="str">
        <f t="shared" si="24"/>
        <v>category_id: 1</v>
      </c>
      <c r="AA50" s="4" t="str">
        <f t="shared" si="25"/>
        <v>weapon_type: 'Exotic'</v>
      </c>
      <c r="AB50" s="4" t="str">
        <f t="shared" si="26"/>
        <v>ua_weapon_group: 'Crossbow'</v>
      </c>
      <c r="AC50" s="4" t="str">
        <f t="shared" si="27"/>
        <v>damage: 'd4'</v>
      </c>
      <c r="AD50" s="4" t="str">
        <f t="shared" si="28"/>
        <v>damage_type: 'Piercing'</v>
      </c>
      <c r="AE50" s="4" t="str">
        <f t="shared" si="29"/>
        <v/>
      </c>
      <c r="AF50" s="4" t="str">
        <f t="shared" si="30"/>
        <v>critical_range: 19</v>
      </c>
      <c r="AG50" s="4" t="str">
        <f t="shared" si="31"/>
        <v>critical_multiplier: 2</v>
      </c>
      <c r="AH50" s="4" t="str">
        <f t="shared" si="32"/>
        <v>delivery: 'shot'</v>
      </c>
      <c r="AI50" s="4" t="str">
        <f t="shared" si="33"/>
        <v>range_increment: 30</v>
      </c>
      <c r="AJ50" s="4" t="str">
        <f t="shared" si="34"/>
        <v>melee_penalty: -1</v>
      </c>
      <c r="AK50" s="4" t="str">
        <f t="shared" si="35"/>
        <v>is_finesse: 'false'</v>
      </c>
      <c r="AL50" s="4" t="str">
        <f t="shared" si="36"/>
        <v>has_reach: 'false'</v>
      </c>
      <c r="AN50" s="4" t="str">
        <f t="shared" ca="1" si="19"/>
        <v>{product_name: 'Crossbow, Hand', description: 'You can draw a hand crossbow back by hand. Loading a hand crossbow is a move action that provokes attacks of opportunity.\nYou can shoot, but not load, a hand crossbow with one hand at no penalty. You can shoot a hand crossbow with each hand, but you take a penalty on attack rolls as if attacking with two light weapons.', cost: 100, stock: 8, weight: 3, image_link: '/img/Bow.png', image_alt_text: 'Bow', category_id: 1, additional_information: {weapon_type: 'Exotic', ua_weapon_group: 'Crossbow', damage: 'd4', damage_type: 'Piercing', critical_range: 19, critical_multiplier: 2, delivery: 'shot', range_increment: 30, melee_penalty: -1, is_finesse: 'false', has_reach: 'false'}},</v>
      </c>
    </row>
    <row r="51" spans="1:40" ht="102" outlineLevel="1" x14ac:dyDescent="0.2">
      <c r="A51" s="11" t="s">
        <v>143</v>
      </c>
      <c r="B51" s="35" t="s">
        <v>144</v>
      </c>
      <c r="C51" s="12">
        <v>9</v>
      </c>
      <c r="D51" s="12">
        <v>50</v>
      </c>
      <c r="E51" s="51" t="s">
        <v>45</v>
      </c>
      <c r="F51" s="52" t="s">
        <v>140</v>
      </c>
      <c r="G51" s="52" t="s">
        <v>1324</v>
      </c>
      <c r="H51" s="51" t="s">
        <v>47</v>
      </c>
      <c r="I51" s="51"/>
      <c r="J51" s="51">
        <v>19</v>
      </c>
      <c r="K51" s="51">
        <v>2</v>
      </c>
      <c r="L51" s="51" t="s">
        <v>91</v>
      </c>
      <c r="M51" s="51">
        <v>120</v>
      </c>
      <c r="N51" s="51"/>
      <c r="O51" s="53" t="b">
        <v>0</v>
      </c>
      <c r="P51" s="53" t="b">
        <v>0</v>
      </c>
      <c r="Q51" s="4" t="s">
        <v>1457</v>
      </c>
      <c r="S51" s="4" t="str">
        <f t="shared" si="17"/>
        <v>product_name: 'Crossbow, Heavy'</v>
      </c>
      <c r="T51" s="4" t="str">
        <f t="shared" si="37"/>
        <v>description: 'You draw a heavy crossbow back by turning a small winch. Loading a heavy crossbow is a full-round action that provokes attacks of opportunity.\nNormally, operating a heavy crossbow requires two hands. However, you can shoot, but not load, a heavy crossbow with one hand at a –4 penalty on attack rolls. You can shoot a heavy crossbow with each hand, but you take a penalty on attack rolls as if attacking with two one-handed weapons. This penalty is cumulative with the penalty for one-handed firing.'</v>
      </c>
      <c r="U51" s="4" t="str">
        <f t="shared" si="20"/>
        <v>cost: 50</v>
      </c>
      <c r="V51" s="4" t="str">
        <f t="shared" ca="1" si="21"/>
        <v>stock: 15</v>
      </c>
      <c r="W51" s="4" t="str">
        <f t="shared" si="22"/>
        <v>weight: 9</v>
      </c>
      <c r="X51" s="4" t="str">
        <f t="shared" si="23"/>
        <v>image_link: '/img/Bow.png'</v>
      </c>
      <c r="Y51" s="4" t="str">
        <f>IF(Q51="","",Y$4&amp;": '"&amp;_xlfn.XLOOKUP(Q51,Sheet2!$K$1:$K$26,Sheet2!$L$1:$L$26)&amp;"'")</f>
        <v>image_alt_text: 'Bow'</v>
      </c>
      <c r="Z51" s="4" t="str">
        <f t="shared" si="24"/>
        <v>category_id: 1</v>
      </c>
      <c r="AA51" s="4" t="str">
        <f t="shared" si="25"/>
        <v>weapon_type: 'Simple'</v>
      </c>
      <c r="AB51" s="4" t="str">
        <f t="shared" si="26"/>
        <v>ua_weapon_group: 'Crossbow'</v>
      </c>
      <c r="AC51" s="4" t="str">
        <f t="shared" si="27"/>
        <v>damage: 'd10'</v>
      </c>
      <c r="AD51" s="4" t="str">
        <f t="shared" si="28"/>
        <v>damage_type: 'Piercing'</v>
      </c>
      <c r="AE51" s="4" t="str">
        <f t="shared" si="29"/>
        <v/>
      </c>
      <c r="AF51" s="4" t="str">
        <f t="shared" si="30"/>
        <v>critical_range: 19</v>
      </c>
      <c r="AG51" s="4" t="str">
        <f t="shared" si="31"/>
        <v>critical_multiplier: 2</v>
      </c>
      <c r="AH51" s="4" t="str">
        <f t="shared" si="32"/>
        <v>delivery: 'shot'</v>
      </c>
      <c r="AI51" s="4" t="str">
        <f t="shared" si="33"/>
        <v>range_increment: 120</v>
      </c>
      <c r="AJ51" s="4" t="str">
        <f t="shared" si="34"/>
        <v>melee_penalty: -1</v>
      </c>
      <c r="AK51" s="4" t="str">
        <f t="shared" si="35"/>
        <v>is_finesse: 'false'</v>
      </c>
      <c r="AL51" s="4" t="str">
        <f t="shared" si="36"/>
        <v>has_reach: 'false'</v>
      </c>
      <c r="AN51" s="4" t="str">
        <f t="shared" ca="1" si="19"/>
        <v>{product_name: 'Crossbow, Heavy', description: 'You draw a heavy crossbow back by turning a small winch. Loading a heavy crossbow is a full-round action that provokes attacks of opportunity.\nNormally, operating a heavy crossbow requires two hands. However, you can shoot, but not load, a heavy crossbow with one hand at a –4 penalty on attack rolls. You can shoot a heavy crossbow with each hand, but you take a penalty on attack rolls as if attacking with two one-handed weapons. This penalty is cumulative with the penalty for one-handed firing.', cost: 50, stock: 15, weight: 9, image_link: '/img/Bow.png', image_alt_text: 'Bow', category_id: 1, additional_information: {weapon_type: 'Simple', ua_weapon_group: 'Crossbow', damage: 'd10', damage_type: 'Piercing', critical_range: 19, critical_multiplier: 2, delivery: 'shot', range_increment: 120, melee_penalty: -1, is_finesse: 'false', has_reach: 'false'}},</v>
      </c>
    </row>
    <row r="52" spans="1:40" ht="91.8" outlineLevel="1" x14ac:dyDescent="0.2">
      <c r="A52" s="11" t="s">
        <v>145</v>
      </c>
      <c r="B52" s="35" t="s">
        <v>146</v>
      </c>
      <c r="C52" s="12">
        <v>6</v>
      </c>
      <c r="D52" s="12">
        <v>35</v>
      </c>
      <c r="E52" s="51" t="s">
        <v>45</v>
      </c>
      <c r="F52" s="52" t="s">
        <v>140</v>
      </c>
      <c r="G52" s="52" t="s">
        <v>1323</v>
      </c>
      <c r="H52" s="51" t="s">
        <v>47</v>
      </c>
      <c r="I52" s="51"/>
      <c r="J52" s="51">
        <v>19</v>
      </c>
      <c r="K52" s="51">
        <v>2</v>
      </c>
      <c r="L52" s="51" t="s">
        <v>91</v>
      </c>
      <c r="M52" s="51">
        <v>80</v>
      </c>
      <c r="N52" s="51"/>
      <c r="O52" s="53" t="b">
        <v>0</v>
      </c>
      <c r="P52" s="53" t="b">
        <v>0</v>
      </c>
      <c r="Q52" s="4" t="s">
        <v>1457</v>
      </c>
      <c r="S52" s="4" t="str">
        <f t="shared" si="17"/>
        <v>product_name: 'Crossbow, Light'</v>
      </c>
      <c r="T52" s="4" t="str">
        <f t="shared" si="37"/>
        <v>description: 'You draw a light crossbow back by pulling a lever. Loading a light crossbow is a move action that provokes attacks of opportunity.\nNormally, operating a light crossbow requires two hands. However, you can shoot, but not load, a light crossbow with one hand at a –2 penalty on attack rolls. You can shoot a light crossbow with each hand, but you take a penalty on attack rolls as if attacking with two light weapons. This penalty is cumulative with the penalty for one-handed firing.'</v>
      </c>
      <c r="U52" s="4" t="str">
        <f t="shared" si="20"/>
        <v>cost: 35</v>
      </c>
      <c r="V52" s="4" t="str">
        <f t="shared" ca="1" si="21"/>
        <v>stock: 7</v>
      </c>
      <c r="W52" s="4" t="str">
        <f t="shared" si="22"/>
        <v>weight: 6</v>
      </c>
      <c r="X52" s="4" t="str">
        <f t="shared" si="23"/>
        <v>image_link: '/img/Bow.png'</v>
      </c>
      <c r="Y52" s="4" t="str">
        <f>IF(Q52="","",Y$4&amp;": '"&amp;_xlfn.XLOOKUP(Q52,Sheet2!$K$1:$K$26,Sheet2!$L$1:$L$26)&amp;"'")</f>
        <v>image_alt_text: 'Bow'</v>
      </c>
      <c r="Z52" s="4" t="str">
        <f t="shared" si="24"/>
        <v>category_id: 1</v>
      </c>
      <c r="AA52" s="4" t="str">
        <f t="shared" si="25"/>
        <v>weapon_type: 'Simple'</v>
      </c>
      <c r="AB52" s="4" t="str">
        <f t="shared" si="26"/>
        <v>ua_weapon_group: 'Crossbow'</v>
      </c>
      <c r="AC52" s="4" t="str">
        <f t="shared" si="27"/>
        <v>damage: 'd8'</v>
      </c>
      <c r="AD52" s="4" t="str">
        <f t="shared" si="28"/>
        <v>damage_type: 'Piercing'</v>
      </c>
      <c r="AE52" s="4" t="str">
        <f t="shared" si="29"/>
        <v/>
      </c>
      <c r="AF52" s="4" t="str">
        <f t="shared" si="30"/>
        <v>critical_range: 19</v>
      </c>
      <c r="AG52" s="4" t="str">
        <f t="shared" si="31"/>
        <v>critical_multiplier: 2</v>
      </c>
      <c r="AH52" s="4" t="str">
        <f t="shared" si="32"/>
        <v>delivery: 'shot'</v>
      </c>
      <c r="AI52" s="4" t="str">
        <f t="shared" si="33"/>
        <v>range_increment: 80</v>
      </c>
      <c r="AJ52" s="4" t="str">
        <f t="shared" si="34"/>
        <v>melee_penalty: -1</v>
      </c>
      <c r="AK52" s="4" t="str">
        <f t="shared" si="35"/>
        <v>is_finesse: 'false'</v>
      </c>
      <c r="AL52" s="4" t="str">
        <f t="shared" si="36"/>
        <v>has_reach: 'false'</v>
      </c>
      <c r="AN52" s="4" t="str">
        <f t="shared" ca="1" si="19"/>
        <v>{product_name: 'Crossbow, Light', description: 'You draw a light crossbow back by pulling a lever. Loading a light crossbow is a move action that provokes attacks of opportunity.\nNormally, operating a light crossbow requires two hands. However, you can shoot, but not load, a light crossbow with one hand at a –2 penalty on attack rolls. You can shoot a light crossbow with each hand, but you take a penalty on attack rolls as if attacking with two light weapons. This penalty is cumulative with the penalty for one-handed firing.', cost: 35, stock: 7, weight: 6, image_link: '/img/Bow.png', image_alt_text: 'Bow', category_id: 1, additional_information: {weapon_type: 'Simple', ua_weapon_group: 'Crossbow', damage: 'd8', damage_type: 'Piercing', critical_range: 19, critical_multiplier: 2, delivery: 'shot', range_increment: 80, melee_penalty: -1, is_finesse: 'false', has_reach: 'false'}},</v>
      </c>
    </row>
    <row r="53" spans="1:40" ht="112.2" outlineLevel="1" x14ac:dyDescent="0.2">
      <c r="A53" s="11" t="s">
        <v>147</v>
      </c>
      <c r="B53" s="35" t="s">
        <v>148</v>
      </c>
      <c r="C53" s="12">
        <v>16</v>
      </c>
      <c r="D53" s="12">
        <v>400</v>
      </c>
      <c r="E53" s="51" t="s">
        <v>68</v>
      </c>
      <c r="F53" s="52" t="s">
        <v>140</v>
      </c>
      <c r="G53" s="52" t="s">
        <v>1323</v>
      </c>
      <c r="H53" s="51" t="s">
        <v>47</v>
      </c>
      <c r="I53" s="51"/>
      <c r="J53" s="51">
        <v>19</v>
      </c>
      <c r="K53" s="51">
        <v>2</v>
      </c>
      <c r="L53" s="51" t="s">
        <v>91</v>
      </c>
      <c r="M53" s="51">
        <v>120</v>
      </c>
      <c r="N53" s="51"/>
      <c r="O53" s="53" t="b">
        <v>0</v>
      </c>
      <c r="P53" s="53" t="b">
        <v>0</v>
      </c>
      <c r="Q53" s="4" t="s">
        <v>1457</v>
      </c>
      <c r="S53" s="4" t="str">
        <f t="shared" si="17"/>
        <v>product_name: 'Crossbow, Repeating Heavy'</v>
      </c>
      <c r="T53" s="4" t="str">
        <f t="shared" si="37"/>
        <v>description: 'The repeating crossbow (whether heavy or light) holds 5 crossbow bolts. As long as it holds bolts, you can reload it by pulling the reloading lever (a free action). Loading a new case of 5 bolts is a full-round action that provokes attacks of opportunity.\nYou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v>
      </c>
      <c r="U53" s="4" t="str">
        <f t="shared" si="20"/>
        <v>cost: 400</v>
      </c>
      <c r="V53" s="4" t="str">
        <f t="shared" ca="1" si="21"/>
        <v>stock: 18</v>
      </c>
      <c r="W53" s="4" t="str">
        <f t="shared" si="22"/>
        <v>weight: 16</v>
      </c>
      <c r="X53" s="4" t="str">
        <f t="shared" si="23"/>
        <v>image_link: '/img/Bow.png'</v>
      </c>
      <c r="Y53" s="4" t="str">
        <f>IF(Q53="","",Y$4&amp;": '"&amp;_xlfn.XLOOKUP(Q53,Sheet2!$K$1:$K$26,Sheet2!$L$1:$L$26)&amp;"'")</f>
        <v>image_alt_text: 'Bow'</v>
      </c>
      <c r="Z53" s="4" t="str">
        <f t="shared" si="24"/>
        <v>category_id: 1</v>
      </c>
      <c r="AA53" s="4" t="str">
        <f t="shared" si="25"/>
        <v>weapon_type: 'Exotic'</v>
      </c>
      <c r="AB53" s="4" t="str">
        <f t="shared" si="26"/>
        <v>ua_weapon_group: 'Crossbow'</v>
      </c>
      <c r="AC53" s="4" t="str">
        <f t="shared" si="27"/>
        <v>damage: 'd8'</v>
      </c>
      <c r="AD53" s="4" t="str">
        <f t="shared" si="28"/>
        <v>damage_type: 'Piercing'</v>
      </c>
      <c r="AE53" s="4" t="str">
        <f t="shared" si="29"/>
        <v/>
      </c>
      <c r="AF53" s="4" t="str">
        <f t="shared" si="30"/>
        <v>critical_range: 19</v>
      </c>
      <c r="AG53" s="4" t="str">
        <f t="shared" si="31"/>
        <v>critical_multiplier: 2</v>
      </c>
      <c r="AH53" s="4" t="str">
        <f t="shared" si="32"/>
        <v>delivery: 'shot'</v>
      </c>
      <c r="AI53" s="4" t="str">
        <f t="shared" si="33"/>
        <v>range_increment: 120</v>
      </c>
      <c r="AJ53" s="4" t="str">
        <f t="shared" si="34"/>
        <v>melee_penalty: -1</v>
      </c>
      <c r="AK53" s="4" t="str">
        <f t="shared" si="35"/>
        <v>is_finesse: 'false'</v>
      </c>
      <c r="AL53" s="4" t="str">
        <f t="shared" si="36"/>
        <v>has_reach: 'false'</v>
      </c>
      <c r="AN53" s="4" t="str">
        <f t="shared" ca="1" si="19"/>
        <v>{product_name: 'Crossbow, Repeating Heavy', description: 'The repeating crossbow (whether heavy or light) holds 5 crossbow bolts. As long as it holds bolts, you can reload it by pulling the reloading lever (a free action). Loading a new case of 5 bolts is a full-round action that provokes attacks of opportunity.\nYou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 cost: 400, stock: 18, weight: 16, image_link: '/img/Bow.png', image_alt_text: 'Bow', category_id: 1, additional_information: {weapon_type: 'Exotic', ua_weapon_group: 'Crossbow', damage: 'd8', damage_type: 'Piercing', critical_range: 19, critical_multiplier: 2, delivery: 'shot', range_increment: 120, melee_penalty: -1, is_finesse: 'false', has_reach: 'false'}},</v>
      </c>
    </row>
    <row r="54" spans="1:40" ht="112.2" outlineLevel="1" x14ac:dyDescent="0.2">
      <c r="A54" s="11" t="s">
        <v>149</v>
      </c>
      <c r="B54" s="35" t="s">
        <v>148</v>
      </c>
      <c r="C54" s="12">
        <v>16</v>
      </c>
      <c r="D54" s="12">
        <v>250</v>
      </c>
      <c r="E54" s="51" t="s">
        <v>68</v>
      </c>
      <c r="F54" s="52" t="s">
        <v>140</v>
      </c>
      <c r="G54" s="52" t="s">
        <v>1320</v>
      </c>
      <c r="H54" s="51" t="s">
        <v>47</v>
      </c>
      <c r="I54" s="51"/>
      <c r="J54" s="51">
        <v>19</v>
      </c>
      <c r="K54" s="51">
        <v>2</v>
      </c>
      <c r="L54" s="51" t="s">
        <v>91</v>
      </c>
      <c r="M54" s="51">
        <v>80</v>
      </c>
      <c r="N54" s="51"/>
      <c r="O54" s="53" t="b">
        <v>0</v>
      </c>
      <c r="P54" s="53" t="b">
        <v>0</v>
      </c>
      <c r="Q54" s="4" t="s">
        <v>1457</v>
      </c>
      <c r="S54" s="4" t="str">
        <f t="shared" si="17"/>
        <v>product_name: 'Crossbow, Repeating Light'</v>
      </c>
      <c r="T54" s="4" t="str">
        <f t="shared" si="37"/>
        <v>description: 'The repeating crossbow (whether heavy or light) holds 5 crossbow bolts. As long as it holds bolts, you can reload it by pulling the reloading lever (a free action). Loading a new case of 5 bolts is a full-round action that provokes attacks of opportunity.\nYou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v>
      </c>
      <c r="U54" s="4" t="str">
        <f t="shared" si="20"/>
        <v>cost: 250</v>
      </c>
      <c r="V54" s="4" t="str">
        <f t="shared" ca="1" si="21"/>
        <v>stock: 11</v>
      </c>
      <c r="W54" s="4" t="str">
        <f t="shared" si="22"/>
        <v>weight: 16</v>
      </c>
      <c r="X54" s="4" t="str">
        <f t="shared" si="23"/>
        <v>image_link: '/img/Bow.png'</v>
      </c>
      <c r="Y54" s="4" t="str">
        <f>IF(Q54="","",Y$4&amp;": '"&amp;_xlfn.XLOOKUP(Q54,Sheet2!$K$1:$K$26,Sheet2!$L$1:$L$26)&amp;"'")</f>
        <v>image_alt_text: 'Bow'</v>
      </c>
      <c r="Z54" s="4" t="str">
        <f t="shared" si="24"/>
        <v>category_id: 1</v>
      </c>
      <c r="AA54" s="4" t="str">
        <f t="shared" si="25"/>
        <v>weapon_type: 'Exotic'</v>
      </c>
      <c r="AB54" s="4" t="str">
        <f t="shared" si="26"/>
        <v>ua_weapon_group: 'Crossbow'</v>
      </c>
      <c r="AC54" s="4" t="str">
        <f t="shared" si="27"/>
        <v>damage: 'd6'</v>
      </c>
      <c r="AD54" s="4" t="str">
        <f t="shared" si="28"/>
        <v>damage_type: 'Piercing'</v>
      </c>
      <c r="AE54" s="4" t="str">
        <f t="shared" si="29"/>
        <v/>
      </c>
      <c r="AF54" s="4" t="str">
        <f t="shared" si="30"/>
        <v>critical_range: 19</v>
      </c>
      <c r="AG54" s="4" t="str">
        <f t="shared" si="31"/>
        <v>critical_multiplier: 2</v>
      </c>
      <c r="AH54" s="4" t="str">
        <f t="shared" si="32"/>
        <v>delivery: 'shot'</v>
      </c>
      <c r="AI54" s="4" t="str">
        <f t="shared" si="33"/>
        <v>range_increment: 80</v>
      </c>
      <c r="AJ54" s="4" t="str">
        <f t="shared" si="34"/>
        <v>melee_penalty: -1</v>
      </c>
      <c r="AK54" s="4" t="str">
        <f t="shared" si="35"/>
        <v>is_finesse: 'false'</v>
      </c>
      <c r="AL54" s="4" t="str">
        <f t="shared" si="36"/>
        <v>has_reach: 'false'</v>
      </c>
      <c r="AN54" s="4" t="str">
        <f t="shared" ca="1" si="19"/>
        <v>{product_name: 'Crossbow, Repeating Light', description: 'The repeating crossbow (whether heavy or light) holds 5 crossbow bolts. As long as it holds bolts, you can reload it by pulling the reloading lever (a free action). Loading a new case of 5 bolts is a full-round action that provokes attacks of opportunity.\nYou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 cost: 250, stock: 11, weight: 16, image_link: '/img/Bow.png', image_alt_text: 'Bow', category_id: 1, additional_information: {weapon_type: 'Exotic', ua_weapon_group: 'Crossbow', damage: 'd6', damage_type: 'Piercing', critical_range: 19, critical_multiplier: 2, delivery: 'shot', range_increment: 80, melee_penalty: -1, is_finesse: 'false', has_reach: 'false'}},</v>
      </c>
    </row>
    <row r="55" spans="1:40" outlineLevel="1" x14ac:dyDescent="0.2">
      <c r="A55" s="11" t="s">
        <v>150</v>
      </c>
      <c r="C55" s="12">
        <v>15</v>
      </c>
      <c r="D55" s="12"/>
      <c r="E55" s="51" t="s">
        <v>68</v>
      </c>
      <c r="F55" s="52"/>
      <c r="G55" s="52" t="s">
        <v>1323</v>
      </c>
      <c r="H55" s="51" t="s">
        <v>95</v>
      </c>
      <c r="I55" s="51"/>
      <c r="J55" s="51">
        <v>20</v>
      </c>
      <c r="K55" s="51">
        <v>2</v>
      </c>
      <c r="L55" s="51"/>
      <c r="M55" s="51"/>
      <c r="N55" s="51"/>
      <c r="O55" s="53" t="b">
        <v>0</v>
      </c>
      <c r="P55" s="53" t="b">
        <v>0</v>
      </c>
      <c r="Q55" s="4" t="s">
        <v>1451</v>
      </c>
      <c r="S55" s="4" t="str">
        <f t="shared" si="17"/>
        <v>product_name: 'Crusher, Orc'</v>
      </c>
      <c r="T55" s="4" t="str">
        <f t="shared" si="37"/>
        <v/>
      </c>
      <c r="U55" s="4" t="str">
        <f t="shared" si="20"/>
        <v>cost: -1</v>
      </c>
      <c r="V55" s="4" t="str">
        <f t="shared" ca="1" si="21"/>
        <v>stock: 9</v>
      </c>
      <c r="W55" s="4" t="str">
        <f t="shared" si="22"/>
        <v>weight: 15</v>
      </c>
      <c r="X55" s="4" t="str">
        <f t="shared" si="23"/>
        <v>image_link: '/img/armorMedium.png'</v>
      </c>
      <c r="Y55" s="4" t="str">
        <f>IF(Q55="","",Y$4&amp;": '"&amp;_xlfn.XLOOKUP(Q55,Sheet2!$K$1:$K$26,Sheet2!$L$1:$L$26)&amp;"'")</f>
        <v>image_alt_text: 'Medium Armor'</v>
      </c>
      <c r="Z55" s="4" t="str">
        <f t="shared" si="24"/>
        <v>category_id: 1</v>
      </c>
      <c r="AA55" s="4" t="str">
        <f t="shared" si="25"/>
        <v>weapon_type: 'Exotic'</v>
      </c>
      <c r="AB55" s="4" t="str">
        <f t="shared" si="26"/>
        <v/>
      </c>
      <c r="AC55" s="4" t="str">
        <f t="shared" si="27"/>
        <v>damage: 'd8'</v>
      </c>
      <c r="AD55" s="4" t="str">
        <f t="shared" si="28"/>
        <v>damage_type: 'Bludgeoning'</v>
      </c>
      <c r="AE55" s="4" t="str">
        <f t="shared" si="29"/>
        <v/>
      </c>
      <c r="AF55" s="4" t="str">
        <f t="shared" si="30"/>
        <v>critical_range: 20</v>
      </c>
      <c r="AG55" s="4" t="str">
        <f t="shared" si="31"/>
        <v>critical_multiplier: 2</v>
      </c>
      <c r="AH55" s="4" t="str">
        <f t="shared" si="32"/>
        <v/>
      </c>
      <c r="AI55" s="4" t="str">
        <f t="shared" si="33"/>
        <v>range_increment: -1</v>
      </c>
      <c r="AJ55" s="4" t="str">
        <f t="shared" si="34"/>
        <v>melee_penalty: -1</v>
      </c>
      <c r="AK55" s="4" t="str">
        <f t="shared" si="35"/>
        <v>is_finesse: 'false'</v>
      </c>
      <c r="AL55" s="4" t="str">
        <f t="shared" si="36"/>
        <v>has_reach: 'false'</v>
      </c>
      <c r="AN55" s="4" t="str">
        <f t="shared" ca="1" si="19"/>
        <v>{product_name: 'Crusher, Orc', cost: -1, stock: 9, weight: 15, image_link: '/img/armorMedium.png', image_alt_text: 'Medium Armor', category_id: 1, additional_information: {weapon_type: 'Exotic', damage: 'd8', damage_type: 'Bludgeoning', critical_range: 20, critical_multiplier: 2, range_increment: -1, melee_penalty: -1, is_finesse: 'false', has_reach: 'false'}},</v>
      </c>
    </row>
    <row r="56" spans="1:40" outlineLevel="1" x14ac:dyDescent="0.2">
      <c r="A56" s="11" t="s">
        <v>151</v>
      </c>
      <c r="C56" s="12">
        <v>3</v>
      </c>
      <c r="D56" s="12">
        <v>15</v>
      </c>
      <c r="E56" s="51" t="s">
        <v>57</v>
      </c>
      <c r="F56" s="52" t="s">
        <v>152</v>
      </c>
      <c r="G56" s="52" t="s">
        <v>1320</v>
      </c>
      <c r="H56" s="51" t="s">
        <v>135</v>
      </c>
      <c r="I56" s="51"/>
      <c r="J56" s="51">
        <v>19</v>
      </c>
      <c r="K56" s="51">
        <v>2</v>
      </c>
      <c r="L56" s="51"/>
      <c r="M56" s="51"/>
      <c r="N56" s="51"/>
      <c r="O56" s="53" t="b">
        <v>0</v>
      </c>
      <c r="P56" s="53" t="b">
        <v>0</v>
      </c>
      <c r="Q56" s="4" t="s">
        <v>1451</v>
      </c>
      <c r="S56" s="4" t="str">
        <f t="shared" si="17"/>
        <v>product_name: 'Cutlass'</v>
      </c>
      <c r="T56" s="4" t="str">
        <f t="shared" si="37"/>
        <v/>
      </c>
      <c r="U56" s="4" t="str">
        <f t="shared" si="20"/>
        <v>cost: 15</v>
      </c>
      <c r="V56" s="4" t="str">
        <f t="shared" ca="1" si="21"/>
        <v>stock: 16</v>
      </c>
      <c r="W56" s="4" t="str">
        <f t="shared" si="22"/>
        <v>weight: 3</v>
      </c>
      <c r="X56" s="4" t="str">
        <f t="shared" si="23"/>
        <v>image_link: '/img/armorMedium.png'</v>
      </c>
      <c r="Y56" s="4" t="str">
        <f>IF(Q56="","",Y$4&amp;": '"&amp;_xlfn.XLOOKUP(Q56,Sheet2!$K$1:$K$26,Sheet2!$L$1:$L$26)&amp;"'")</f>
        <v>image_alt_text: 'Medium Armor'</v>
      </c>
      <c r="Z56" s="4" t="str">
        <f t="shared" si="24"/>
        <v>category_id: 1</v>
      </c>
      <c r="AA56" s="4" t="str">
        <f t="shared" si="25"/>
        <v>weapon_type: 'Martial'</v>
      </c>
      <c r="AB56" s="4" t="str">
        <f t="shared" si="26"/>
        <v>ua_weapon_group: 'Sword'</v>
      </c>
      <c r="AC56" s="4" t="str">
        <f t="shared" si="27"/>
        <v>damage: 'd6'</v>
      </c>
      <c r="AD56" s="4" t="str">
        <f t="shared" si="28"/>
        <v>damage_type: 'Slashing or Piercing'</v>
      </c>
      <c r="AE56" s="4" t="str">
        <f t="shared" si="29"/>
        <v/>
      </c>
      <c r="AF56" s="4" t="str">
        <f t="shared" si="30"/>
        <v>critical_range: 19</v>
      </c>
      <c r="AG56" s="4" t="str">
        <f t="shared" si="31"/>
        <v>critical_multiplier: 2</v>
      </c>
      <c r="AH56" s="4" t="str">
        <f t="shared" si="32"/>
        <v/>
      </c>
      <c r="AI56" s="4" t="str">
        <f t="shared" si="33"/>
        <v>range_increment: -1</v>
      </c>
      <c r="AJ56" s="4" t="str">
        <f t="shared" si="34"/>
        <v>melee_penalty: -1</v>
      </c>
      <c r="AK56" s="4" t="str">
        <f t="shared" si="35"/>
        <v>is_finesse: 'false'</v>
      </c>
      <c r="AL56" s="4" t="str">
        <f t="shared" si="36"/>
        <v>has_reach: 'false'</v>
      </c>
      <c r="AN56" s="4" t="str">
        <f t="shared" ca="1" si="19"/>
        <v>{product_name: 'Cutlass', cost: 15, stock: 16, weight: 3, image_link: '/img/armorMedium.png', image_alt_text: 'Medium Armor', category_id: 1, additional_information: {weapon_type: 'Martial', ua_weapon_group: 'Sword', damage: 'd6', damage_type: 'Slashing or Piercing', critical_range: 19, critical_multiplier: 2, range_increment: -1, melee_penalty: -1, is_finesse: 'false', has_reach: 'false'}},</v>
      </c>
    </row>
    <row r="57" spans="1:40" ht="30.6" outlineLevel="1" x14ac:dyDescent="0.2">
      <c r="A57" s="11" t="s">
        <v>87</v>
      </c>
      <c r="B57" s="35" t="s">
        <v>153</v>
      </c>
      <c r="C57" s="12">
        <v>1</v>
      </c>
      <c r="D57" s="12">
        <v>2</v>
      </c>
      <c r="E57" s="51" t="s">
        <v>45</v>
      </c>
      <c r="F57" s="52" t="s">
        <v>87</v>
      </c>
      <c r="G57" s="52" t="s">
        <v>1321</v>
      </c>
      <c r="H57" s="51" t="s">
        <v>47</v>
      </c>
      <c r="I57" s="51"/>
      <c r="J57" s="51">
        <v>19</v>
      </c>
      <c r="K57" s="51">
        <v>2</v>
      </c>
      <c r="L57" s="51" t="s">
        <v>41</v>
      </c>
      <c r="M57" s="51">
        <v>10</v>
      </c>
      <c r="N57" s="51"/>
      <c r="O57" s="53" t="b">
        <v>1</v>
      </c>
      <c r="P57" s="53" t="b">
        <v>0</v>
      </c>
      <c r="Q57" s="4" t="s">
        <v>1458</v>
      </c>
      <c r="S57" s="4" t="str">
        <f t="shared" si="17"/>
        <v>product_name: 'Dagger'</v>
      </c>
      <c r="T57" s="4" t="str">
        <f t="shared" si="37"/>
        <v>description: 'You get a +2 bonus on Sleight of Hand checks made to conceal a dagger on your body (see the Sleight of Hand skill).'</v>
      </c>
      <c r="U57" s="4" t="str">
        <f t="shared" si="20"/>
        <v>cost: 2</v>
      </c>
      <c r="V57" s="4" t="str">
        <f t="shared" ca="1" si="21"/>
        <v>stock: 5</v>
      </c>
      <c r="W57" s="4" t="str">
        <f t="shared" si="22"/>
        <v>weight: 1</v>
      </c>
      <c r="X57" s="4" t="str">
        <f t="shared" si="23"/>
        <v>image_link: '/img/swordMedium.png'</v>
      </c>
      <c r="Y57" s="4" t="str">
        <f>IF(Q57="","",Y$4&amp;": '"&amp;_xlfn.XLOOKUP(Q57,Sheet2!$K$1:$K$26,Sheet2!$L$1:$L$26)&amp;"'")</f>
        <v>image_alt_text: 'Medium Sword'</v>
      </c>
      <c r="Z57" s="4" t="str">
        <f t="shared" si="24"/>
        <v>category_id: 1</v>
      </c>
      <c r="AA57" s="4" t="str">
        <f t="shared" si="25"/>
        <v>weapon_type: 'Simple'</v>
      </c>
      <c r="AB57" s="4" t="str">
        <f t="shared" si="26"/>
        <v>ua_weapon_group: 'Dagger'</v>
      </c>
      <c r="AC57" s="4" t="str">
        <f t="shared" si="27"/>
        <v>damage: 'd4'</v>
      </c>
      <c r="AD57" s="4" t="str">
        <f t="shared" si="28"/>
        <v>damage_type: 'Piercing'</v>
      </c>
      <c r="AE57" s="4" t="str">
        <f t="shared" si="29"/>
        <v/>
      </c>
      <c r="AF57" s="4" t="str">
        <f t="shared" si="30"/>
        <v>critical_range: 19</v>
      </c>
      <c r="AG57" s="4" t="str">
        <f t="shared" si="31"/>
        <v>critical_multiplier: 2</v>
      </c>
      <c r="AH57" s="4" t="str">
        <f t="shared" si="32"/>
        <v>delivery: 'thrown'</v>
      </c>
      <c r="AI57" s="4" t="str">
        <f t="shared" si="33"/>
        <v>range_increment: 10</v>
      </c>
      <c r="AJ57" s="4" t="str">
        <f t="shared" si="34"/>
        <v>melee_penalty: -1</v>
      </c>
      <c r="AK57" s="4" t="str">
        <f t="shared" si="35"/>
        <v>is_finesse: 'true'</v>
      </c>
      <c r="AL57" s="4" t="str">
        <f t="shared" si="36"/>
        <v>has_reach: 'false'</v>
      </c>
      <c r="AN57" s="4" t="str">
        <f t="shared" ca="1" si="19"/>
        <v>{product_name: 'Dagger', description: 'You get a +2 bonus on Sleight of Hand checks made to conceal a dagger on your body (see the Sleight of Hand skill).', cost: 2, stock: 5, weight: 1, image_link: '/img/swordMedium.png', image_alt_text: 'Medium Sword', category_id: 1, additional_information: {weapon_type: 'Simple', ua_weapon_group: 'Dagger', damage: 'd4', damage_type: 'Piercing', critical_range: 19, critical_multiplier: 2, delivery: 'thrown', range_increment: 10, melee_penalty: -1, is_finesse: 'true', has_reach: 'false'}},</v>
      </c>
    </row>
    <row r="58" spans="1:40" outlineLevel="1" x14ac:dyDescent="0.2">
      <c r="A58" s="11" t="s">
        <v>154</v>
      </c>
      <c r="C58" s="12">
        <v>2</v>
      </c>
      <c r="D58" s="12">
        <v>2</v>
      </c>
      <c r="E58" s="51" t="s">
        <v>45</v>
      </c>
      <c r="F58" s="52" t="s">
        <v>87</v>
      </c>
      <c r="G58" s="52" t="s">
        <v>1321</v>
      </c>
      <c r="H58" s="51" t="s">
        <v>47</v>
      </c>
      <c r="I58" s="51"/>
      <c r="J58" s="51">
        <v>20</v>
      </c>
      <c r="K58" s="51">
        <v>3</v>
      </c>
      <c r="L58" s="51"/>
      <c r="M58" s="51"/>
      <c r="N58" s="51"/>
      <c r="O58" s="53" t="b">
        <v>0</v>
      </c>
      <c r="P58" s="53" t="b">
        <v>0</v>
      </c>
      <c r="Q58" s="4" t="s">
        <v>1458</v>
      </c>
      <c r="S58" s="4" t="str">
        <f t="shared" si="17"/>
        <v>product_name: 'Dagger, Punching'</v>
      </c>
      <c r="T58" s="4" t="str">
        <f t="shared" si="37"/>
        <v/>
      </c>
      <c r="U58" s="4" t="str">
        <f t="shared" si="20"/>
        <v>cost: 2</v>
      </c>
      <c r="V58" s="4" t="str">
        <f t="shared" ca="1" si="21"/>
        <v>stock: 17</v>
      </c>
      <c r="W58" s="4" t="str">
        <f t="shared" si="22"/>
        <v>weight: 2</v>
      </c>
      <c r="X58" s="4" t="str">
        <f t="shared" si="23"/>
        <v>image_link: '/img/swordMedium.png'</v>
      </c>
      <c r="Y58" s="4" t="str">
        <f>IF(Q58="","",Y$4&amp;": '"&amp;_xlfn.XLOOKUP(Q58,Sheet2!$K$1:$K$26,Sheet2!$L$1:$L$26)&amp;"'")</f>
        <v>image_alt_text: 'Medium Sword'</v>
      </c>
      <c r="Z58" s="4" t="str">
        <f t="shared" si="24"/>
        <v>category_id: 1</v>
      </c>
      <c r="AA58" s="4" t="str">
        <f t="shared" si="25"/>
        <v>weapon_type: 'Simple'</v>
      </c>
      <c r="AB58" s="4" t="str">
        <f t="shared" si="26"/>
        <v>ua_weapon_group: 'Dagger'</v>
      </c>
      <c r="AC58" s="4" t="str">
        <f t="shared" si="27"/>
        <v>damage: 'd4'</v>
      </c>
      <c r="AD58" s="4" t="str">
        <f t="shared" si="28"/>
        <v>damage_type: 'Piercing'</v>
      </c>
      <c r="AE58" s="4" t="str">
        <f t="shared" si="29"/>
        <v/>
      </c>
      <c r="AF58" s="4" t="str">
        <f t="shared" si="30"/>
        <v>critical_range: 20</v>
      </c>
      <c r="AG58" s="4" t="str">
        <f t="shared" si="31"/>
        <v>critical_multiplier: 3</v>
      </c>
      <c r="AH58" s="4" t="str">
        <f t="shared" si="32"/>
        <v/>
      </c>
      <c r="AI58" s="4" t="str">
        <f t="shared" si="33"/>
        <v>range_increment: -1</v>
      </c>
      <c r="AJ58" s="4" t="str">
        <f t="shared" si="34"/>
        <v>melee_penalty: -1</v>
      </c>
      <c r="AK58" s="4" t="str">
        <f t="shared" si="35"/>
        <v>is_finesse: 'false'</v>
      </c>
      <c r="AL58" s="4" t="str">
        <f t="shared" si="36"/>
        <v>has_reach: 'false'</v>
      </c>
      <c r="AN58" s="4" t="str">
        <f t="shared" ca="1" si="19"/>
        <v>{product_name: 'Dagger, Punching', cost: 2, stock: 17, weight: 2, image_link: '/img/swordMedium.png', image_alt_text: 'Medium Sword', category_id: 1, additional_information: {weapon_type: 'Simple', ua_weapon_group: 'Dagger', damage: 'd4', damage_type: 'Piercing', critical_range: 20, critical_multiplier: 3, range_increment: -1, melee_penalty: -1, is_finesse: 'false', has_reach: 'false'}},</v>
      </c>
    </row>
    <row r="59" spans="1:40" outlineLevel="1" x14ac:dyDescent="0.2">
      <c r="A59" s="11" t="s">
        <v>155</v>
      </c>
      <c r="C59" s="12">
        <v>1</v>
      </c>
      <c r="D59" s="12"/>
      <c r="E59" s="51" t="s">
        <v>68</v>
      </c>
      <c r="F59" s="52" t="s">
        <v>87</v>
      </c>
      <c r="G59" s="52" t="s">
        <v>1321</v>
      </c>
      <c r="H59" s="51" t="s">
        <v>47</v>
      </c>
      <c r="I59" s="51"/>
      <c r="J59" s="51">
        <v>19</v>
      </c>
      <c r="K59" s="51">
        <v>2</v>
      </c>
      <c r="L59" s="51"/>
      <c r="M59" s="51"/>
      <c r="N59" s="51"/>
      <c r="O59" s="53" t="b">
        <v>0</v>
      </c>
      <c r="P59" s="53" t="b">
        <v>0</v>
      </c>
      <c r="Q59" s="4" t="s">
        <v>1458</v>
      </c>
      <c r="S59" s="4" t="str">
        <f t="shared" si="17"/>
        <v>product_name: 'Dagger, Triple'</v>
      </c>
      <c r="T59" s="4" t="str">
        <f t="shared" si="37"/>
        <v/>
      </c>
      <c r="U59" s="4" t="str">
        <f t="shared" si="20"/>
        <v>cost: -1</v>
      </c>
      <c r="V59" s="4" t="str">
        <f t="shared" ca="1" si="21"/>
        <v>stock: 8</v>
      </c>
      <c r="W59" s="4" t="str">
        <f t="shared" si="22"/>
        <v>weight: 1</v>
      </c>
      <c r="X59" s="4" t="str">
        <f t="shared" si="23"/>
        <v>image_link: '/img/swordMedium.png'</v>
      </c>
      <c r="Y59" s="4" t="str">
        <f>IF(Q59="","",Y$4&amp;": '"&amp;_xlfn.XLOOKUP(Q59,Sheet2!$K$1:$K$26,Sheet2!$L$1:$L$26)&amp;"'")</f>
        <v>image_alt_text: 'Medium Sword'</v>
      </c>
      <c r="Z59" s="4" t="str">
        <f t="shared" si="24"/>
        <v>category_id: 1</v>
      </c>
      <c r="AA59" s="4" t="str">
        <f t="shared" si="25"/>
        <v>weapon_type: 'Exotic'</v>
      </c>
      <c r="AB59" s="4" t="str">
        <f t="shared" si="26"/>
        <v>ua_weapon_group: 'Dagger'</v>
      </c>
      <c r="AC59" s="4" t="str">
        <f t="shared" si="27"/>
        <v>damage: 'd4'</v>
      </c>
      <c r="AD59" s="4" t="str">
        <f t="shared" si="28"/>
        <v>damage_type: 'Piercing'</v>
      </c>
      <c r="AE59" s="4" t="str">
        <f t="shared" si="29"/>
        <v/>
      </c>
      <c r="AF59" s="4" t="str">
        <f t="shared" si="30"/>
        <v>critical_range: 19</v>
      </c>
      <c r="AG59" s="4" t="str">
        <f t="shared" si="31"/>
        <v>critical_multiplier: 2</v>
      </c>
      <c r="AH59" s="4" t="str">
        <f t="shared" si="32"/>
        <v/>
      </c>
      <c r="AI59" s="4" t="str">
        <f t="shared" si="33"/>
        <v>range_increment: -1</v>
      </c>
      <c r="AJ59" s="4" t="str">
        <f t="shared" si="34"/>
        <v>melee_penalty: -1</v>
      </c>
      <c r="AK59" s="4" t="str">
        <f t="shared" si="35"/>
        <v>is_finesse: 'false'</v>
      </c>
      <c r="AL59" s="4" t="str">
        <f t="shared" si="36"/>
        <v>has_reach: 'false'</v>
      </c>
      <c r="AN59" s="4" t="str">
        <f t="shared" ca="1" si="19"/>
        <v>{product_name: 'Dagger, Triple', cost: -1, stock: 8, weight: 1, image_link: '/img/swordMedium.png', image_alt_text: 'Medium Sword', category_id: 1, additional_information: {weapon_type: 'Exotic', ua_weapon_group: 'Dagger', damage: 'd4', damage_type: 'Piercing', critical_range: 19, critical_multiplier: 2, range_increment: -1, melee_penalty: -1, is_finesse: 'false', has_reach: 'false'}},</v>
      </c>
    </row>
    <row r="60" spans="1:40" outlineLevel="1" x14ac:dyDescent="0.2">
      <c r="A60" s="11" t="s">
        <v>156</v>
      </c>
      <c r="C60" s="12">
        <v>3</v>
      </c>
      <c r="D60" s="12"/>
      <c r="E60" s="51" t="s">
        <v>57</v>
      </c>
      <c r="F60" s="52" t="s">
        <v>109</v>
      </c>
      <c r="G60" s="52" t="s">
        <v>1323</v>
      </c>
      <c r="H60" s="51" t="s">
        <v>47</v>
      </c>
      <c r="I60" s="51"/>
      <c r="J60" s="51">
        <v>20</v>
      </c>
      <c r="K60" s="51">
        <v>2</v>
      </c>
      <c r="L60" s="51" t="s">
        <v>91</v>
      </c>
      <c r="M60" s="51">
        <v>110</v>
      </c>
      <c r="N60" s="51"/>
      <c r="O60" s="53" t="b">
        <v>0</v>
      </c>
      <c r="P60" s="53" t="b">
        <v>0</v>
      </c>
      <c r="Q60" s="4" t="s">
        <v>1458</v>
      </c>
      <c r="S60" s="4" t="str">
        <f t="shared" si="17"/>
        <v>product_name: 'Dai-kyu'</v>
      </c>
      <c r="T60" s="4" t="str">
        <f t="shared" si="37"/>
        <v/>
      </c>
      <c r="U60" s="4" t="str">
        <f t="shared" si="20"/>
        <v>cost: -1</v>
      </c>
      <c r="V60" s="4" t="str">
        <f t="shared" ca="1" si="21"/>
        <v>stock: 1</v>
      </c>
      <c r="W60" s="4" t="str">
        <f t="shared" si="22"/>
        <v>weight: 3</v>
      </c>
      <c r="X60" s="4" t="str">
        <f t="shared" si="23"/>
        <v>image_link: '/img/swordMedium.png'</v>
      </c>
      <c r="Y60" s="4" t="str">
        <f>IF(Q60="","",Y$4&amp;": '"&amp;_xlfn.XLOOKUP(Q60,Sheet2!$K$1:$K$26,Sheet2!$L$1:$L$26)&amp;"'")</f>
        <v>image_alt_text: 'Medium Sword'</v>
      </c>
      <c r="Z60" s="4" t="str">
        <f t="shared" si="24"/>
        <v>category_id: 1</v>
      </c>
      <c r="AA60" s="4" t="str">
        <f t="shared" si="25"/>
        <v>weapon_type: 'Martial'</v>
      </c>
      <c r="AB60" s="4" t="str">
        <f t="shared" si="26"/>
        <v>ua_weapon_group: 'Bow'</v>
      </c>
      <c r="AC60" s="4" t="str">
        <f t="shared" si="27"/>
        <v>damage: 'd8'</v>
      </c>
      <c r="AD60" s="4" t="str">
        <f t="shared" si="28"/>
        <v>damage_type: 'Piercing'</v>
      </c>
      <c r="AE60" s="4" t="str">
        <f t="shared" si="29"/>
        <v/>
      </c>
      <c r="AF60" s="4" t="str">
        <f t="shared" si="30"/>
        <v>critical_range: 20</v>
      </c>
      <c r="AG60" s="4" t="str">
        <f t="shared" si="31"/>
        <v>critical_multiplier: 2</v>
      </c>
      <c r="AH60" s="4" t="str">
        <f t="shared" si="32"/>
        <v>delivery: 'shot'</v>
      </c>
      <c r="AI60" s="4" t="str">
        <f t="shared" si="33"/>
        <v>range_increment: 110</v>
      </c>
      <c r="AJ60" s="4" t="str">
        <f t="shared" si="34"/>
        <v>melee_penalty: -1</v>
      </c>
      <c r="AK60" s="4" t="str">
        <f t="shared" si="35"/>
        <v>is_finesse: 'false'</v>
      </c>
      <c r="AL60" s="4" t="str">
        <f t="shared" si="36"/>
        <v>has_reach: 'false'</v>
      </c>
      <c r="AN60" s="4" t="str">
        <f t="shared" ca="1" si="19"/>
        <v>{product_name: 'Dai-kyu', cost: -1, stock: 1, weight: 3, image_link: '/img/swordMedium.png', image_alt_text: 'Medium Sword', category_id: 1, additional_information: {weapon_type: 'Martial', ua_weapon_group: 'Bow', damage: 'd8', damage_type: 'Piercing', critical_range: 20, critical_multiplier: 2, delivery: 'shot', range_increment: 110, melee_penalty: -1, is_finesse: 'false', has_reach: 'false'}},</v>
      </c>
    </row>
    <row r="61" spans="1:40" outlineLevel="1" x14ac:dyDescent="0.2">
      <c r="A61" s="11" t="s">
        <v>157</v>
      </c>
      <c r="C61" s="12">
        <v>0.5</v>
      </c>
      <c r="D61" s="12">
        <v>0.5</v>
      </c>
      <c r="E61" s="51" t="s">
        <v>45</v>
      </c>
      <c r="F61" s="52" t="s">
        <v>90</v>
      </c>
      <c r="G61" s="52" t="s">
        <v>1321</v>
      </c>
      <c r="H61" s="51" t="s">
        <v>47</v>
      </c>
      <c r="I61" s="51"/>
      <c r="J61" s="51">
        <v>20</v>
      </c>
      <c r="K61" s="51">
        <v>2</v>
      </c>
      <c r="L61" s="51" t="s">
        <v>41</v>
      </c>
      <c r="M61" s="51">
        <v>20</v>
      </c>
      <c r="N61" s="51"/>
      <c r="O61" s="53" t="b">
        <v>0</v>
      </c>
      <c r="P61" s="53" t="b">
        <v>0</v>
      </c>
      <c r="Q61" s="4" t="s">
        <v>1452</v>
      </c>
      <c r="S61" s="4" t="str">
        <f t="shared" si="17"/>
        <v>product_name: 'Dart'</v>
      </c>
      <c r="T61" s="4" t="str">
        <f t="shared" si="37"/>
        <v/>
      </c>
      <c r="U61" s="4" t="str">
        <f t="shared" si="20"/>
        <v>cost: 0.5</v>
      </c>
      <c r="V61" s="4" t="str">
        <f t="shared" ca="1" si="21"/>
        <v>stock: 10</v>
      </c>
      <c r="W61" s="4" t="str">
        <f t="shared" si="22"/>
        <v>weight: 0.5</v>
      </c>
      <c r="X61" s="4" t="str">
        <f t="shared" si="23"/>
        <v>image_link: '/img/armorHeavy.png'</v>
      </c>
      <c r="Y61" s="4" t="str">
        <f>IF(Q61="","",Y$4&amp;": '"&amp;_xlfn.XLOOKUP(Q61,Sheet2!$K$1:$K$26,Sheet2!$L$1:$L$26)&amp;"'")</f>
        <v>image_alt_text: 'Heavy Armor'</v>
      </c>
      <c r="Z61" s="4" t="str">
        <f t="shared" si="24"/>
        <v>category_id: 1</v>
      </c>
      <c r="AA61" s="4" t="str">
        <f t="shared" si="25"/>
        <v>weapon_type: 'Simple'</v>
      </c>
      <c r="AB61" s="4" t="str">
        <f t="shared" si="26"/>
        <v>ua_weapon_group: 'Other'</v>
      </c>
      <c r="AC61" s="4" t="str">
        <f t="shared" si="27"/>
        <v>damage: 'd4'</v>
      </c>
      <c r="AD61" s="4" t="str">
        <f t="shared" si="28"/>
        <v>damage_type: 'Piercing'</v>
      </c>
      <c r="AE61" s="4" t="str">
        <f t="shared" si="29"/>
        <v/>
      </c>
      <c r="AF61" s="4" t="str">
        <f t="shared" si="30"/>
        <v>critical_range: 20</v>
      </c>
      <c r="AG61" s="4" t="str">
        <f t="shared" si="31"/>
        <v>critical_multiplier: 2</v>
      </c>
      <c r="AH61" s="4" t="str">
        <f t="shared" si="32"/>
        <v>delivery: 'thrown'</v>
      </c>
      <c r="AI61" s="4" t="str">
        <f t="shared" si="33"/>
        <v>range_increment: 20</v>
      </c>
      <c r="AJ61" s="4" t="str">
        <f t="shared" si="34"/>
        <v>melee_penalty: -1</v>
      </c>
      <c r="AK61" s="4" t="str">
        <f t="shared" si="35"/>
        <v>is_finesse: 'false'</v>
      </c>
      <c r="AL61" s="4" t="str">
        <f t="shared" si="36"/>
        <v>has_reach: 'false'</v>
      </c>
      <c r="AN61" s="4" t="str">
        <f t="shared" ca="1" si="19"/>
        <v>{product_name: 'Dart', cost: 0.5, stock: 10, weight: 0.5, image_link: '/img/armorHeavy.png', image_alt_text: 'Heavy Armor', category_id: 1, additional_information: {weapon_type: 'Simple', ua_weapon_group: 'Other', damage: 'd4', damage_type: 'Piercing', critical_range: 20, critical_multiplier: 2, delivery: 'thrown', range_increment: 20, melee_penalty: -1, is_finesse: 'false', has_reach: 'false'}},</v>
      </c>
    </row>
    <row r="62" spans="1:40" outlineLevel="1" x14ac:dyDescent="0.2">
      <c r="A62" s="11" t="s">
        <v>158</v>
      </c>
      <c r="C62" s="12">
        <v>12</v>
      </c>
      <c r="D62" s="12"/>
      <c r="E62" s="51" t="s">
        <v>57</v>
      </c>
      <c r="F62" s="52"/>
      <c r="G62" s="52" t="s">
        <v>1323</v>
      </c>
      <c r="H62" s="51" t="s">
        <v>95</v>
      </c>
      <c r="I62" s="51"/>
      <c r="J62" s="51">
        <v>20</v>
      </c>
      <c r="K62" s="51">
        <v>3</v>
      </c>
      <c r="L62" s="51"/>
      <c r="M62" s="51"/>
      <c r="N62" s="51"/>
      <c r="O62" s="53" t="b">
        <v>0</v>
      </c>
      <c r="P62" s="53" t="b">
        <v>0</v>
      </c>
      <c r="Q62" s="4" t="s">
        <v>1452</v>
      </c>
      <c r="S62" s="4" t="str">
        <f t="shared" si="17"/>
        <v>product_name: 'Die Tsuchi'</v>
      </c>
      <c r="T62" s="4" t="str">
        <f t="shared" si="37"/>
        <v/>
      </c>
      <c r="U62" s="4" t="str">
        <f t="shared" si="20"/>
        <v>cost: -1</v>
      </c>
      <c r="V62" s="4" t="str">
        <f t="shared" ca="1" si="21"/>
        <v>stock: 18</v>
      </c>
      <c r="W62" s="4" t="str">
        <f t="shared" si="22"/>
        <v>weight: 12</v>
      </c>
      <c r="X62" s="4" t="str">
        <f t="shared" si="23"/>
        <v>image_link: '/img/armorHeavy.png'</v>
      </c>
      <c r="Y62" s="4" t="str">
        <f>IF(Q62="","",Y$4&amp;": '"&amp;_xlfn.XLOOKUP(Q62,Sheet2!$K$1:$K$26,Sheet2!$L$1:$L$26)&amp;"'")</f>
        <v>image_alt_text: 'Heavy Armor'</v>
      </c>
      <c r="Z62" s="4" t="str">
        <f t="shared" si="24"/>
        <v>category_id: 1</v>
      </c>
      <c r="AA62" s="4" t="str">
        <f t="shared" si="25"/>
        <v>weapon_type: 'Martial'</v>
      </c>
      <c r="AB62" s="4" t="str">
        <f t="shared" si="26"/>
        <v/>
      </c>
      <c r="AC62" s="4" t="str">
        <f t="shared" si="27"/>
        <v>damage: 'd8'</v>
      </c>
      <c r="AD62" s="4" t="str">
        <f t="shared" si="28"/>
        <v>damage_type: 'Bludgeoning'</v>
      </c>
      <c r="AE62" s="4" t="str">
        <f t="shared" si="29"/>
        <v/>
      </c>
      <c r="AF62" s="4" t="str">
        <f t="shared" si="30"/>
        <v>critical_range: 20</v>
      </c>
      <c r="AG62" s="4" t="str">
        <f t="shared" si="31"/>
        <v>critical_multiplier: 3</v>
      </c>
      <c r="AH62" s="4" t="str">
        <f t="shared" si="32"/>
        <v/>
      </c>
      <c r="AI62" s="4" t="str">
        <f t="shared" si="33"/>
        <v>range_increment: -1</v>
      </c>
      <c r="AJ62" s="4" t="str">
        <f t="shared" si="34"/>
        <v>melee_penalty: -1</v>
      </c>
      <c r="AK62" s="4" t="str">
        <f t="shared" si="35"/>
        <v>is_finesse: 'false'</v>
      </c>
      <c r="AL62" s="4" t="str">
        <f t="shared" si="36"/>
        <v>has_reach: 'false'</v>
      </c>
      <c r="AN62" s="4" t="str">
        <f t="shared" ca="1" si="19"/>
        <v>{product_name: 'Die Tsuchi', cost: -1, stock: 18, weight: 12, image_link: '/img/armorHeavy.png', image_alt_text: 'Heavy Armor', category_id: 1, additional_information: {weapon_type: 'Martial', damage: 'd8', damage_type: 'Bludgeoning', critical_range: 20, critical_multiplier: 3, range_increment: -1, melee_penalty: -1, is_finesse: 'false', has_reach: 'false'}},</v>
      </c>
    </row>
    <row r="63" spans="1:40" outlineLevel="1" x14ac:dyDescent="0.2">
      <c r="A63" s="11" t="s">
        <v>159</v>
      </c>
      <c r="C63" s="12">
        <v>8</v>
      </c>
      <c r="D63" s="12"/>
      <c r="E63" s="51" t="s">
        <v>68</v>
      </c>
      <c r="F63" s="52"/>
      <c r="G63" s="52" t="s">
        <v>1323</v>
      </c>
      <c r="H63" s="51" t="s">
        <v>47</v>
      </c>
      <c r="I63" s="51"/>
      <c r="J63" s="51">
        <v>20</v>
      </c>
      <c r="K63" s="51">
        <v>3</v>
      </c>
      <c r="L63" s="51"/>
      <c r="M63" s="51"/>
      <c r="N63" s="51"/>
      <c r="O63" s="53" t="b">
        <v>0</v>
      </c>
      <c r="P63" s="53" t="b">
        <v>0</v>
      </c>
      <c r="Q63" s="4" t="s">
        <v>1452</v>
      </c>
      <c r="S63" s="4" t="str">
        <f t="shared" si="17"/>
        <v>product_name: 'Duom'</v>
      </c>
      <c r="T63" s="4" t="str">
        <f t="shared" si="37"/>
        <v/>
      </c>
      <c r="U63" s="4" t="str">
        <f t="shared" si="20"/>
        <v>cost: -1</v>
      </c>
      <c r="V63" s="4" t="str">
        <f t="shared" ca="1" si="21"/>
        <v>stock: 8</v>
      </c>
      <c r="W63" s="4" t="str">
        <f t="shared" si="22"/>
        <v>weight: 8</v>
      </c>
      <c r="X63" s="4" t="str">
        <f t="shared" si="23"/>
        <v>image_link: '/img/armorHeavy.png'</v>
      </c>
      <c r="Y63" s="4" t="str">
        <f>IF(Q63="","",Y$4&amp;": '"&amp;_xlfn.XLOOKUP(Q63,Sheet2!$K$1:$K$26,Sheet2!$L$1:$L$26)&amp;"'")</f>
        <v>image_alt_text: 'Heavy Armor'</v>
      </c>
      <c r="Z63" s="4" t="str">
        <f t="shared" si="24"/>
        <v>category_id: 1</v>
      </c>
      <c r="AA63" s="4" t="str">
        <f t="shared" si="25"/>
        <v>weapon_type: 'Exotic'</v>
      </c>
      <c r="AB63" s="4" t="str">
        <f t="shared" si="26"/>
        <v/>
      </c>
      <c r="AC63" s="4" t="str">
        <f t="shared" si="27"/>
        <v>damage: 'd8'</v>
      </c>
      <c r="AD63" s="4" t="str">
        <f t="shared" si="28"/>
        <v>damage_type: 'Piercing'</v>
      </c>
      <c r="AE63" s="4" t="str">
        <f t="shared" si="29"/>
        <v/>
      </c>
      <c r="AF63" s="4" t="str">
        <f t="shared" si="30"/>
        <v>critical_range: 20</v>
      </c>
      <c r="AG63" s="4" t="str">
        <f t="shared" si="31"/>
        <v>critical_multiplier: 3</v>
      </c>
      <c r="AH63" s="4" t="str">
        <f t="shared" si="32"/>
        <v/>
      </c>
      <c r="AI63" s="4" t="str">
        <f t="shared" si="33"/>
        <v>range_increment: -1</v>
      </c>
      <c r="AJ63" s="4" t="str">
        <f t="shared" si="34"/>
        <v>melee_penalty: -1</v>
      </c>
      <c r="AK63" s="4" t="str">
        <f t="shared" si="35"/>
        <v>is_finesse: 'false'</v>
      </c>
      <c r="AL63" s="4" t="str">
        <f t="shared" si="36"/>
        <v>has_reach: 'false'</v>
      </c>
      <c r="AN63" s="4" t="str">
        <f t="shared" ca="1" si="19"/>
        <v>{product_name: 'Duom', cost: -1, stock: 8, weight: 8, image_link: '/img/armorHeavy.png', image_alt_text: 'Heavy Armor', category_id: 1, additional_information: {weapon_type: 'Exotic', damage: 'd8', damage_type: 'Piercing', critical_range: 20, critical_multiplier: 3, range_increment: -1, melee_penalty: -1, is_finesse: 'false', has_reach: 'false'}},</v>
      </c>
    </row>
    <row r="64" spans="1:40" outlineLevel="1" x14ac:dyDescent="0.2">
      <c r="A64" s="11" t="s">
        <v>160</v>
      </c>
      <c r="C64" s="12">
        <v>16</v>
      </c>
      <c r="D64" s="12">
        <v>75</v>
      </c>
      <c r="E64" s="51" t="s">
        <v>57</v>
      </c>
      <c r="F64" s="52" t="s">
        <v>152</v>
      </c>
      <c r="G64" s="52" t="s">
        <v>1327</v>
      </c>
      <c r="H64" s="51" t="s">
        <v>64</v>
      </c>
      <c r="I64" s="51"/>
      <c r="J64" s="51">
        <v>18</v>
      </c>
      <c r="K64" s="51">
        <v>2</v>
      </c>
      <c r="L64" s="51"/>
      <c r="M64" s="51"/>
      <c r="N64" s="51"/>
      <c r="O64" s="53" t="b">
        <v>0</v>
      </c>
      <c r="P64" s="53" t="b">
        <v>0</v>
      </c>
      <c r="Q64" s="4" t="s">
        <v>1452</v>
      </c>
      <c r="S64" s="4" t="str">
        <f t="shared" si="17"/>
        <v>product_name: 'Falchion'</v>
      </c>
      <c r="T64" s="4" t="str">
        <f t="shared" si="37"/>
        <v/>
      </c>
      <c r="U64" s="4" t="str">
        <f t="shared" si="20"/>
        <v>cost: 75</v>
      </c>
      <c r="V64" s="4" t="str">
        <f t="shared" ca="1" si="21"/>
        <v>stock: 15</v>
      </c>
      <c r="W64" s="4" t="str">
        <f t="shared" si="22"/>
        <v>weight: 16</v>
      </c>
      <c r="X64" s="4" t="str">
        <f t="shared" si="23"/>
        <v>image_link: '/img/armorHeavy.png'</v>
      </c>
      <c r="Y64" s="4" t="str">
        <f>IF(Q64="","",Y$4&amp;": '"&amp;_xlfn.XLOOKUP(Q64,Sheet2!$K$1:$K$26,Sheet2!$L$1:$L$26)&amp;"'")</f>
        <v>image_alt_text: 'Heavy Armor'</v>
      </c>
      <c r="Z64" s="4" t="str">
        <f t="shared" si="24"/>
        <v>category_id: 1</v>
      </c>
      <c r="AA64" s="4" t="str">
        <f t="shared" si="25"/>
        <v>weapon_type: 'Martial'</v>
      </c>
      <c r="AB64" s="4" t="str">
        <f t="shared" si="26"/>
        <v>ua_weapon_group: 'Sword'</v>
      </c>
      <c r="AC64" s="4" t="str">
        <f t="shared" si="27"/>
        <v>damage: '2d4'</v>
      </c>
      <c r="AD64" s="4" t="str">
        <f t="shared" si="28"/>
        <v>damage_type: 'Slashing'</v>
      </c>
      <c r="AE64" s="4" t="str">
        <f t="shared" si="29"/>
        <v/>
      </c>
      <c r="AF64" s="4" t="str">
        <f t="shared" si="30"/>
        <v>critical_range: 18</v>
      </c>
      <c r="AG64" s="4" t="str">
        <f t="shared" si="31"/>
        <v>critical_multiplier: 2</v>
      </c>
      <c r="AH64" s="4" t="str">
        <f t="shared" si="32"/>
        <v/>
      </c>
      <c r="AI64" s="4" t="str">
        <f t="shared" si="33"/>
        <v>range_increment: -1</v>
      </c>
      <c r="AJ64" s="4" t="str">
        <f t="shared" si="34"/>
        <v>melee_penalty: -1</v>
      </c>
      <c r="AK64" s="4" t="str">
        <f t="shared" si="35"/>
        <v>is_finesse: 'false'</v>
      </c>
      <c r="AL64" s="4" t="str">
        <f t="shared" si="36"/>
        <v>has_reach: 'false'</v>
      </c>
      <c r="AN64" s="4" t="str">
        <f t="shared" ca="1" si="19"/>
        <v>{product_name: 'Falchion', cost: 75, stock: 15, weight: 16, image_link: '/img/armorHeavy.png', image_alt_text: 'Heavy Armor', category_id: 1, additional_information: {weapon_type: 'Martial', ua_weapon_group: 'Sword', damage: '2d4', damage_type: 'Slashing', critical_range: 18, critical_multiplier: 2, range_increment: -1, melee_penalty: -1, is_finesse: 'false', has_reach: 'false'}},</v>
      </c>
    </row>
    <row r="65" spans="1:40" outlineLevel="1" x14ac:dyDescent="0.2">
      <c r="A65" s="11" t="s">
        <v>161</v>
      </c>
      <c r="C65" s="12">
        <v>3</v>
      </c>
      <c r="D65" s="12"/>
      <c r="E65" s="51" t="s">
        <v>68</v>
      </c>
      <c r="F65" s="52"/>
      <c r="G65" s="52" t="s">
        <v>1320</v>
      </c>
      <c r="H65" s="51" t="s">
        <v>64</v>
      </c>
      <c r="I65" s="51"/>
      <c r="J65" s="51">
        <v>20</v>
      </c>
      <c r="K65" s="51">
        <v>3</v>
      </c>
      <c r="L65" s="51"/>
      <c r="M65" s="51"/>
      <c r="N65" s="51"/>
      <c r="O65" s="53" t="b">
        <v>0</v>
      </c>
      <c r="P65" s="53" t="b">
        <v>0</v>
      </c>
      <c r="Q65" s="4" t="s">
        <v>1452</v>
      </c>
      <c r="S65" s="4" t="str">
        <f t="shared" si="17"/>
        <v>product_name: 'Fan, War'</v>
      </c>
      <c r="T65" s="4" t="str">
        <f t="shared" si="37"/>
        <v/>
      </c>
      <c r="U65" s="4" t="str">
        <f t="shared" si="20"/>
        <v>cost: -1</v>
      </c>
      <c r="V65" s="4" t="str">
        <f t="shared" ca="1" si="21"/>
        <v>stock: 3</v>
      </c>
      <c r="W65" s="4" t="str">
        <f t="shared" si="22"/>
        <v>weight: 3</v>
      </c>
      <c r="X65" s="4" t="str">
        <f t="shared" si="23"/>
        <v>image_link: '/img/armorHeavy.png'</v>
      </c>
      <c r="Y65" s="4" t="str">
        <f>IF(Q65="","",Y$4&amp;": '"&amp;_xlfn.XLOOKUP(Q65,Sheet2!$K$1:$K$26,Sheet2!$L$1:$L$26)&amp;"'")</f>
        <v>image_alt_text: 'Heavy Armor'</v>
      </c>
      <c r="Z65" s="4" t="str">
        <f t="shared" si="24"/>
        <v>category_id: 1</v>
      </c>
      <c r="AA65" s="4" t="str">
        <f t="shared" si="25"/>
        <v>weapon_type: 'Exotic'</v>
      </c>
      <c r="AB65" s="4" t="str">
        <f t="shared" si="26"/>
        <v/>
      </c>
      <c r="AC65" s="4" t="str">
        <f t="shared" si="27"/>
        <v>damage: 'd6'</v>
      </c>
      <c r="AD65" s="4" t="str">
        <f t="shared" si="28"/>
        <v>damage_type: 'Slashing'</v>
      </c>
      <c r="AE65" s="4" t="str">
        <f t="shared" si="29"/>
        <v/>
      </c>
      <c r="AF65" s="4" t="str">
        <f t="shared" si="30"/>
        <v>critical_range: 20</v>
      </c>
      <c r="AG65" s="4" t="str">
        <f t="shared" si="31"/>
        <v>critical_multiplier: 3</v>
      </c>
      <c r="AH65" s="4" t="str">
        <f t="shared" si="32"/>
        <v/>
      </c>
      <c r="AI65" s="4" t="str">
        <f t="shared" si="33"/>
        <v>range_increment: -1</v>
      </c>
      <c r="AJ65" s="4" t="str">
        <f t="shared" si="34"/>
        <v>melee_penalty: -1</v>
      </c>
      <c r="AK65" s="4" t="str">
        <f t="shared" si="35"/>
        <v>is_finesse: 'false'</v>
      </c>
      <c r="AL65" s="4" t="str">
        <f t="shared" si="36"/>
        <v>has_reach: 'false'</v>
      </c>
      <c r="AN65" s="4" t="str">
        <f t="shared" ca="1" si="19"/>
        <v>{product_name: 'Fan, War', cost: -1, stock: 3, weight: 3, image_link: '/img/armorHeavy.png', image_alt_text: 'Heavy Armor', category_id: 1, additional_information: {weapon_type: 'Exotic', damage: 'd6', damage_type: 'Slashing', critical_range: 20, critical_multiplier: 3, range_increment: -1, melee_penalty: -1, is_finesse: 'false', has_reach: 'false'}},</v>
      </c>
    </row>
    <row r="66" spans="1:40" ht="142.80000000000001" outlineLevel="1" x14ac:dyDescent="0.2">
      <c r="A66" s="11" t="s">
        <v>162</v>
      </c>
      <c r="B66" s="35" t="s">
        <v>163</v>
      </c>
      <c r="C66" s="12">
        <v>20</v>
      </c>
      <c r="D66" s="12">
        <v>90</v>
      </c>
      <c r="E66" s="51" t="s">
        <v>68</v>
      </c>
      <c r="F66" s="52" t="s">
        <v>137</v>
      </c>
      <c r="G66" s="52" t="s">
        <v>1323</v>
      </c>
      <c r="H66" s="51" t="s">
        <v>95</v>
      </c>
      <c r="I66" s="51"/>
      <c r="J66" s="51">
        <v>20</v>
      </c>
      <c r="K66" s="51">
        <v>2</v>
      </c>
      <c r="L66" s="51"/>
      <c r="M66" s="51"/>
      <c r="N66" s="51"/>
      <c r="O66" s="53" t="b">
        <v>0</v>
      </c>
      <c r="P66" s="53" t="b">
        <v>0</v>
      </c>
      <c r="Q66" s="4" t="s">
        <v>1452</v>
      </c>
      <c r="S66" s="4" t="str">
        <f t="shared" si="17"/>
        <v>product_name: 'Flail, Dire'</v>
      </c>
      <c r="T66" s="4" t="str">
        <f t="shared" si="37"/>
        <v>description: 'A dire flail is a double weapon. You can fight with it as if fighting with two weapons, but if you do, you incur all the normal attack penalties associated with fighting with two weapons, just as if you were using a one-handed weapon and a light weapon. A creature wielding a dire flail in one hand can’t use it as a double weapon— only one end of the weapon can be used in any given round.\nWhen using a dire flail, you get a +2 bonus on opposed attack rolls made to disarm an enemy (including the opposed attack roll to avoid being disarmed if such an attempt fails).\nYou can also use this weapon to make trip attacks. If you are tripped during your own trip attempt, you can drop the dire flail to avoid being tripped.'</v>
      </c>
      <c r="U66" s="4" t="str">
        <f t="shared" si="20"/>
        <v>cost: 90</v>
      </c>
      <c r="V66" s="4" t="str">
        <f t="shared" ca="1" si="21"/>
        <v>stock: 10</v>
      </c>
      <c r="W66" s="4" t="str">
        <f t="shared" si="22"/>
        <v>weight: 20</v>
      </c>
      <c r="X66" s="4" t="str">
        <f t="shared" si="23"/>
        <v>image_link: '/img/armorHeavy.png'</v>
      </c>
      <c r="Y66" s="4" t="str">
        <f>IF(Q66="","",Y$4&amp;": '"&amp;_xlfn.XLOOKUP(Q66,Sheet2!$K$1:$K$26,Sheet2!$L$1:$L$26)&amp;"'")</f>
        <v>image_alt_text: 'Heavy Armor'</v>
      </c>
      <c r="Z66" s="4" t="str">
        <f t="shared" si="24"/>
        <v>category_id: 1</v>
      </c>
      <c r="AA66" s="4" t="str">
        <f t="shared" si="25"/>
        <v>weapon_type: 'Exotic'</v>
      </c>
      <c r="AB66" s="4" t="str">
        <f t="shared" si="26"/>
        <v>ua_weapon_group: 'Impact'</v>
      </c>
      <c r="AC66" s="4" t="str">
        <f t="shared" si="27"/>
        <v>damage: 'd8'</v>
      </c>
      <c r="AD66" s="4" t="str">
        <f t="shared" si="28"/>
        <v>damage_type: 'Bludgeoning'</v>
      </c>
      <c r="AE66" s="4" t="str">
        <f t="shared" si="29"/>
        <v/>
      </c>
      <c r="AF66" s="4" t="str">
        <f t="shared" si="30"/>
        <v>critical_range: 20</v>
      </c>
      <c r="AG66" s="4" t="str">
        <f t="shared" si="31"/>
        <v>critical_multiplier: 2</v>
      </c>
      <c r="AH66" s="4" t="str">
        <f t="shared" si="32"/>
        <v/>
      </c>
      <c r="AI66" s="4" t="str">
        <f t="shared" si="33"/>
        <v>range_increment: -1</v>
      </c>
      <c r="AJ66" s="4" t="str">
        <f t="shared" si="34"/>
        <v>melee_penalty: -1</v>
      </c>
      <c r="AK66" s="4" t="str">
        <f t="shared" si="35"/>
        <v>is_finesse: 'false'</v>
      </c>
      <c r="AL66" s="4" t="str">
        <f t="shared" si="36"/>
        <v>has_reach: 'false'</v>
      </c>
      <c r="AN66" s="4" t="str">
        <f t="shared" ca="1" si="19"/>
        <v>{product_name: 'Flail, Dire', description: 'A dire flail is a double weapon. You can fight with it as if fighting with two weapons, but if you do, you incur all the normal attack penalties associated with fighting with two weapons, just as if you were using a one-handed weapon and a light weapon. A creature wielding a dire flail in one hand can’t use it as a double weapon— only one end of the weapon can be used in any given round.\nWhen using a dire flail, you get a +2 bonus on opposed attack rolls made to disarm an enemy (including the opposed attack roll to avoid being disarmed if such an attempt fails).\nYou can also use this weapon to make trip attacks. If you are tripped during your own trip attempt, you can drop the dire flail to avoid being tripped.', cost: 90, stock: 10, weight: 20, image_link: '/img/armorHeavy.png', image_alt_text: 'Heavy Armor', category_id: 1, additional_information: {weapon_type: 'Exotic', ua_weapon_group: 'Impact', damage: 'd8', damage_type: 'Bludgeoning', critical_range: 20, critical_multiplier: 2, range_increment: -1, melee_penalty: -1, is_finesse: 'false', has_reach: 'false'}},</v>
      </c>
    </row>
    <row r="67" spans="1:40" ht="61.2" outlineLevel="1" x14ac:dyDescent="0.2">
      <c r="A67" s="11" t="s">
        <v>164</v>
      </c>
      <c r="B67" s="35" t="s">
        <v>165</v>
      </c>
      <c r="C67" s="12">
        <v>20</v>
      </c>
      <c r="D67" s="12">
        <v>10</v>
      </c>
      <c r="E67" s="51" t="s">
        <v>57</v>
      </c>
      <c r="F67" s="52" t="s">
        <v>137</v>
      </c>
      <c r="G67" s="52" t="s">
        <v>1324</v>
      </c>
      <c r="H67" s="51" t="s">
        <v>95</v>
      </c>
      <c r="I67" s="51"/>
      <c r="J67" s="51">
        <v>19</v>
      </c>
      <c r="K67" s="51">
        <v>2</v>
      </c>
      <c r="L67" s="51"/>
      <c r="M67" s="51"/>
      <c r="N67" s="51"/>
      <c r="O67" s="53" t="b">
        <v>0</v>
      </c>
      <c r="P67" s="53" t="b">
        <v>0</v>
      </c>
      <c r="Q67" s="4" t="s">
        <v>1452</v>
      </c>
      <c r="S67" s="4" t="str">
        <f t="shared" si="17"/>
        <v>product_name: 'Flail, Heavy'</v>
      </c>
      <c r="T67" s="4" t="str">
        <f t="shared" si="37"/>
        <v>description: 'With a flail, you get a +2 bonus on opposed attack rolls made to disarm an enemy (including the roll to avoid being disarmed if such an attempt fails).\nYou can also use this weapon to make trip attacks. If you are tripped during your own trip attempt, you can drop the flail to avoid being tripped.'</v>
      </c>
      <c r="U67" s="4" t="str">
        <f t="shared" si="20"/>
        <v>cost: 10</v>
      </c>
      <c r="V67" s="4" t="str">
        <f t="shared" ca="1" si="21"/>
        <v>stock: 16</v>
      </c>
      <c r="W67" s="4" t="str">
        <f t="shared" si="22"/>
        <v>weight: 20</v>
      </c>
      <c r="X67" s="4" t="str">
        <f t="shared" si="23"/>
        <v>image_link: '/img/armorHeavy.png'</v>
      </c>
      <c r="Y67" s="4" t="str">
        <f>IF(Q67="","",Y$4&amp;": '"&amp;_xlfn.XLOOKUP(Q67,Sheet2!$K$1:$K$26,Sheet2!$L$1:$L$26)&amp;"'")</f>
        <v>image_alt_text: 'Heavy Armor'</v>
      </c>
      <c r="Z67" s="4" t="str">
        <f t="shared" si="24"/>
        <v>category_id: 1</v>
      </c>
      <c r="AA67" s="4" t="str">
        <f t="shared" si="25"/>
        <v>weapon_type: 'Martial'</v>
      </c>
      <c r="AB67" s="4" t="str">
        <f t="shared" si="26"/>
        <v>ua_weapon_group: 'Impact'</v>
      </c>
      <c r="AC67" s="4" t="str">
        <f t="shared" si="27"/>
        <v>damage: 'd10'</v>
      </c>
      <c r="AD67" s="4" t="str">
        <f t="shared" si="28"/>
        <v>damage_type: 'Bludgeoning'</v>
      </c>
      <c r="AE67" s="4" t="str">
        <f t="shared" si="29"/>
        <v/>
      </c>
      <c r="AF67" s="4" t="str">
        <f t="shared" si="30"/>
        <v>critical_range: 19</v>
      </c>
      <c r="AG67" s="4" t="str">
        <f t="shared" si="31"/>
        <v>critical_multiplier: 2</v>
      </c>
      <c r="AH67" s="4" t="str">
        <f t="shared" si="32"/>
        <v/>
      </c>
      <c r="AI67" s="4" t="str">
        <f t="shared" si="33"/>
        <v>range_increment: -1</v>
      </c>
      <c r="AJ67" s="4" t="str">
        <f t="shared" si="34"/>
        <v>melee_penalty: -1</v>
      </c>
      <c r="AK67" s="4" t="str">
        <f t="shared" si="35"/>
        <v>is_finesse: 'false'</v>
      </c>
      <c r="AL67" s="4" t="str">
        <f t="shared" si="36"/>
        <v>has_reach: 'false'</v>
      </c>
      <c r="AN67" s="4" t="str">
        <f t="shared" ca="1" si="19"/>
        <v>{product_name: 'Flail, Heavy', description: 'With a flail, you get a +2 bonus on opposed attack rolls made to disarm an enemy (including the roll to avoid being disarmed if such an attempt fails).\nYou can also use this weapon to make trip attacks. If you are tripped during your own trip attempt, you can drop the flail to avoid being tripped.', cost: 10, stock: 16, weight: 20, image_link: '/img/armorHeavy.png', image_alt_text: 'Heavy Armor', category_id: 1, additional_information: {weapon_type: 'Martial', ua_weapon_group: 'Impact', damage: 'd10', damage_type: 'Bludgeoning', critical_range: 19, critical_multiplier: 2, range_increment: -1, melee_penalty: -1, is_finesse: 'false', has_reach: 'false'}},</v>
      </c>
    </row>
    <row r="68" spans="1:40" ht="61.2" outlineLevel="1" x14ac:dyDescent="0.2">
      <c r="A68" s="11" t="s">
        <v>166</v>
      </c>
      <c r="B68" s="35" t="s">
        <v>165</v>
      </c>
      <c r="C68" s="12">
        <v>5</v>
      </c>
      <c r="D68" s="12">
        <v>8</v>
      </c>
      <c r="E68" s="51" t="s">
        <v>57</v>
      </c>
      <c r="F68" s="52" t="s">
        <v>137</v>
      </c>
      <c r="G68" s="52" t="s">
        <v>1323</v>
      </c>
      <c r="H68" s="51" t="s">
        <v>95</v>
      </c>
      <c r="I68" s="51"/>
      <c r="J68" s="51">
        <v>20</v>
      </c>
      <c r="K68" s="51">
        <v>2</v>
      </c>
      <c r="L68" s="51"/>
      <c r="M68" s="51"/>
      <c r="N68" s="51"/>
      <c r="O68" s="53" t="b">
        <v>0</v>
      </c>
      <c r="P68" s="53" t="b">
        <v>0</v>
      </c>
      <c r="Q68" s="4" t="s">
        <v>1452</v>
      </c>
      <c r="S68" s="4" t="str">
        <f t="shared" si="17"/>
        <v>product_name: 'Flail, Light'</v>
      </c>
      <c r="T68" s="4" t="str">
        <f t="shared" si="37"/>
        <v>description: 'With a flail, you get a +2 bonus on opposed attack rolls made to disarm an enemy (including the roll to avoid being disarmed if such an attempt fails).\nYou can also use this weapon to make trip attacks. If you are tripped during your own trip attempt, you can drop the flail to avoid being tripped.'</v>
      </c>
      <c r="U68" s="4" t="str">
        <f t="shared" si="20"/>
        <v>cost: 8</v>
      </c>
      <c r="V68" s="4" t="str">
        <f t="shared" ca="1" si="21"/>
        <v>stock: 0</v>
      </c>
      <c r="W68" s="4" t="str">
        <f t="shared" si="22"/>
        <v>weight: 5</v>
      </c>
      <c r="X68" s="4" t="str">
        <f t="shared" si="23"/>
        <v>image_link: '/img/armorHeavy.png'</v>
      </c>
      <c r="Y68" s="4" t="str">
        <f>IF(Q68="","",Y$4&amp;": '"&amp;_xlfn.XLOOKUP(Q68,Sheet2!$K$1:$K$26,Sheet2!$L$1:$L$26)&amp;"'")</f>
        <v>image_alt_text: 'Heavy Armor'</v>
      </c>
      <c r="Z68" s="4" t="str">
        <f t="shared" si="24"/>
        <v>category_id: 1</v>
      </c>
      <c r="AA68" s="4" t="str">
        <f t="shared" si="25"/>
        <v>weapon_type: 'Martial'</v>
      </c>
      <c r="AB68" s="4" t="str">
        <f t="shared" si="26"/>
        <v>ua_weapon_group: 'Impact'</v>
      </c>
      <c r="AC68" s="4" t="str">
        <f t="shared" si="27"/>
        <v>damage: 'd8'</v>
      </c>
      <c r="AD68" s="4" t="str">
        <f t="shared" si="28"/>
        <v>damage_type: 'Bludgeoning'</v>
      </c>
      <c r="AE68" s="4" t="str">
        <f t="shared" si="29"/>
        <v/>
      </c>
      <c r="AF68" s="4" t="str">
        <f t="shared" si="30"/>
        <v>critical_range: 20</v>
      </c>
      <c r="AG68" s="4" t="str">
        <f t="shared" si="31"/>
        <v>critical_multiplier: 2</v>
      </c>
      <c r="AH68" s="4" t="str">
        <f t="shared" si="32"/>
        <v/>
      </c>
      <c r="AI68" s="4" t="str">
        <f t="shared" si="33"/>
        <v>range_increment: -1</v>
      </c>
      <c r="AJ68" s="4" t="str">
        <f t="shared" si="34"/>
        <v>melee_penalty: -1</v>
      </c>
      <c r="AK68" s="4" t="str">
        <f t="shared" si="35"/>
        <v>is_finesse: 'false'</v>
      </c>
      <c r="AL68" s="4" t="str">
        <f t="shared" si="36"/>
        <v>has_reach: 'false'</v>
      </c>
      <c r="AN68" s="4" t="str">
        <f t="shared" ca="1" si="19"/>
        <v>{product_name: 'Flail, Light', description: 'With a flail, you get a +2 bonus on opposed attack rolls made to disarm an enemy (including the roll to avoid being disarmed if such an attempt fails).\nYou can also use this weapon to make trip attacks. If you are tripped during your own trip attempt, you can drop the flail to avoid being tripped.', cost: 8, stock: 0, weight: 5, image_link: '/img/armorHeavy.png', image_alt_text: 'Heavy Armor', category_id: 1, additional_information: {weapon_type: 'Martial', ua_weapon_group: 'Impact', damage: 'd8', damage_type: 'Bludgeoning', critical_range: 20, critical_multiplier: 2, range_increment: -1, melee_penalty: -1, is_finesse: 'false', has_reach: 'false'}},</v>
      </c>
    </row>
    <row r="69" spans="1:40" outlineLevel="1" x14ac:dyDescent="0.2">
      <c r="A69" s="11" t="s">
        <v>167</v>
      </c>
      <c r="C69" s="12">
        <v>0.1</v>
      </c>
      <c r="D69" s="12"/>
      <c r="E69" s="51" t="s">
        <v>68</v>
      </c>
      <c r="F69" s="52"/>
      <c r="G69" s="52" t="s">
        <v>1326</v>
      </c>
      <c r="H69" s="51" t="s">
        <v>47</v>
      </c>
      <c r="I69" s="51"/>
      <c r="J69" s="51">
        <v>20</v>
      </c>
      <c r="K69" s="51">
        <v>2</v>
      </c>
      <c r="L69" s="51" t="s">
        <v>91</v>
      </c>
      <c r="M69" s="51">
        <v>10</v>
      </c>
      <c r="N69" s="51"/>
      <c r="O69" s="53" t="b">
        <v>0</v>
      </c>
      <c r="P69" s="53" t="b">
        <v>0</v>
      </c>
      <c r="Q69" s="4" t="s">
        <v>1452</v>
      </c>
      <c r="S69" s="4" t="str">
        <f t="shared" si="17"/>
        <v>product_name: 'Fukimi-Bari (Mouth Darts)'</v>
      </c>
      <c r="T69" s="4" t="str">
        <f t="shared" si="37"/>
        <v/>
      </c>
      <c r="U69" s="4" t="str">
        <f t="shared" ref="U69:U100" si="38">D$4&amp;": "&amp;IF(ISNUMBER(D69),D69,-1)</f>
        <v>cost: -1</v>
      </c>
      <c r="V69" s="4" t="str">
        <f t="shared" ref="V69:V100" ca="1" si="39">"stock: "&amp;TRUNC(RAND()*20)</f>
        <v>stock: 13</v>
      </c>
      <c r="W69" s="4" t="str">
        <f t="shared" ref="W69:W100" si="40">C$4&amp;": "&amp;IF(ISNUMBER(C69),C69,-1)</f>
        <v>weight: 0.1</v>
      </c>
      <c r="X69" s="4" t="str">
        <f t="shared" ref="X69:X100" si="41">IF(ISBLANK(Q69),"",Q$4&amp;": '/img/"&amp;Q69&amp;"'")</f>
        <v>image_link: '/img/armorHeavy.png'</v>
      </c>
      <c r="Y69" s="4" t="str">
        <f>IF(Q69="","",Y$4&amp;": '"&amp;_xlfn.XLOOKUP(Q69,Sheet2!$K$1:$K$26,Sheet2!$L$1:$L$26)&amp;"'")</f>
        <v>image_alt_text: 'Heavy Armor'</v>
      </c>
      <c r="Z69" s="4" t="str">
        <f t="shared" ref="Z69:Z100" si="42">$Z$4&amp;": 1"</f>
        <v>category_id: 1</v>
      </c>
      <c r="AA69" s="4" t="str">
        <f t="shared" ref="AA69:AA100" si="43">IF(E69="","",E$4&amp;": '"&amp;E69&amp;"'")</f>
        <v>weapon_type: 'Exotic'</v>
      </c>
      <c r="AB69" s="4" t="str">
        <f t="shared" ref="AB69:AB100" si="44">IF(F69="","",F$4&amp;": '"&amp;F69&amp;"'")</f>
        <v/>
      </c>
      <c r="AC69" s="4" t="str">
        <f t="shared" ref="AC69:AC100" si="45">IF(G69="","",G$4&amp;": '"&amp;G69&amp;"'")</f>
        <v>damage: 'd1'</v>
      </c>
      <c r="AD69" s="4" t="str">
        <f t="shared" ref="AD69:AD100" si="46">IF(H69="","",H$4&amp;": '"&amp;H69&amp;"'")</f>
        <v>damage_type: 'Piercing'</v>
      </c>
      <c r="AE69" s="4" t="str">
        <f t="shared" ref="AE69:AE100" si="47">IF(I69="","",I$4&amp;": '"&amp;I69&amp;"'")</f>
        <v/>
      </c>
      <c r="AF69" s="4" t="str">
        <f t="shared" ref="AF69:AF100" si="48">J$4&amp;": "&amp;IF(ISNUMBER(J69),J69,-1)</f>
        <v>critical_range: 20</v>
      </c>
      <c r="AG69" s="4" t="str">
        <f t="shared" ref="AG69:AG100" si="49">K$4&amp;": "&amp;IF(ISNUMBER(K69),K69,-1)</f>
        <v>critical_multiplier: 2</v>
      </c>
      <c r="AH69" s="4" t="str">
        <f t="shared" ref="AH69:AH100" si="50">IF(L69="","",L$4&amp;": '"&amp;L69&amp;"'")</f>
        <v>delivery: 'shot'</v>
      </c>
      <c r="AI69" s="4" t="str">
        <f t="shared" ref="AI69:AI100" si="51">M$4&amp;": "&amp;IF(ISNUMBER(M69),M69,-1)</f>
        <v>range_increment: 10</v>
      </c>
      <c r="AJ69" s="4" t="str">
        <f t="shared" ref="AJ69:AJ100" si="52">N$4&amp;": "&amp;IF(ISNUMBER(N69),N69,-1)</f>
        <v>melee_penalty: -1</v>
      </c>
      <c r="AK69" s="4" t="str">
        <f t="shared" ref="AK69:AK100" si="53">IF(O69="","",O$4&amp;": '"&amp;LOWER(O69)&amp;"'")</f>
        <v>is_finesse: 'false'</v>
      </c>
      <c r="AL69" s="4" t="str">
        <f t="shared" ref="AL69:AL100" si="54">IF(P69="","",P$4&amp;": '"&amp;LOWER(P69)&amp;"'")</f>
        <v>has_reach: 'false'</v>
      </c>
      <c r="AN69" s="4" t="str">
        <f t="shared" ca="1" si="19"/>
        <v>{product_name: 'Fukimi-Bari (Mouth Darts)', cost: -1, stock: 13, weight: 0.1, image_link: '/img/armorHeavy.png', image_alt_text: 'Heavy Armor', category_id: 1, additional_information: {weapon_type: 'Exotic', damage: 'd1', damage_type: 'Piercing', critical_range: 20, critical_multiplier: 2, delivery: 'shot', range_increment: 10, melee_penalty: -1, is_finesse: 'false', has_reach: 'false'}},</v>
      </c>
    </row>
    <row r="70" spans="1:40" outlineLevel="1" x14ac:dyDescent="0.2">
      <c r="A70" s="11" t="s">
        <v>168</v>
      </c>
      <c r="C70" s="12">
        <v>23</v>
      </c>
      <c r="D70" s="12"/>
      <c r="E70" s="51" t="s">
        <v>68</v>
      </c>
      <c r="F70" s="52" t="s">
        <v>152</v>
      </c>
      <c r="G70" s="52" t="s">
        <v>1328</v>
      </c>
      <c r="H70" s="51" t="s">
        <v>64</v>
      </c>
      <c r="I70" s="51"/>
      <c r="J70" s="51">
        <v>19</v>
      </c>
      <c r="K70" s="51">
        <v>2</v>
      </c>
      <c r="L70" s="51"/>
      <c r="M70" s="51"/>
      <c r="N70" s="51"/>
      <c r="O70" s="53" t="b">
        <v>0</v>
      </c>
      <c r="P70" s="53" t="b">
        <v>0</v>
      </c>
      <c r="Q70" s="4" t="s">
        <v>1452</v>
      </c>
      <c r="S70" s="4" t="str">
        <f t="shared" ref="S70:S133" si="55">A$4&amp;": '"&amp;SUBSTITUTE(SUBSTITUTE(A70,CHAR(10),"\n"),"'","\'")&amp;"'"</f>
        <v>product_name: 'Fullblade'</v>
      </c>
      <c r="T70" s="4" t="str">
        <f t="shared" ref="T70:T101" si="56">IF(B70="","",$B$4&amp;": '"&amp;SUBSTITUTE(B70,CHAR(10),"\n")&amp;"'")</f>
        <v/>
      </c>
      <c r="U70" s="4" t="str">
        <f t="shared" si="38"/>
        <v>cost: -1</v>
      </c>
      <c r="V70" s="4" t="str">
        <f t="shared" ca="1" si="39"/>
        <v>stock: 11</v>
      </c>
      <c r="W70" s="4" t="str">
        <f t="shared" si="40"/>
        <v>weight: 23</v>
      </c>
      <c r="X70" s="4" t="str">
        <f t="shared" si="41"/>
        <v>image_link: '/img/armorHeavy.png'</v>
      </c>
      <c r="Y70" s="4" t="str">
        <f>IF(Q70="","",Y$4&amp;": '"&amp;_xlfn.XLOOKUP(Q70,Sheet2!$K$1:$K$26,Sheet2!$L$1:$L$26)&amp;"'")</f>
        <v>image_alt_text: 'Heavy Armor'</v>
      </c>
      <c r="Z70" s="4" t="str">
        <f t="shared" si="42"/>
        <v>category_id: 1</v>
      </c>
      <c r="AA70" s="4" t="str">
        <f t="shared" si="43"/>
        <v>weapon_type: 'Exotic'</v>
      </c>
      <c r="AB70" s="4" t="str">
        <f t="shared" si="44"/>
        <v>ua_weapon_group: 'Sword'</v>
      </c>
      <c r="AC70" s="4" t="str">
        <f t="shared" si="45"/>
        <v>damage: '2d8'</v>
      </c>
      <c r="AD70" s="4" t="str">
        <f t="shared" si="46"/>
        <v>damage_type: 'Slashing'</v>
      </c>
      <c r="AE70" s="4" t="str">
        <f t="shared" si="47"/>
        <v/>
      </c>
      <c r="AF70" s="4" t="str">
        <f t="shared" si="48"/>
        <v>critical_range: 19</v>
      </c>
      <c r="AG70" s="4" t="str">
        <f t="shared" si="49"/>
        <v>critical_multiplier: 2</v>
      </c>
      <c r="AH70" s="4" t="str">
        <f t="shared" si="50"/>
        <v/>
      </c>
      <c r="AI70" s="4" t="str">
        <f t="shared" si="51"/>
        <v>range_increment: -1</v>
      </c>
      <c r="AJ70" s="4" t="str">
        <f t="shared" si="52"/>
        <v>melee_penalty: -1</v>
      </c>
      <c r="AK70" s="4" t="str">
        <f t="shared" si="53"/>
        <v>is_finesse: 'false'</v>
      </c>
      <c r="AL70" s="4" t="str">
        <f t="shared" si="54"/>
        <v>has_reach: 'false'</v>
      </c>
      <c r="AN70" s="4" t="str">
        <f t="shared" ref="AN70:AN133" ca="1" si="57">"{"&amp;_xlfn.TEXTJOIN(", ",,S70:Z70,"additional_information: {"&amp;_xlfn.TEXTJOIN(", ",,AA70:AL70)&amp;"}")&amp;"},"</f>
        <v>{product_name: 'Fullblade', cost: -1, stock: 11, weight: 23, image_link: '/img/armorHeavy.png', image_alt_text: 'Heavy Armor', category_id: 1, additional_information: {weapon_type: 'Exotic', ua_weapon_group: 'Sword', damage: '2d8', damage_type: 'Slashing', critical_range: 19, critical_multiplier: 2, range_increment: -1, melee_penalty: -1, is_finesse: 'false', has_reach: 'false'}},</v>
      </c>
    </row>
    <row r="71" spans="1:40" ht="51" outlineLevel="1" x14ac:dyDescent="0.2">
      <c r="A71" s="11" t="s">
        <v>169</v>
      </c>
      <c r="B71" s="35" t="s">
        <v>170</v>
      </c>
      <c r="C71" s="12">
        <v>1</v>
      </c>
      <c r="D71" s="12">
        <v>2</v>
      </c>
      <c r="E71" s="51" t="s">
        <v>45</v>
      </c>
      <c r="F71" s="52" t="s">
        <v>58</v>
      </c>
      <c r="G71" s="52" t="s">
        <v>409</v>
      </c>
      <c r="H71" s="51" t="s">
        <v>95</v>
      </c>
      <c r="I71" s="51"/>
      <c r="J71" s="51">
        <v>20</v>
      </c>
      <c r="K71" s="51">
        <v>2</v>
      </c>
      <c r="L71" s="51"/>
      <c r="M71" s="51"/>
      <c r="N71" s="51"/>
      <c r="O71" s="53" t="b">
        <v>0</v>
      </c>
      <c r="P71" s="53" t="b">
        <v>0</v>
      </c>
      <c r="Q71" s="4" t="s">
        <v>1452</v>
      </c>
      <c r="S71" s="4" t="str">
        <f t="shared" si="55"/>
        <v>product_name: 'Gauntlet'</v>
      </c>
      <c r="T71" s="4" t="str">
        <f t="shared" si="56"/>
        <v>description: 'This metal glove lets you deal lethal damage rather than nonlethal damage with unarmed strikes. A strike with a gauntlet is otherwise considered an unarmed attack. The cost and weight given are for a single gauntlet. Medium and heavy armors (except breastplate) come with gauntlets.'</v>
      </c>
      <c r="U71" s="4" t="str">
        <f t="shared" si="38"/>
        <v>cost: 2</v>
      </c>
      <c r="V71" s="4" t="str">
        <f t="shared" ca="1" si="39"/>
        <v>stock: 3</v>
      </c>
      <c r="W71" s="4" t="str">
        <f t="shared" si="40"/>
        <v>weight: 1</v>
      </c>
      <c r="X71" s="4" t="str">
        <f t="shared" si="41"/>
        <v>image_link: '/img/armorHeavy.png'</v>
      </c>
      <c r="Y71" s="4" t="str">
        <f>IF(Q71="","",Y$4&amp;": '"&amp;_xlfn.XLOOKUP(Q71,Sheet2!$K$1:$K$26,Sheet2!$L$1:$L$26)&amp;"'")</f>
        <v>image_alt_text: 'Heavy Armor'</v>
      </c>
      <c r="Z71" s="4" t="str">
        <f t="shared" si="42"/>
        <v>category_id: 1</v>
      </c>
      <c r="AA71" s="4" t="str">
        <f t="shared" si="43"/>
        <v>weapon_type: 'Simple'</v>
      </c>
      <c r="AB71" s="4" t="str">
        <f t="shared" si="44"/>
        <v>ua_weapon_group: 'Armor'</v>
      </c>
      <c r="AC71" s="4" t="str">
        <f t="shared" si="45"/>
        <v>damage: 'd3'</v>
      </c>
      <c r="AD71" s="4" t="str">
        <f t="shared" si="46"/>
        <v>damage_type: 'Bludgeoning'</v>
      </c>
      <c r="AE71" s="4" t="str">
        <f t="shared" si="47"/>
        <v/>
      </c>
      <c r="AF71" s="4" t="str">
        <f t="shared" si="48"/>
        <v>critical_range: 20</v>
      </c>
      <c r="AG71" s="4" t="str">
        <f t="shared" si="49"/>
        <v>critical_multiplier: 2</v>
      </c>
      <c r="AH71" s="4" t="str">
        <f t="shared" si="50"/>
        <v/>
      </c>
      <c r="AI71" s="4" t="str">
        <f t="shared" si="51"/>
        <v>range_increment: -1</v>
      </c>
      <c r="AJ71" s="4" t="str">
        <f t="shared" si="52"/>
        <v>melee_penalty: -1</v>
      </c>
      <c r="AK71" s="4" t="str">
        <f t="shared" si="53"/>
        <v>is_finesse: 'false'</v>
      </c>
      <c r="AL71" s="4" t="str">
        <f t="shared" si="54"/>
        <v>has_reach: 'false'</v>
      </c>
      <c r="AN71" s="4" t="str">
        <f t="shared" ca="1" si="57"/>
        <v>{product_name: 'Gauntlet', description: 'This metal glove lets you deal lethal damage rather than nonlethal damage with unarmed strikes. A strike with a gauntlet is otherwise considered an unarmed attack. The cost and weight given are for a single gauntlet. Medium and heavy armors (except breastplate) come with gauntlets.', cost: 2, stock: 3, weight: 1, image_link: '/img/armorHeavy.png', image_alt_text: 'Heavy Armor', category_id: 1, additional_information: {weapon_type: 'Simple', ua_weapon_group: 'Armor', damage: 'd3', damage_type: 'Bludgeoning', critical_range: 20, critical_multiplier: 2, range_increment: -1, melee_penalty: -1, is_finesse: 'false', has_reach: 'false'}},</v>
      </c>
    </row>
    <row r="72" spans="1:40" outlineLevel="1" x14ac:dyDescent="0.2">
      <c r="A72" s="11" t="s">
        <v>171</v>
      </c>
      <c r="C72" s="12">
        <v>4</v>
      </c>
      <c r="D72" s="12"/>
      <c r="E72" s="51" t="s">
        <v>68</v>
      </c>
      <c r="F72" s="52" t="s">
        <v>58</v>
      </c>
      <c r="G72" s="52" t="s">
        <v>1320</v>
      </c>
      <c r="H72" s="51" t="s">
        <v>64</v>
      </c>
      <c r="I72" s="51"/>
      <c r="J72" s="51">
        <v>19</v>
      </c>
      <c r="K72" s="51">
        <v>2</v>
      </c>
      <c r="L72" s="51"/>
      <c r="M72" s="51"/>
      <c r="N72" s="51"/>
      <c r="O72" s="53" t="b">
        <v>0</v>
      </c>
      <c r="P72" s="53" t="b">
        <v>0</v>
      </c>
      <c r="Q72" s="4" t="s">
        <v>1452</v>
      </c>
      <c r="S72" s="4" t="str">
        <f t="shared" si="55"/>
        <v>product_name: 'Gauntlet, Bladed'</v>
      </c>
      <c r="T72" s="4" t="str">
        <f t="shared" si="56"/>
        <v/>
      </c>
      <c r="U72" s="4" t="str">
        <f t="shared" si="38"/>
        <v>cost: -1</v>
      </c>
      <c r="V72" s="4" t="str">
        <f t="shared" ca="1" si="39"/>
        <v>stock: 15</v>
      </c>
      <c r="W72" s="4" t="str">
        <f t="shared" si="40"/>
        <v>weight: 4</v>
      </c>
      <c r="X72" s="4" t="str">
        <f t="shared" si="41"/>
        <v>image_link: '/img/armorHeavy.png'</v>
      </c>
      <c r="Y72" s="4" t="str">
        <f>IF(Q72="","",Y$4&amp;": '"&amp;_xlfn.XLOOKUP(Q72,Sheet2!$K$1:$K$26,Sheet2!$L$1:$L$26)&amp;"'")</f>
        <v>image_alt_text: 'Heavy Armor'</v>
      </c>
      <c r="Z72" s="4" t="str">
        <f t="shared" si="42"/>
        <v>category_id: 1</v>
      </c>
      <c r="AA72" s="4" t="str">
        <f t="shared" si="43"/>
        <v>weapon_type: 'Exotic'</v>
      </c>
      <c r="AB72" s="4" t="str">
        <f t="shared" si="44"/>
        <v>ua_weapon_group: 'Armor'</v>
      </c>
      <c r="AC72" s="4" t="str">
        <f t="shared" si="45"/>
        <v>damage: 'd6'</v>
      </c>
      <c r="AD72" s="4" t="str">
        <f t="shared" si="46"/>
        <v>damage_type: 'Slashing'</v>
      </c>
      <c r="AE72" s="4" t="str">
        <f t="shared" si="47"/>
        <v/>
      </c>
      <c r="AF72" s="4" t="str">
        <f t="shared" si="48"/>
        <v>critical_range: 19</v>
      </c>
      <c r="AG72" s="4" t="str">
        <f t="shared" si="49"/>
        <v>critical_multiplier: 2</v>
      </c>
      <c r="AH72" s="4" t="str">
        <f t="shared" si="50"/>
        <v/>
      </c>
      <c r="AI72" s="4" t="str">
        <f t="shared" si="51"/>
        <v>range_increment: -1</v>
      </c>
      <c r="AJ72" s="4" t="str">
        <f t="shared" si="52"/>
        <v>melee_penalty: -1</v>
      </c>
      <c r="AK72" s="4" t="str">
        <f t="shared" si="53"/>
        <v>is_finesse: 'false'</v>
      </c>
      <c r="AL72" s="4" t="str">
        <f t="shared" si="54"/>
        <v>has_reach: 'false'</v>
      </c>
      <c r="AN72" s="4" t="str">
        <f t="shared" ca="1" si="57"/>
        <v>{product_name: 'Gauntlet, Bladed', cost: -1, stock: 15, weight: 4, image_link: '/img/armorHeavy.png', image_alt_text: 'Heavy Armor', category_id: 1, additional_information: {weapon_type: 'Exotic', ua_weapon_group: 'Armor', damage: 'd6', damage_type: 'Slashing', critical_range: 19, critical_multiplier: 2, range_increment: -1, melee_penalty: -1, is_finesse: 'false', has_reach: 'false'}},</v>
      </c>
    </row>
    <row r="73" spans="1:40" ht="40.799999999999997" outlineLevel="1" x14ac:dyDescent="0.2">
      <c r="A73" s="11" t="s">
        <v>172</v>
      </c>
      <c r="B73" s="35" t="s">
        <v>173</v>
      </c>
      <c r="C73" s="12">
        <v>2</v>
      </c>
      <c r="D73" s="12">
        <v>5</v>
      </c>
      <c r="E73" s="51" t="s">
        <v>45</v>
      </c>
      <c r="F73" s="52" t="s">
        <v>58</v>
      </c>
      <c r="G73" s="52" t="s">
        <v>1321</v>
      </c>
      <c r="H73" s="51" t="s">
        <v>47</v>
      </c>
      <c r="I73" s="51"/>
      <c r="J73" s="51">
        <v>20</v>
      </c>
      <c r="K73" s="51">
        <v>2</v>
      </c>
      <c r="L73" s="51"/>
      <c r="M73" s="51"/>
      <c r="N73" s="51"/>
      <c r="O73" s="53" t="b">
        <v>0</v>
      </c>
      <c r="P73" s="53" t="b">
        <v>0</v>
      </c>
      <c r="Q73" s="4" t="s">
        <v>1452</v>
      </c>
      <c r="S73" s="4" t="str">
        <f t="shared" si="55"/>
        <v>product_name: 'Gauntlet, Spiked'</v>
      </c>
      <c r="T73" s="4" t="str">
        <f t="shared" si="56"/>
        <v>description: 'Your opponent cannot use a disarm action to disarm you of spiked gauntlets. The cost and weight given are for a single gauntlet. An attack with a spiked gauntlet is considered an armed attack.'</v>
      </c>
      <c r="U73" s="4" t="str">
        <f t="shared" si="38"/>
        <v>cost: 5</v>
      </c>
      <c r="V73" s="4" t="str">
        <f t="shared" ca="1" si="39"/>
        <v>stock: 18</v>
      </c>
      <c r="W73" s="4" t="str">
        <f t="shared" si="40"/>
        <v>weight: 2</v>
      </c>
      <c r="X73" s="4" t="str">
        <f t="shared" si="41"/>
        <v>image_link: '/img/armorHeavy.png'</v>
      </c>
      <c r="Y73" s="4" t="str">
        <f>IF(Q73="","",Y$4&amp;": '"&amp;_xlfn.XLOOKUP(Q73,Sheet2!$K$1:$K$26,Sheet2!$L$1:$L$26)&amp;"'")</f>
        <v>image_alt_text: 'Heavy Armor'</v>
      </c>
      <c r="Z73" s="4" t="str">
        <f t="shared" si="42"/>
        <v>category_id: 1</v>
      </c>
      <c r="AA73" s="4" t="str">
        <f t="shared" si="43"/>
        <v>weapon_type: 'Simple'</v>
      </c>
      <c r="AB73" s="4" t="str">
        <f t="shared" si="44"/>
        <v>ua_weapon_group: 'Armor'</v>
      </c>
      <c r="AC73" s="4" t="str">
        <f t="shared" si="45"/>
        <v>damage: 'd4'</v>
      </c>
      <c r="AD73" s="4" t="str">
        <f t="shared" si="46"/>
        <v>damage_type: 'Piercing'</v>
      </c>
      <c r="AE73" s="4" t="str">
        <f t="shared" si="47"/>
        <v/>
      </c>
      <c r="AF73" s="4" t="str">
        <f t="shared" si="48"/>
        <v>critical_range: 20</v>
      </c>
      <c r="AG73" s="4" t="str">
        <f t="shared" si="49"/>
        <v>critical_multiplier: 2</v>
      </c>
      <c r="AH73" s="4" t="str">
        <f t="shared" si="50"/>
        <v/>
      </c>
      <c r="AI73" s="4" t="str">
        <f t="shared" si="51"/>
        <v>range_increment: -1</v>
      </c>
      <c r="AJ73" s="4" t="str">
        <f t="shared" si="52"/>
        <v>melee_penalty: -1</v>
      </c>
      <c r="AK73" s="4" t="str">
        <f t="shared" si="53"/>
        <v>is_finesse: 'false'</v>
      </c>
      <c r="AL73" s="4" t="str">
        <f t="shared" si="54"/>
        <v>has_reach: 'false'</v>
      </c>
      <c r="AN73" s="4" t="str">
        <f t="shared" ca="1" si="57"/>
        <v>{product_name: 'Gauntlet, Spiked', description: 'Your opponent cannot use a disarm action to disarm you of spiked gauntlets. The cost and weight given are for a single gauntlet. An attack with a spiked gauntlet is considered an armed attack.', cost: 5, stock: 18, weight: 2, image_link: '/img/armorHeavy.png', image_alt_text: 'Heavy Armor', category_id: 1, additional_information: {weapon_type: 'Simple', ua_weapon_group: 'Armor', damage: 'd4', damage_type: 'Piercing', critical_range: 20, critical_multiplier: 2, range_increment: -1, melee_penalty: -1, is_finesse: 'false', has_reach: 'false'}},</v>
      </c>
    </row>
    <row r="74" spans="1:40" outlineLevel="1" x14ac:dyDescent="0.2">
      <c r="A74" s="11" t="s">
        <v>174</v>
      </c>
      <c r="C74" s="12">
        <v>4</v>
      </c>
      <c r="D74" s="12"/>
      <c r="E74" s="51" t="s">
        <v>68</v>
      </c>
      <c r="F74" s="52" t="s">
        <v>58</v>
      </c>
      <c r="G74" s="52" t="s">
        <v>1321</v>
      </c>
      <c r="H74" s="51" t="s">
        <v>47</v>
      </c>
      <c r="I74" s="51"/>
      <c r="J74" s="51">
        <v>20</v>
      </c>
      <c r="K74" s="51">
        <v>2</v>
      </c>
      <c r="L74" s="51" t="s">
        <v>91</v>
      </c>
      <c r="M74" s="51">
        <v>20</v>
      </c>
      <c r="N74" s="51"/>
      <c r="O74" s="53" t="b">
        <v>0</v>
      </c>
      <c r="P74" s="53" t="b">
        <v>0</v>
      </c>
      <c r="Q74" s="4" t="s">
        <v>1452</v>
      </c>
      <c r="S74" s="4" t="str">
        <f t="shared" si="55"/>
        <v>product_name: 'Gauntlet, Spring-Loaded'</v>
      </c>
      <c r="T74" s="4" t="str">
        <f t="shared" si="56"/>
        <v/>
      </c>
      <c r="U74" s="4" t="str">
        <f t="shared" si="38"/>
        <v>cost: -1</v>
      </c>
      <c r="V74" s="4" t="str">
        <f t="shared" ca="1" si="39"/>
        <v>stock: 8</v>
      </c>
      <c r="W74" s="4" t="str">
        <f t="shared" si="40"/>
        <v>weight: 4</v>
      </c>
      <c r="X74" s="4" t="str">
        <f t="shared" si="41"/>
        <v>image_link: '/img/armorHeavy.png'</v>
      </c>
      <c r="Y74" s="4" t="str">
        <f>IF(Q74="","",Y$4&amp;": '"&amp;_xlfn.XLOOKUP(Q74,Sheet2!$K$1:$K$26,Sheet2!$L$1:$L$26)&amp;"'")</f>
        <v>image_alt_text: 'Heavy Armor'</v>
      </c>
      <c r="Z74" s="4" t="str">
        <f t="shared" si="42"/>
        <v>category_id: 1</v>
      </c>
      <c r="AA74" s="4" t="str">
        <f t="shared" si="43"/>
        <v>weapon_type: 'Exotic'</v>
      </c>
      <c r="AB74" s="4" t="str">
        <f t="shared" si="44"/>
        <v>ua_weapon_group: 'Armor'</v>
      </c>
      <c r="AC74" s="4" t="str">
        <f t="shared" si="45"/>
        <v>damage: 'd4'</v>
      </c>
      <c r="AD74" s="4" t="str">
        <f t="shared" si="46"/>
        <v>damage_type: 'Piercing'</v>
      </c>
      <c r="AE74" s="4" t="str">
        <f t="shared" si="47"/>
        <v/>
      </c>
      <c r="AF74" s="4" t="str">
        <f t="shared" si="48"/>
        <v>critical_range: 20</v>
      </c>
      <c r="AG74" s="4" t="str">
        <f t="shared" si="49"/>
        <v>critical_multiplier: 2</v>
      </c>
      <c r="AH74" s="4" t="str">
        <f t="shared" si="50"/>
        <v>delivery: 'shot'</v>
      </c>
      <c r="AI74" s="4" t="str">
        <f t="shared" si="51"/>
        <v>range_increment: 20</v>
      </c>
      <c r="AJ74" s="4" t="str">
        <f t="shared" si="52"/>
        <v>melee_penalty: -1</v>
      </c>
      <c r="AK74" s="4" t="str">
        <f t="shared" si="53"/>
        <v>is_finesse: 'false'</v>
      </c>
      <c r="AL74" s="4" t="str">
        <f t="shared" si="54"/>
        <v>has_reach: 'false'</v>
      </c>
      <c r="AN74" s="4" t="str">
        <f t="shared" ca="1" si="57"/>
        <v>{product_name: 'Gauntlet, Spring-Loaded', cost: -1, stock: 8, weight: 4, image_link: '/img/armorHeavy.png', image_alt_text: 'Heavy Armor', category_id: 1, additional_information: {weapon_type: 'Exotic', ua_weapon_group: 'Armor', damage: 'd4', damage_type: 'Piercing', critical_range: 20, critical_multiplier: 2, delivery: 'shot', range_increment: 20, melee_penalty: -1, is_finesse: 'false', has_reach: 'false'}},</v>
      </c>
    </row>
    <row r="75" spans="1:40" ht="20.399999999999999" outlineLevel="1" x14ac:dyDescent="0.2">
      <c r="A75" s="11" t="s">
        <v>175</v>
      </c>
      <c r="B75" s="35" t="s">
        <v>176</v>
      </c>
      <c r="C75" s="12">
        <v>15</v>
      </c>
      <c r="D75" s="12">
        <v>8</v>
      </c>
      <c r="E75" s="51" t="s">
        <v>57</v>
      </c>
      <c r="F75" s="52" t="s">
        <v>177</v>
      </c>
      <c r="G75" s="52" t="s">
        <v>1324</v>
      </c>
      <c r="H75" s="51" t="s">
        <v>64</v>
      </c>
      <c r="I75" s="51"/>
      <c r="J75" s="51">
        <v>20</v>
      </c>
      <c r="K75" s="51">
        <v>3</v>
      </c>
      <c r="L75" s="51"/>
      <c r="M75" s="51"/>
      <c r="N75" s="51"/>
      <c r="O75" s="53" t="b">
        <v>0</v>
      </c>
      <c r="P75" s="53" t="b">
        <v>1</v>
      </c>
      <c r="Q75" s="4" t="s">
        <v>1452</v>
      </c>
      <c r="S75" s="4" t="str">
        <f t="shared" si="55"/>
        <v>product_name: 'Glaive'</v>
      </c>
      <c r="T75" s="4" t="str">
        <f t="shared" si="56"/>
        <v>description: 'A glaive has reach. You can strike opponents 10 feet away with it, but you can’t use it against an adjacent foe.'</v>
      </c>
      <c r="U75" s="4" t="str">
        <f t="shared" si="38"/>
        <v>cost: 8</v>
      </c>
      <c r="V75" s="4" t="str">
        <f t="shared" ca="1" si="39"/>
        <v>stock: 13</v>
      </c>
      <c r="W75" s="4" t="str">
        <f t="shared" si="40"/>
        <v>weight: 15</v>
      </c>
      <c r="X75" s="4" t="str">
        <f t="shared" si="41"/>
        <v>image_link: '/img/armorHeavy.png'</v>
      </c>
      <c r="Y75" s="4" t="str">
        <f>IF(Q75="","",Y$4&amp;": '"&amp;_xlfn.XLOOKUP(Q75,Sheet2!$K$1:$K$26,Sheet2!$L$1:$L$26)&amp;"'")</f>
        <v>image_alt_text: 'Heavy Armor'</v>
      </c>
      <c r="Z75" s="4" t="str">
        <f t="shared" si="42"/>
        <v>category_id: 1</v>
      </c>
      <c r="AA75" s="4" t="str">
        <f t="shared" si="43"/>
        <v>weapon_type: 'Martial'</v>
      </c>
      <c r="AB75" s="4" t="str">
        <f t="shared" si="44"/>
        <v>ua_weapon_group: 'Polearm'</v>
      </c>
      <c r="AC75" s="4" t="str">
        <f t="shared" si="45"/>
        <v>damage: 'd10'</v>
      </c>
      <c r="AD75" s="4" t="str">
        <f t="shared" si="46"/>
        <v>damage_type: 'Slashing'</v>
      </c>
      <c r="AE75" s="4" t="str">
        <f t="shared" si="47"/>
        <v/>
      </c>
      <c r="AF75" s="4" t="str">
        <f t="shared" si="48"/>
        <v>critical_range: 20</v>
      </c>
      <c r="AG75" s="4" t="str">
        <f t="shared" si="49"/>
        <v>critical_multiplier: 3</v>
      </c>
      <c r="AH75" s="4" t="str">
        <f t="shared" si="50"/>
        <v/>
      </c>
      <c r="AI75" s="4" t="str">
        <f t="shared" si="51"/>
        <v>range_increment: -1</v>
      </c>
      <c r="AJ75" s="4" t="str">
        <f t="shared" si="52"/>
        <v>melee_penalty: -1</v>
      </c>
      <c r="AK75" s="4" t="str">
        <f t="shared" si="53"/>
        <v>is_finesse: 'false'</v>
      </c>
      <c r="AL75" s="4" t="str">
        <f t="shared" si="54"/>
        <v>has_reach: 'true'</v>
      </c>
      <c r="AN75" s="4" t="str">
        <f t="shared" ca="1" si="57"/>
        <v>{product_name: 'Glaive', description: 'A glaive has reach. You can strike opponents 10 feet away with it, but you can’t use it against an adjacent foe.', cost: 8, stock: 13, weight: 15, image_link: '/img/armorHeavy.png', image_alt_text: 'Heavy Armor', category_id: 1, additional_information: {weapon_type: 'Martial', ua_weapon_group: 'Polearm', damage: 'd10', damage_type: 'Slashing', critical_range: 20, critical_multiplier: 3, range_increment: -1, melee_penalty: -1, is_finesse: 'false', has_reach: 'true'}},</v>
      </c>
    </row>
    <row r="76" spans="1:40" ht="51" outlineLevel="1" x14ac:dyDescent="0.2">
      <c r="A76" s="11" t="s">
        <v>179</v>
      </c>
      <c r="B76" s="35" t="s">
        <v>180</v>
      </c>
      <c r="C76" s="12">
        <v>15</v>
      </c>
      <c r="D76" s="12">
        <v>9</v>
      </c>
      <c r="E76" s="51" t="s">
        <v>57</v>
      </c>
      <c r="F76" s="52" t="s">
        <v>177</v>
      </c>
      <c r="G76" s="52" t="s">
        <v>1327</v>
      </c>
      <c r="H76" s="51" t="s">
        <v>64</v>
      </c>
      <c r="I76" s="51"/>
      <c r="J76" s="51">
        <v>20</v>
      </c>
      <c r="K76" s="51">
        <v>3</v>
      </c>
      <c r="L76" s="51"/>
      <c r="M76" s="51"/>
      <c r="N76" s="51"/>
      <c r="O76" s="53" t="b">
        <v>0</v>
      </c>
      <c r="P76" s="53" t="b">
        <v>1</v>
      </c>
      <c r="Q76" s="4" t="s">
        <v>1452</v>
      </c>
      <c r="S76" s="4" t="str">
        <f t="shared" si="55"/>
        <v>product_name: 'Guisarme'</v>
      </c>
      <c r="T76" s="4" t="str">
        <f t="shared" si="56"/>
        <v>description: 'A guisarme has reach. You can strike opponents 10 feet away with it, but you can’t use it against an adjacent foe.\nYou can also use it to make trip attacks. If you are tripped during your own trip attempt, you can drop the guisarme to avoid being tripped.'</v>
      </c>
      <c r="U76" s="4" t="str">
        <f t="shared" si="38"/>
        <v>cost: 9</v>
      </c>
      <c r="V76" s="4" t="str">
        <f t="shared" ca="1" si="39"/>
        <v>stock: 19</v>
      </c>
      <c r="W76" s="4" t="str">
        <f t="shared" si="40"/>
        <v>weight: 15</v>
      </c>
      <c r="X76" s="4" t="str">
        <f t="shared" si="41"/>
        <v>image_link: '/img/armorHeavy.png'</v>
      </c>
      <c r="Y76" s="4" t="str">
        <f>IF(Q76="","",Y$4&amp;": '"&amp;_xlfn.XLOOKUP(Q76,Sheet2!$K$1:$K$26,Sheet2!$L$1:$L$26)&amp;"'")</f>
        <v>image_alt_text: 'Heavy Armor'</v>
      </c>
      <c r="Z76" s="4" t="str">
        <f t="shared" si="42"/>
        <v>category_id: 1</v>
      </c>
      <c r="AA76" s="4" t="str">
        <f t="shared" si="43"/>
        <v>weapon_type: 'Martial'</v>
      </c>
      <c r="AB76" s="4" t="str">
        <f t="shared" si="44"/>
        <v>ua_weapon_group: 'Polearm'</v>
      </c>
      <c r="AC76" s="4" t="str">
        <f t="shared" si="45"/>
        <v>damage: '2d4'</v>
      </c>
      <c r="AD76" s="4" t="str">
        <f t="shared" si="46"/>
        <v>damage_type: 'Slashing'</v>
      </c>
      <c r="AE76" s="4" t="str">
        <f t="shared" si="47"/>
        <v/>
      </c>
      <c r="AF76" s="4" t="str">
        <f t="shared" si="48"/>
        <v>critical_range: 20</v>
      </c>
      <c r="AG76" s="4" t="str">
        <f t="shared" si="49"/>
        <v>critical_multiplier: 3</v>
      </c>
      <c r="AH76" s="4" t="str">
        <f t="shared" si="50"/>
        <v/>
      </c>
      <c r="AI76" s="4" t="str">
        <f t="shared" si="51"/>
        <v>range_increment: -1</v>
      </c>
      <c r="AJ76" s="4" t="str">
        <f t="shared" si="52"/>
        <v>melee_penalty: -1</v>
      </c>
      <c r="AK76" s="4" t="str">
        <f t="shared" si="53"/>
        <v>is_finesse: 'false'</v>
      </c>
      <c r="AL76" s="4" t="str">
        <f t="shared" si="54"/>
        <v>has_reach: 'true'</v>
      </c>
      <c r="AN76" s="4" t="str">
        <f t="shared" ca="1" si="57"/>
        <v>{product_name: 'Guisarme', description: 'A guisarme has reach. You can strike opponents 10 feet away with it, but you can’t use it against an adjacent foe.\nYou can also use it to make trip attacks. If you are tripped during your own trip attempt, you can drop the guisarme to avoid being tripped.', cost: 9, stock: 19, weight: 15, image_link: '/img/armorHeavy.png', image_alt_text: 'Heavy Armor', category_id: 1, additional_information: {weapon_type: 'Martial', ua_weapon_group: 'Polearm', damage: '2d4', damage_type: 'Slashing', critical_range: 20, critical_multiplier: 3, range_increment: -1, melee_penalty: -1, is_finesse: 'false', has_reach: 'true'}},</v>
      </c>
    </row>
    <row r="77" spans="1:40" outlineLevel="1" x14ac:dyDescent="0.2">
      <c r="A77" s="11" t="s">
        <v>181</v>
      </c>
      <c r="C77" s="12">
        <v>20</v>
      </c>
      <c r="D77" s="12"/>
      <c r="E77" s="51" t="s">
        <v>68</v>
      </c>
      <c r="F77" s="52" t="s">
        <v>90</v>
      </c>
      <c r="G77" s="52" t="s">
        <v>1323</v>
      </c>
      <c r="H77" s="51" t="s">
        <v>182</v>
      </c>
      <c r="I77" s="51"/>
      <c r="J77" s="51">
        <v>19</v>
      </c>
      <c r="K77" s="51">
        <v>2</v>
      </c>
      <c r="L77" s="51"/>
      <c r="M77" s="51"/>
      <c r="N77" s="51"/>
      <c r="O77" s="53" t="b">
        <v>0</v>
      </c>
      <c r="P77" s="53" t="b">
        <v>0</v>
      </c>
      <c r="Q77" s="4" t="s">
        <v>1452</v>
      </c>
      <c r="S77" s="4" t="str">
        <f t="shared" si="55"/>
        <v>product_name: 'Gyrspike'</v>
      </c>
      <c r="T77" s="4" t="str">
        <f t="shared" si="56"/>
        <v/>
      </c>
      <c r="U77" s="4" t="str">
        <f t="shared" si="38"/>
        <v>cost: -1</v>
      </c>
      <c r="V77" s="4" t="str">
        <f t="shared" ca="1" si="39"/>
        <v>stock: 13</v>
      </c>
      <c r="W77" s="4" t="str">
        <f t="shared" si="40"/>
        <v>weight: 20</v>
      </c>
      <c r="X77" s="4" t="str">
        <f t="shared" si="41"/>
        <v>image_link: '/img/armorHeavy.png'</v>
      </c>
      <c r="Y77" s="4" t="str">
        <f>IF(Q77="","",Y$4&amp;": '"&amp;_xlfn.XLOOKUP(Q77,Sheet2!$K$1:$K$26,Sheet2!$L$1:$L$26)&amp;"'")</f>
        <v>image_alt_text: 'Heavy Armor'</v>
      </c>
      <c r="Z77" s="4" t="str">
        <f t="shared" si="42"/>
        <v>category_id: 1</v>
      </c>
      <c r="AA77" s="4" t="str">
        <f t="shared" si="43"/>
        <v>weapon_type: 'Exotic'</v>
      </c>
      <c r="AB77" s="4" t="str">
        <f t="shared" si="44"/>
        <v>ua_weapon_group: 'Other'</v>
      </c>
      <c r="AC77" s="4" t="str">
        <f t="shared" si="45"/>
        <v>damage: 'd8'</v>
      </c>
      <c r="AD77" s="4" t="str">
        <f t="shared" si="46"/>
        <v>damage_type: 'Slaching'</v>
      </c>
      <c r="AE77" s="4" t="str">
        <f t="shared" si="47"/>
        <v/>
      </c>
      <c r="AF77" s="4" t="str">
        <f t="shared" si="48"/>
        <v>critical_range: 19</v>
      </c>
      <c r="AG77" s="4" t="str">
        <f t="shared" si="49"/>
        <v>critical_multiplier: 2</v>
      </c>
      <c r="AH77" s="4" t="str">
        <f t="shared" si="50"/>
        <v/>
      </c>
      <c r="AI77" s="4" t="str">
        <f t="shared" si="51"/>
        <v>range_increment: -1</v>
      </c>
      <c r="AJ77" s="4" t="str">
        <f t="shared" si="52"/>
        <v>melee_penalty: -1</v>
      </c>
      <c r="AK77" s="4" t="str">
        <f t="shared" si="53"/>
        <v>is_finesse: 'false'</v>
      </c>
      <c r="AL77" s="4" t="str">
        <f t="shared" si="54"/>
        <v>has_reach: 'false'</v>
      </c>
      <c r="AN77" s="4" t="str">
        <f t="shared" ca="1" si="57"/>
        <v>{product_name: 'Gyrspike', cost: -1, stock: 13, weight: 20, image_link: '/img/armorHeavy.png', image_alt_text: 'Heavy Armor', category_id: 1, additional_information: {weapon_type: 'Exotic', ua_weapon_group: 'Other', damage: 'd8', damage_type: 'Slaching', critical_range: 19, critical_multiplier: 2, range_increment: -1, melee_penalty: -1, is_finesse: 'false', has_reach: 'false'}},</v>
      </c>
    </row>
    <row r="78" spans="1:40" outlineLevel="1" x14ac:dyDescent="0.2">
      <c r="A78" s="11" t="s">
        <v>183</v>
      </c>
      <c r="C78" s="12">
        <v>12</v>
      </c>
      <c r="D78" s="12"/>
      <c r="E78" s="51" t="s">
        <v>68</v>
      </c>
      <c r="F78" s="52" t="s">
        <v>90</v>
      </c>
      <c r="G78" s="52" t="s">
        <v>1323</v>
      </c>
      <c r="H78" s="51" t="s">
        <v>64</v>
      </c>
      <c r="I78" s="51"/>
      <c r="J78" s="51">
        <v>20</v>
      </c>
      <c r="K78" s="51">
        <v>2</v>
      </c>
      <c r="L78" s="51"/>
      <c r="M78" s="51"/>
      <c r="N78" s="51"/>
      <c r="O78" s="53" t="b">
        <v>0</v>
      </c>
      <c r="P78" s="53" t="b">
        <v>0</v>
      </c>
      <c r="Q78" s="4" t="s">
        <v>1452</v>
      </c>
      <c r="S78" s="4" t="str">
        <f t="shared" si="55"/>
        <v>product_name: 'Gythka'</v>
      </c>
      <c r="T78" s="4" t="str">
        <f t="shared" si="56"/>
        <v/>
      </c>
      <c r="U78" s="4" t="str">
        <f t="shared" si="38"/>
        <v>cost: -1</v>
      </c>
      <c r="V78" s="4" t="str">
        <f t="shared" ca="1" si="39"/>
        <v>stock: 0</v>
      </c>
      <c r="W78" s="4" t="str">
        <f t="shared" si="40"/>
        <v>weight: 12</v>
      </c>
      <c r="X78" s="4" t="str">
        <f t="shared" si="41"/>
        <v>image_link: '/img/armorHeavy.png'</v>
      </c>
      <c r="Y78" s="4" t="str">
        <f>IF(Q78="","",Y$4&amp;": '"&amp;_xlfn.XLOOKUP(Q78,Sheet2!$K$1:$K$26,Sheet2!$L$1:$L$26)&amp;"'")</f>
        <v>image_alt_text: 'Heavy Armor'</v>
      </c>
      <c r="Z78" s="4" t="str">
        <f t="shared" si="42"/>
        <v>category_id: 1</v>
      </c>
      <c r="AA78" s="4" t="str">
        <f t="shared" si="43"/>
        <v>weapon_type: 'Exotic'</v>
      </c>
      <c r="AB78" s="4" t="str">
        <f t="shared" si="44"/>
        <v>ua_weapon_group: 'Other'</v>
      </c>
      <c r="AC78" s="4" t="str">
        <f t="shared" si="45"/>
        <v>damage: 'd8'</v>
      </c>
      <c r="AD78" s="4" t="str">
        <f t="shared" si="46"/>
        <v>damage_type: 'Slashing'</v>
      </c>
      <c r="AE78" s="4" t="str">
        <f t="shared" si="47"/>
        <v/>
      </c>
      <c r="AF78" s="4" t="str">
        <f t="shared" si="48"/>
        <v>critical_range: 20</v>
      </c>
      <c r="AG78" s="4" t="str">
        <f t="shared" si="49"/>
        <v>critical_multiplier: 2</v>
      </c>
      <c r="AH78" s="4" t="str">
        <f t="shared" si="50"/>
        <v/>
      </c>
      <c r="AI78" s="4" t="str">
        <f t="shared" si="51"/>
        <v>range_increment: -1</v>
      </c>
      <c r="AJ78" s="4" t="str">
        <f t="shared" si="52"/>
        <v>melee_penalty: -1</v>
      </c>
      <c r="AK78" s="4" t="str">
        <f t="shared" si="53"/>
        <v>is_finesse: 'false'</v>
      </c>
      <c r="AL78" s="4" t="str">
        <f t="shared" si="54"/>
        <v>has_reach: 'false'</v>
      </c>
      <c r="AN78" s="4" t="str">
        <f t="shared" ca="1" si="57"/>
        <v>{product_name: 'Gythka', cost: -1, stock: 0, weight: 12, image_link: '/img/armorHeavy.png', image_alt_text: 'Heavy Armor', category_id: 1, additional_information: {weapon_type: 'Exotic', ua_weapon_group: 'Other', damage: 'd8', damage_type: 'Slashing', critical_range: 20, critical_multiplier: 2, range_increment: -1, melee_penalty: -1, is_finesse: 'false', has_reach: 'false'}},</v>
      </c>
    </row>
    <row r="79" spans="1:40" ht="61.2" outlineLevel="1" x14ac:dyDescent="0.2">
      <c r="A79" s="11" t="s">
        <v>184</v>
      </c>
      <c r="B79" s="35" t="s">
        <v>185</v>
      </c>
      <c r="C79" s="12">
        <v>15</v>
      </c>
      <c r="D79" s="12">
        <v>10</v>
      </c>
      <c r="E79" s="51" t="s">
        <v>57</v>
      </c>
      <c r="F79" s="52" t="s">
        <v>177</v>
      </c>
      <c r="G79" s="52" t="s">
        <v>1324</v>
      </c>
      <c r="H79" s="51" t="s">
        <v>135</v>
      </c>
      <c r="I79" s="51"/>
      <c r="J79" s="51">
        <v>20</v>
      </c>
      <c r="K79" s="51">
        <v>3</v>
      </c>
      <c r="L79" s="51"/>
      <c r="M79" s="51"/>
      <c r="N79" s="51"/>
      <c r="O79" s="53" t="b">
        <v>0</v>
      </c>
      <c r="P79" s="53" t="b">
        <v>1</v>
      </c>
      <c r="Q79" s="4" t="s">
        <v>1452</v>
      </c>
      <c r="S79" s="4" t="str">
        <f t="shared" si="55"/>
        <v>product_name: 'Halberd'</v>
      </c>
      <c r="T79" s="4" t="str">
        <f t="shared" si="56"/>
        <v>description: 'If you use a ready action to set a halberd against a charge, you deal double damage on a successful hit against a charging character.\nYou can use a halberd to make trip attacks. If you are tripped during your own trip attempt, you can drop the halberd to avoid being tripped.'</v>
      </c>
      <c r="U79" s="4" t="str">
        <f t="shared" si="38"/>
        <v>cost: 10</v>
      </c>
      <c r="V79" s="4" t="str">
        <f t="shared" ca="1" si="39"/>
        <v>stock: 7</v>
      </c>
      <c r="W79" s="4" t="str">
        <f t="shared" si="40"/>
        <v>weight: 15</v>
      </c>
      <c r="X79" s="4" t="str">
        <f t="shared" si="41"/>
        <v>image_link: '/img/armorHeavy.png'</v>
      </c>
      <c r="Y79" s="4" t="str">
        <f>IF(Q79="","",Y$4&amp;": '"&amp;_xlfn.XLOOKUP(Q79,Sheet2!$K$1:$K$26,Sheet2!$L$1:$L$26)&amp;"'")</f>
        <v>image_alt_text: 'Heavy Armor'</v>
      </c>
      <c r="Z79" s="4" t="str">
        <f t="shared" si="42"/>
        <v>category_id: 1</v>
      </c>
      <c r="AA79" s="4" t="str">
        <f t="shared" si="43"/>
        <v>weapon_type: 'Martial'</v>
      </c>
      <c r="AB79" s="4" t="str">
        <f t="shared" si="44"/>
        <v>ua_weapon_group: 'Polearm'</v>
      </c>
      <c r="AC79" s="4" t="str">
        <f t="shared" si="45"/>
        <v>damage: 'd10'</v>
      </c>
      <c r="AD79" s="4" t="str">
        <f t="shared" si="46"/>
        <v>damage_type: 'Slashing or Piercing'</v>
      </c>
      <c r="AE79" s="4" t="str">
        <f t="shared" si="47"/>
        <v/>
      </c>
      <c r="AF79" s="4" t="str">
        <f t="shared" si="48"/>
        <v>critical_range: 20</v>
      </c>
      <c r="AG79" s="4" t="str">
        <f t="shared" si="49"/>
        <v>critical_multiplier: 3</v>
      </c>
      <c r="AH79" s="4" t="str">
        <f t="shared" si="50"/>
        <v/>
      </c>
      <c r="AI79" s="4" t="str">
        <f t="shared" si="51"/>
        <v>range_increment: -1</v>
      </c>
      <c r="AJ79" s="4" t="str">
        <f t="shared" si="52"/>
        <v>melee_penalty: -1</v>
      </c>
      <c r="AK79" s="4" t="str">
        <f t="shared" si="53"/>
        <v>is_finesse: 'false'</v>
      </c>
      <c r="AL79" s="4" t="str">
        <f t="shared" si="54"/>
        <v>has_reach: 'true'</v>
      </c>
      <c r="AN79" s="4" t="str">
        <f t="shared" ca="1" si="57"/>
        <v>{product_name: 'Halberd', description: 'If you use a ready action to set a halberd against a charge, you deal double damage on a successful hit against a charging character.\nYou can use a halberd to make trip attacks. If you are tripped during your own trip attempt, you can drop the halberd to avoid being tripped.', cost: 10, stock: 7, weight: 15, image_link: '/img/armorHeavy.png', image_alt_text: 'Heavy Armor', category_id: 1, additional_information: {weapon_type: 'Martial', ua_weapon_group: 'Polearm', damage: 'd10', damage_type: 'Slashing or Piercing', critical_range: 20, critical_multiplier: 3, range_increment: -1, melee_penalty: -1, is_finesse: 'false', has_reach: 'true'}},</v>
      </c>
    </row>
    <row r="80" spans="1:40" ht="163.19999999999999" outlineLevel="1" x14ac:dyDescent="0.2">
      <c r="A80" s="11" t="s">
        <v>186</v>
      </c>
      <c r="B80" s="35" t="s">
        <v>187</v>
      </c>
      <c r="C80" s="12">
        <v>6</v>
      </c>
      <c r="D80" s="12">
        <v>20</v>
      </c>
      <c r="E80" s="51" t="s">
        <v>68</v>
      </c>
      <c r="F80" s="52"/>
      <c r="G80" s="52" t="s">
        <v>1320</v>
      </c>
      <c r="H80" s="51" t="s">
        <v>95</v>
      </c>
      <c r="I80" s="51"/>
      <c r="J80" s="51">
        <v>20</v>
      </c>
      <c r="K80" s="51">
        <v>4</v>
      </c>
      <c r="L80" s="51"/>
      <c r="M80" s="51"/>
      <c r="N80" s="51"/>
      <c r="O80" s="53" t="b">
        <v>0</v>
      </c>
      <c r="P80" s="53" t="b">
        <v>0</v>
      </c>
      <c r="Q80" s="4" t="s">
        <v>1452</v>
      </c>
      <c r="S80" s="4" t="str">
        <f t="shared" si="55"/>
        <v>product_name: 'Hammer, Gnome Hooked'</v>
      </c>
      <c r="T80" s="4" t="str">
        <f t="shared" si="56"/>
        <v>description: 'A gnome hooked hammer is a double weapon. You can fight with it as if fighting with two weapons, but if you do, you incur all the normal attack penalties associated with fighting with two weapons, just as if you were using a one-handed weapon and a light weapon. The hammer’s blunt head is a bludgeoning weapon that deals 1d6 points of damage (crit x3). Its hook is a piercing weapon that deals 1d4 points of damage (crit x4). You can use either head as the primary weapon. The other head is the offhand weapon. A creature wielding a gnome hooked hammer in one hand can’t use it as a double weapon—only one end of the weapon can be used in any given round.\nYou can use a gnome hooked hammer to make trip attacks. If you are tripped during your own trip attempt, you can drop the gnome hooked hammer to avoid being tripped.\nGnomes treat gnome hooked hammers as martial weapons.'</v>
      </c>
      <c r="U80" s="4" t="str">
        <f t="shared" si="38"/>
        <v>cost: 20</v>
      </c>
      <c r="V80" s="4" t="str">
        <f t="shared" ca="1" si="39"/>
        <v>stock: 16</v>
      </c>
      <c r="W80" s="4" t="str">
        <f t="shared" si="40"/>
        <v>weight: 6</v>
      </c>
      <c r="X80" s="4" t="str">
        <f t="shared" si="41"/>
        <v>image_link: '/img/armorHeavy.png'</v>
      </c>
      <c r="Y80" s="4" t="str">
        <f>IF(Q80="","",Y$4&amp;": '"&amp;_xlfn.XLOOKUP(Q80,Sheet2!$K$1:$K$26,Sheet2!$L$1:$L$26)&amp;"'")</f>
        <v>image_alt_text: 'Heavy Armor'</v>
      </c>
      <c r="Z80" s="4" t="str">
        <f t="shared" si="42"/>
        <v>category_id: 1</v>
      </c>
      <c r="AA80" s="4" t="str">
        <f t="shared" si="43"/>
        <v>weapon_type: 'Exotic'</v>
      </c>
      <c r="AB80" s="4" t="str">
        <f t="shared" si="44"/>
        <v/>
      </c>
      <c r="AC80" s="4" t="str">
        <f t="shared" si="45"/>
        <v>damage: 'd6'</v>
      </c>
      <c r="AD80" s="4" t="str">
        <f t="shared" si="46"/>
        <v>damage_type: 'Bludgeoning'</v>
      </c>
      <c r="AE80" s="4" t="str">
        <f t="shared" si="47"/>
        <v/>
      </c>
      <c r="AF80" s="4" t="str">
        <f t="shared" si="48"/>
        <v>critical_range: 20</v>
      </c>
      <c r="AG80" s="4" t="str">
        <f t="shared" si="49"/>
        <v>critical_multiplier: 4</v>
      </c>
      <c r="AH80" s="4" t="str">
        <f t="shared" si="50"/>
        <v/>
      </c>
      <c r="AI80" s="4" t="str">
        <f t="shared" si="51"/>
        <v>range_increment: -1</v>
      </c>
      <c r="AJ80" s="4" t="str">
        <f t="shared" si="52"/>
        <v>melee_penalty: -1</v>
      </c>
      <c r="AK80" s="4" t="str">
        <f t="shared" si="53"/>
        <v>is_finesse: 'false'</v>
      </c>
      <c r="AL80" s="4" t="str">
        <f t="shared" si="54"/>
        <v>has_reach: 'false'</v>
      </c>
      <c r="AN80" s="4" t="str">
        <f t="shared" ca="1" si="57"/>
        <v>{product_name: 'Hammer, Gnome Hooked', description: 'A gnome hooked hammer is a double weapon. You can fight with it as if fighting with two weapons, but if you do, you incur all the normal attack penalties associated with fighting with two weapons, just as if you were using a one-handed weapon and a light weapon. The hammer’s blunt head is a bludgeoning weapon that deals 1d6 points of damage (crit x3). Its hook is a piercing weapon that deals 1d4 points of damage (crit x4). You can use either head as the primary weapon. The other head is the offhand weapon. A creature wielding a gnome hooked hammer in one hand can’t use it as a double weapon—only one end of the weapon can be used in any given round.\nYou can use a gnome hooked hammer to make trip attacks. If you are tripped during your own trip attempt, you can drop the gnome hooked hammer to avoid being tripped.\nGnomes treat gnome hooked hammers as martial weapons.', cost: 20, stock: 16, weight: 6, image_link: '/img/armorHeavy.png', image_alt_text: 'Heavy Armor', category_id: 1, additional_information: {weapon_type: 'Exotic', damage: 'd6', damage_type: 'Bludgeoning', critical_range: 20, critical_multiplier: 4, range_increment: -1, melee_penalty: -1, is_finesse: 'false', has_reach: 'false'}},</v>
      </c>
    </row>
    <row r="81" spans="1:40" outlineLevel="1" x14ac:dyDescent="0.2">
      <c r="A81" s="11" t="s">
        <v>188</v>
      </c>
      <c r="C81" s="12">
        <v>2</v>
      </c>
      <c r="D81" s="12">
        <v>1</v>
      </c>
      <c r="E81" s="51" t="s">
        <v>57</v>
      </c>
      <c r="F81" s="52" t="s">
        <v>137</v>
      </c>
      <c r="G81" s="52" t="s">
        <v>1321</v>
      </c>
      <c r="H81" s="51" t="s">
        <v>95</v>
      </c>
      <c r="I81" s="51"/>
      <c r="J81" s="51">
        <v>20</v>
      </c>
      <c r="K81" s="51">
        <v>2</v>
      </c>
      <c r="L81" s="51" t="s">
        <v>41</v>
      </c>
      <c r="M81" s="51">
        <v>20</v>
      </c>
      <c r="N81" s="51"/>
      <c r="O81" s="53" t="b">
        <v>0</v>
      </c>
      <c r="P81" s="53" t="b">
        <v>0</v>
      </c>
      <c r="Q81" s="4" t="s">
        <v>1449</v>
      </c>
      <c r="S81" s="4" t="str">
        <f t="shared" si="55"/>
        <v>product_name: 'Hammer, Light'</v>
      </c>
      <c r="T81" s="4" t="str">
        <f t="shared" si="56"/>
        <v/>
      </c>
      <c r="U81" s="4" t="str">
        <f t="shared" si="38"/>
        <v>cost: 1</v>
      </c>
      <c r="V81" s="4" t="str">
        <f t="shared" ca="1" si="39"/>
        <v>stock: 14</v>
      </c>
      <c r="W81" s="4" t="str">
        <f t="shared" si="40"/>
        <v>weight: 2</v>
      </c>
      <c r="X81" s="4" t="str">
        <f t="shared" si="41"/>
        <v>image_link: '/img/armorLight.png'</v>
      </c>
      <c r="Y81" s="4" t="str">
        <f>IF(Q81="","",Y$4&amp;": '"&amp;_xlfn.XLOOKUP(Q81,Sheet2!$K$1:$K$26,Sheet2!$L$1:$L$26)&amp;"'")</f>
        <v>image_alt_text: 'Light Armor'</v>
      </c>
      <c r="Z81" s="4" t="str">
        <f t="shared" si="42"/>
        <v>category_id: 1</v>
      </c>
      <c r="AA81" s="4" t="str">
        <f t="shared" si="43"/>
        <v>weapon_type: 'Martial'</v>
      </c>
      <c r="AB81" s="4" t="str">
        <f t="shared" si="44"/>
        <v>ua_weapon_group: 'Impact'</v>
      </c>
      <c r="AC81" s="4" t="str">
        <f t="shared" si="45"/>
        <v>damage: 'd4'</v>
      </c>
      <c r="AD81" s="4" t="str">
        <f t="shared" si="46"/>
        <v>damage_type: 'Bludgeoning'</v>
      </c>
      <c r="AE81" s="4" t="str">
        <f t="shared" si="47"/>
        <v/>
      </c>
      <c r="AF81" s="4" t="str">
        <f t="shared" si="48"/>
        <v>critical_range: 20</v>
      </c>
      <c r="AG81" s="4" t="str">
        <f t="shared" si="49"/>
        <v>critical_multiplier: 2</v>
      </c>
      <c r="AH81" s="4" t="str">
        <f t="shared" si="50"/>
        <v>delivery: 'thrown'</v>
      </c>
      <c r="AI81" s="4" t="str">
        <f t="shared" si="51"/>
        <v>range_increment: 20</v>
      </c>
      <c r="AJ81" s="4" t="str">
        <f t="shared" si="52"/>
        <v>melee_penalty: -1</v>
      </c>
      <c r="AK81" s="4" t="str">
        <f t="shared" si="53"/>
        <v>is_finesse: 'false'</v>
      </c>
      <c r="AL81" s="4" t="str">
        <f t="shared" si="54"/>
        <v>has_reach: 'false'</v>
      </c>
      <c r="AN81" s="4" t="str">
        <f t="shared" ca="1" si="57"/>
        <v>{product_name: 'Hammer, Light', cost: 1, stock: 14, weight: 2, image_link: '/img/armorLight.png', image_alt_text: 'Light Armor', category_id: 1, additional_information: {weapon_type: 'Martial', ua_weapon_group: 'Impact', damage: 'd4', damage_type: 'Bludgeoning', critical_range: 20, critical_multiplier: 2, delivery: 'thrown', range_increment: 20, melee_penalty: -1, is_finesse: 'false', has_reach: 'false'}},</v>
      </c>
    </row>
    <row r="82" spans="1:40" outlineLevel="1" x14ac:dyDescent="0.2">
      <c r="A82" s="11" t="s">
        <v>189</v>
      </c>
      <c r="C82" s="12">
        <v>8</v>
      </c>
      <c r="D82" s="12">
        <v>12</v>
      </c>
      <c r="E82" s="51" t="s">
        <v>57</v>
      </c>
      <c r="F82" s="52" t="s">
        <v>137</v>
      </c>
      <c r="G82" s="52" t="s">
        <v>1323</v>
      </c>
      <c r="H82" s="51" t="s">
        <v>95</v>
      </c>
      <c r="I82" s="51"/>
      <c r="J82" s="51">
        <v>20</v>
      </c>
      <c r="K82" s="51">
        <v>3</v>
      </c>
      <c r="L82" s="51"/>
      <c r="M82" s="51"/>
      <c r="N82" s="51"/>
      <c r="O82" s="53" t="b">
        <v>0</v>
      </c>
      <c r="P82" s="53" t="b">
        <v>0</v>
      </c>
      <c r="Q82" s="4" t="s">
        <v>1452</v>
      </c>
      <c r="S82" s="4" t="str">
        <f t="shared" si="55"/>
        <v>product_name: 'Hammer, War'</v>
      </c>
      <c r="T82" s="4" t="str">
        <f t="shared" si="56"/>
        <v/>
      </c>
      <c r="U82" s="4" t="str">
        <f t="shared" si="38"/>
        <v>cost: 12</v>
      </c>
      <c r="V82" s="4" t="str">
        <f t="shared" ca="1" si="39"/>
        <v>stock: 16</v>
      </c>
      <c r="W82" s="4" t="str">
        <f t="shared" si="40"/>
        <v>weight: 8</v>
      </c>
      <c r="X82" s="4" t="str">
        <f t="shared" si="41"/>
        <v>image_link: '/img/armorHeavy.png'</v>
      </c>
      <c r="Y82" s="4" t="str">
        <f>IF(Q82="","",Y$4&amp;": '"&amp;_xlfn.XLOOKUP(Q82,Sheet2!$K$1:$K$26,Sheet2!$L$1:$L$26)&amp;"'")</f>
        <v>image_alt_text: 'Heavy Armor'</v>
      </c>
      <c r="Z82" s="4" t="str">
        <f t="shared" si="42"/>
        <v>category_id: 1</v>
      </c>
      <c r="AA82" s="4" t="str">
        <f t="shared" si="43"/>
        <v>weapon_type: 'Martial'</v>
      </c>
      <c r="AB82" s="4" t="str">
        <f t="shared" si="44"/>
        <v>ua_weapon_group: 'Impact'</v>
      </c>
      <c r="AC82" s="4" t="str">
        <f t="shared" si="45"/>
        <v>damage: 'd8'</v>
      </c>
      <c r="AD82" s="4" t="str">
        <f t="shared" si="46"/>
        <v>damage_type: 'Bludgeoning'</v>
      </c>
      <c r="AE82" s="4" t="str">
        <f t="shared" si="47"/>
        <v/>
      </c>
      <c r="AF82" s="4" t="str">
        <f t="shared" si="48"/>
        <v>critical_range: 20</v>
      </c>
      <c r="AG82" s="4" t="str">
        <f t="shared" si="49"/>
        <v>critical_multiplier: 3</v>
      </c>
      <c r="AH82" s="4" t="str">
        <f t="shared" si="50"/>
        <v/>
      </c>
      <c r="AI82" s="4" t="str">
        <f t="shared" si="51"/>
        <v>range_increment: -1</v>
      </c>
      <c r="AJ82" s="4" t="str">
        <f t="shared" si="52"/>
        <v>melee_penalty: -1</v>
      </c>
      <c r="AK82" s="4" t="str">
        <f t="shared" si="53"/>
        <v>is_finesse: 'false'</v>
      </c>
      <c r="AL82" s="4" t="str">
        <f t="shared" si="54"/>
        <v>has_reach: 'false'</v>
      </c>
      <c r="AN82" s="4" t="str">
        <f t="shared" ca="1" si="57"/>
        <v>{product_name: 'Hammer, War', cost: 12, stock: 16, weight: 8, image_link: '/img/armorHeavy.png', image_alt_text: 'Heavy Armor', category_id: 1, additional_information: {weapon_type: 'Martial', ua_weapon_group: 'Impact', damage: 'd8', damage_type: 'Bludgeoning', critical_range: 20, critical_multiplier: 3, range_increment: -1, melee_penalty: -1, is_finesse: 'false', has_reach: 'false'}},</v>
      </c>
    </row>
    <row r="83" spans="1:40" outlineLevel="1" x14ac:dyDescent="0.2">
      <c r="A83" s="11" t="s">
        <v>190</v>
      </c>
      <c r="C83" s="12">
        <v>10</v>
      </c>
      <c r="D83" s="12"/>
      <c r="E83" s="51" t="s">
        <v>68</v>
      </c>
      <c r="F83" s="52" t="s">
        <v>177</v>
      </c>
      <c r="G83" s="52" t="s">
        <v>1324</v>
      </c>
      <c r="H83" s="51" t="s">
        <v>47</v>
      </c>
      <c r="I83" s="51"/>
      <c r="J83" s="51">
        <v>20</v>
      </c>
      <c r="K83" s="51">
        <v>2</v>
      </c>
      <c r="L83" s="51" t="s">
        <v>41</v>
      </c>
      <c r="M83" s="51">
        <v>30</v>
      </c>
      <c r="N83" s="51"/>
      <c r="O83" s="53" t="b">
        <v>0</v>
      </c>
      <c r="P83" s="53" t="b">
        <v>0</v>
      </c>
      <c r="Q83" s="4" t="s">
        <v>1452</v>
      </c>
      <c r="S83" s="4" t="str">
        <f t="shared" si="55"/>
        <v>product_name: 'Harpoon'</v>
      </c>
      <c r="T83" s="4" t="str">
        <f t="shared" si="56"/>
        <v/>
      </c>
      <c r="U83" s="4" t="str">
        <f t="shared" si="38"/>
        <v>cost: -1</v>
      </c>
      <c r="V83" s="4" t="str">
        <f t="shared" ca="1" si="39"/>
        <v>stock: 18</v>
      </c>
      <c r="W83" s="4" t="str">
        <f t="shared" si="40"/>
        <v>weight: 10</v>
      </c>
      <c r="X83" s="4" t="str">
        <f t="shared" si="41"/>
        <v>image_link: '/img/armorHeavy.png'</v>
      </c>
      <c r="Y83" s="4" t="str">
        <f>IF(Q83="","",Y$4&amp;": '"&amp;_xlfn.XLOOKUP(Q83,Sheet2!$K$1:$K$26,Sheet2!$L$1:$L$26)&amp;"'")</f>
        <v>image_alt_text: 'Heavy Armor'</v>
      </c>
      <c r="Z83" s="4" t="str">
        <f t="shared" si="42"/>
        <v>category_id: 1</v>
      </c>
      <c r="AA83" s="4" t="str">
        <f t="shared" si="43"/>
        <v>weapon_type: 'Exotic'</v>
      </c>
      <c r="AB83" s="4" t="str">
        <f t="shared" si="44"/>
        <v>ua_weapon_group: 'Polearm'</v>
      </c>
      <c r="AC83" s="4" t="str">
        <f t="shared" si="45"/>
        <v>damage: 'd10'</v>
      </c>
      <c r="AD83" s="4" t="str">
        <f t="shared" si="46"/>
        <v>damage_type: 'Piercing'</v>
      </c>
      <c r="AE83" s="4" t="str">
        <f t="shared" si="47"/>
        <v/>
      </c>
      <c r="AF83" s="4" t="str">
        <f t="shared" si="48"/>
        <v>critical_range: 20</v>
      </c>
      <c r="AG83" s="4" t="str">
        <f t="shared" si="49"/>
        <v>critical_multiplier: 2</v>
      </c>
      <c r="AH83" s="4" t="str">
        <f t="shared" si="50"/>
        <v>delivery: 'thrown'</v>
      </c>
      <c r="AI83" s="4" t="str">
        <f t="shared" si="51"/>
        <v>range_increment: 30</v>
      </c>
      <c r="AJ83" s="4" t="str">
        <f t="shared" si="52"/>
        <v>melee_penalty: -1</v>
      </c>
      <c r="AK83" s="4" t="str">
        <f t="shared" si="53"/>
        <v>is_finesse: 'false'</v>
      </c>
      <c r="AL83" s="4" t="str">
        <f t="shared" si="54"/>
        <v>has_reach: 'false'</v>
      </c>
      <c r="AN83" s="4" t="str">
        <f t="shared" ca="1" si="57"/>
        <v>{product_name: 'Harpoon', cost: -1, stock: 18, weight: 10, image_link: '/img/armorHeavy.png', image_alt_text: 'Heavy Armor', category_id: 1, additional_information: {weapon_type: 'Exotic', ua_weapon_group: 'Polearm', damage: 'd10', damage_type: 'Piercing', critical_range: 20, critical_multiplier: 2, delivery: 'thrown', range_increment: 30, melee_penalty: -1, is_finesse: 'false', has_reach: 'false'}},</v>
      </c>
    </row>
    <row r="84" spans="1:40" outlineLevel="1" x14ac:dyDescent="0.2">
      <c r="A84" s="11" t="s">
        <v>191</v>
      </c>
      <c r="C84" s="12">
        <v>1</v>
      </c>
      <c r="D84" s="12">
        <v>25</v>
      </c>
      <c r="E84" s="51" t="s">
        <v>39</v>
      </c>
      <c r="F84" s="52" t="s">
        <v>40</v>
      </c>
      <c r="G84" s="52" t="s">
        <v>1327</v>
      </c>
      <c r="H84" s="51" t="s">
        <v>9</v>
      </c>
      <c r="I84" s="51" t="s">
        <v>9</v>
      </c>
      <c r="J84" s="51"/>
      <c r="K84" s="51"/>
      <c r="L84" s="51" t="s">
        <v>41</v>
      </c>
      <c r="M84" s="51">
        <v>10</v>
      </c>
      <c r="N84" s="51"/>
      <c r="O84" s="53" t="b">
        <v>0</v>
      </c>
      <c r="P84" s="53" t="b">
        <v>0</v>
      </c>
      <c r="Q84" s="4" t="s">
        <v>1459</v>
      </c>
      <c r="S84" s="4" t="str">
        <f t="shared" si="55"/>
        <v>product_name: 'Holy Water'</v>
      </c>
      <c r="T84" s="4" t="str">
        <f t="shared" si="56"/>
        <v/>
      </c>
      <c r="U84" s="4" t="str">
        <f t="shared" si="38"/>
        <v>cost: 25</v>
      </c>
      <c r="V84" s="4" t="str">
        <f t="shared" ca="1" si="39"/>
        <v>stock: 13</v>
      </c>
      <c r="W84" s="4" t="str">
        <f t="shared" si="40"/>
        <v>weight: 1</v>
      </c>
      <c r="X84" s="4" t="str">
        <f t="shared" si="41"/>
        <v>image_link: '/img/clericShield.png'</v>
      </c>
      <c r="Y84" s="4" t="str">
        <f>IF(Q84="","",Y$4&amp;": '"&amp;_xlfn.XLOOKUP(Q84,Sheet2!$K$1:$K$26,Sheet2!$L$1:$L$26)&amp;"'")</f>
        <v>image_alt_text: 'ClericShield'</v>
      </c>
      <c r="Z84" s="4" t="str">
        <f t="shared" si="42"/>
        <v>category_id: 1</v>
      </c>
      <c r="AA84" s="4" t="str">
        <f t="shared" si="43"/>
        <v>weapon_type: 'Grenade'</v>
      </c>
      <c r="AB84" s="4" t="str">
        <f t="shared" si="44"/>
        <v>ua_weapon_group: 'Alchemical'</v>
      </c>
      <c r="AC84" s="4" t="str">
        <f t="shared" si="45"/>
        <v>damage: '2d4'</v>
      </c>
      <c r="AD84" s="4" t="str">
        <f t="shared" si="46"/>
        <v>damage_type: 'Special'</v>
      </c>
      <c r="AE84" s="4" t="str">
        <f t="shared" si="47"/>
        <v>special_damage: 'Special'</v>
      </c>
      <c r="AF84" s="4" t="str">
        <f t="shared" si="48"/>
        <v>critical_range: -1</v>
      </c>
      <c r="AG84" s="4" t="str">
        <f t="shared" si="49"/>
        <v>critical_multiplier: -1</v>
      </c>
      <c r="AH84" s="4" t="str">
        <f t="shared" si="50"/>
        <v>delivery: 'thrown'</v>
      </c>
      <c r="AI84" s="4" t="str">
        <f t="shared" si="51"/>
        <v>range_increment: 10</v>
      </c>
      <c r="AJ84" s="4" t="str">
        <f t="shared" si="52"/>
        <v>melee_penalty: -1</v>
      </c>
      <c r="AK84" s="4" t="str">
        <f t="shared" si="53"/>
        <v>is_finesse: 'false'</v>
      </c>
      <c r="AL84" s="4" t="str">
        <f t="shared" si="54"/>
        <v>has_reach: 'false'</v>
      </c>
      <c r="AN84" s="4" t="str">
        <f t="shared" ca="1" si="57"/>
        <v>{product_name: 'Holy Water', cost: 25, stock: 13, weight: 1, image_link: '/img/clericShield.png', image_alt_text: 'ClericShield', category_id: 1, additional_information: {weapon_type: 'Grenade', ua_weapon_group: 'Alchemical', damage: '2d4', damage_type: 'Special', special_damage: 'Special', critical_range: -1, critical_multiplier: -1, delivery: 'thrown', range_increment: 10, melee_penalty: -1, is_finesse: 'false', has_reach: 'false'}},</v>
      </c>
    </row>
    <row r="85" spans="1:40" ht="30.6" outlineLevel="1" x14ac:dyDescent="0.2">
      <c r="A85" s="11" t="s">
        <v>192</v>
      </c>
      <c r="B85" s="35" t="s">
        <v>193</v>
      </c>
      <c r="C85" s="12">
        <v>2</v>
      </c>
      <c r="D85" s="12">
        <v>1</v>
      </c>
      <c r="E85" s="51" t="s">
        <v>45</v>
      </c>
      <c r="F85" s="52" t="s">
        <v>177</v>
      </c>
      <c r="G85" s="52" t="s">
        <v>1320</v>
      </c>
      <c r="H85" s="51" t="s">
        <v>47</v>
      </c>
      <c r="I85" s="51"/>
      <c r="J85" s="51">
        <v>20</v>
      </c>
      <c r="K85" s="51">
        <v>2</v>
      </c>
      <c r="L85" s="51" t="s">
        <v>41</v>
      </c>
      <c r="M85" s="51">
        <v>30</v>
      </c>
      <c r="N85" s="51">
        <v>-4</v>
      </c>
      <c r="O85" s="53" t="b">
        <v>0</v>
      </c>
      <c r="P85" s="53" t="b">
        <v>0</v>
      </c>
      <c r="Q85" s="4" t="s">
        <v>1452</v>
      </c>
      <c r="S85" s="4" t="str">
        <f t="shared" si="55"/>
        <v>product_name: 'Javelin'</v>
      </c>
      <c r="T85" s="4" t="str">
        <f t="shared" si="56"/>
        <v>description: 'Since it is not designed for melee, you are treated as nonproficient with it and take a –4 penalty on attack rolls if you use a javelin as a melee weapon.'</v>
      </c>
      <c r="U85" s="4" t="str">
        <f t="shared" si="38"/>
        <v>cost: 1</v>
      </c>
      <c r="V85" s="4" t="str">
        <f t="shared" ca="1" si="39"/>
        <v>stock: 10</v>
      </c>
      <c r="W85" s="4" t="str">
        <f t="shared" si="40"/>
        <v>weight: 2</v>
      </c>
      <c r="X85" s="4" t="str">
        <f t="shared" si="41"/>
        <v>image_link: '/img/armorHeavy.png'</v>
      </c>
      <c r="Y85" s="4" t="str">
        <f>IF(Q85="","",Y$4&amp;": '"&amp;_xlfn.XLOOKUP(Q85,Sheet2!$K$1:$K$26,Sheet2!$L$1:$L$26)&amp;"'")</f>
        <v>image_alt_text: 'Heavy Armor'</v>
      </c>
      <c r="Z85" s="4" t="str">
        <f t="shared" si="42"/>
        <v>category_id: 1</v>
      </c>
      <c r="AA85" s="4" t="str">
        <f t="shared" si="43"/>
        <v>weapon_type: 'Simple'</v>
      </c>
      <c r="AB85" s="4" t="str">
        <f t="shared" si="44"/>
        <v>ua_weapon_group: 'Polearm'</v>
      </c>
      <c r="AC85" s="4" t="str">
        <f t="shared" si="45"/>
        <v>damage: 'd6'</v>
      </c>
      <c r="AD85" s="4" t="str">
        <f t="shared" si="46"/>
        <v>damage_type: 'Piercing'</v>
      </c>
      <c r="AE85" s="4" t="str">
        <f t="shared" si="47"/>
        <v/>
      </c>
      <c r="AF85" s="4" t="str">
        <f t="shared" si="48"/>
        <v>critical_range: 20</v>
      </c>
      <c r="AG85" s="4" t="str">
        <f t="shared" si="49"/>
        <v>critical_multiplier: 2</v>
      </c>
      <c r="AH85" s="4" t="str">
        <f t="shared" si="50"/>
        <v>delivery: 'thrown'</v>
      </c>
      <c r="AI85" s="4" t="str">
        <f t="shared" si="51"/>
        <v>range_increment: 30</v>
      </c>
      <c r="AJ85" s="4" t="str">
        <f t="shared" si="52"/>
        <v>melee_penalty: -4</v>
      </c>
      <c r="AK85" s="4" t="str">
        <f t="shared" si="53"/>
        <v>is_finesse: 'false'</v>
      </c>
      <c r="AL85" s="4" t="str">
        <f t="shared" si="54"/>
        <v>has_reach: 'false'</v>
      </c>
      <c r="AN85" s="4" t="str">
        <f t="shared" ca="1" si="57"/>
        <v>{product_name: 'Javelin', description: 'Since it is not designed for melee, you are treated as nonproficient with it and take a –4 penalty on attack rolls if you use a javelin as a melee weapon.', cost: 1, stock: 10, weight: 2, image_link: '/img/armorHeavy.png', image_alt_text: 'Heavy Armor', category_id: 1, additional_information: {weapon_type: 'Simple', ua_weapon_group: 'Polearm', damage: 'd6', damage_type: 'Piercing', critical_range: 20, critical_multiplier: 2, delivery: 'thrown', range_increment: 30, melee_penalty: -4, is_finesse: 'false', has_reach: 'false'}},</v>
      </c>
    </row>
    <row r="86" spans="1:40" outlineLevel="1" x14ac:dyDescent="0.2">
      <c r="A86" s="11" t="s">
        <v>194</v>
      </c>
      <c r="C86" s="12">
        <v>2</v>
      </c>
      <c r="D86" s="12"/>
      <c r="E86" s="51" t="s">
        <v>68</v>
      </c>
      <c r="F86" s="52" t="s">
        <v>177</v>
      </c>
      <c r="G86" s="52" t="s">
        <v>1323</v>
      </c>
      <c r="H86" s="51" t="s">
        <v>47</v>
      </c>
      <c r="I86" s="51"/>
      <c r="J86" s="51">
        <v>19</v>
      </c>
      <c r="K86" s="51">
        <v>2</v>
      </c>
      <c r="L86" s="51" t="s">
        <v>41</v>
      </c>
      <c r="M86" s="51">
        <v>50</v>
      </c>
      <c r="N86" s="51"/>
      <c r="O86" s="53" t="b">
        <v>0</v>
      </c>
      <c r="P86" s="53" t="b">
        <v>0</v>
      </c>
      <c r="Q86" s="4" t="s">
        <v>1452</v>
      </c>
      <c r="S86" s="4" t="str">
        <f t="shared" si="55"/>
        <v>product_name: 'Javelin, Spinning'</v>
      </c>
      <c r="T86" s="4" t="str">
        <f t="shared" si="56"/>
        <v/>
      </c>
      <c r="U86" s="4" t="str">
        <f t="shared" si="38"/>
        <v>cost: -1</v>
      </c>
      <c r="V86" s="4" t="str">
        <f t="shared" ca="1" si="39"/>
        <v>stock: 15</v>
      </c>
      <c r="W86" s="4" t="str">
        <f t="shared" si="40"/>
        <v>weight: 2</v>
      </c>
      <c r="X86" s="4" t="str">
        <f t="shared" si="41"/>
        <v>image_link: '/img/armorHeavy.png'</v>
      </c>
      <c r="Y86" s="4" t="str">
        <f>IF(Q86="","",Y$4&amp;": '"&amp;_xlfn.XLOOKUP(Q86,Sheet2!$K$1:$K$26,Sheet2!$L$1:$L$26)&amp;"'")</f>
        <v>image_alt_text: 'Heavy Armor'</v>
      </c>
      <c r="Z86" s="4" t="str">
        <f t="shared" si="42"/>
        <v>category_id: 1</v>
      </c>
      <c r="AA86" s="4" t="str">
        <f t="shared" si="43"/>
        <v>weapon_type: 'Exotic'</v>
      </c>
      <c r="AB86" s="4" t="str">
        <f t="shared" si="44"/>
        <v>ua_weapon_group: 'Polearm'</v>
      </c>
      <c r="AC86" s="4" t="str">
        <f t="shared" si="45"/>
        <v>damage: 'd8'</v>
      </c>
      <c r="AD86" s="4" t="str">
        <f t="shared" si="46"/>
        <v>damage_type: 'Piercing'</v>
      </c>
      <c r="AE86" s="4" t="str">
        <f t="shared" si="47"/>
        <v/>
      </c>
      <c r="AF86" s="4" t="str">
        <f t="shared" si="48"/>
        <v>critical_range: 19</v>
      </c>
      <c r="AG86" s="4" t="str">
        <f t="shared" si="49"/>
        <v>critical_multiplier: 2</v>
      </c>
      <c r="AH86" s="4" t="str">
        <f t="shared" si="50"/>
        <v>delivery: 'thrown'</v>
      </c>
      <c r="AI86" s="4" t="str">
        <f t="shared" si="51"/>
        <v>range_increment: 50</v>
      </c>
      <c r="AJ86" s="4" t="str">
        <f t="shared" si="52"/>
        <v>melee_penalty: -1</v>
      </c>
      <c r="AK86" s="4" t="str">
        <f t="shared" si="53"/>
        <v>is_finesse: 'false'</v>
      </c>
      <c r="AL86" s="4" t="str">
        <f t="shared" si="54"/>
        <v>has_reach: 'false'</v>
      </c>
      <c r="AN86" s="4" t="str">
        <f t="shared" ca="1" si="57"/>
        <v>{product_name: 'Javelin, Spinning', cost: -1, stock: 15, weight: 2, image_link: '/img/armorHeavy.png', image_alt_text: 'Heavy Armor', category_id: 1, additional_information: {weapon_type: 'Exotic', ua_weapon_group: 'Polearm', damage: 'd8', damage_type: 'Piercing', critical_range: 19, critical_multiplier: 2, delivery: 'thrown', range_increment: 50, melee_penalty: -1, is_finesse: 'false', has_reach: 'false'}},</v>
      </c>
    </row>
    <row r="87" spans="1:40" outlineLevel="1" x14ac:dyDescent="0.2">
      <c r="A87" s="11" t="s">
        <v>195</v>
      </c>
      <c r="C87" s="12">
        <v>2</v>
      </c>
      <c r="D87" s="12">
        <v>0.5</v>
      </c>
      <c r="E87" s="51" t="s">
        <v>68</v>
      </c>
      <c r="F87" s="52"/>
      <c r="G87" s="52" t="s">
        <v>1321</v>
      </c>
      <c r="H87" s="51" t="s">
        <v>95</v>
      </c>
      <c r="I87" s="51"/>
      <c r="J87" s="51">
        <v>20</v>
      </c>
      <c r="K87" s="51">
        <v>2</v>
      </c>
      <c r="L87" s="51"/>
      <c r="M87" s="51"/>
      <c r="N87" s="51"/>
      <c r="O87" s="53" t="b">
        <v>0</v>
      </c>
      <c r="P87" s="53" t="b">
        <v>0</v>
      </c>
      <c r="Q87" s="4" t="s">
        <v>1452</v>
      </c>
      <c r="S87" s="4" t="str">
        <f t="shared" si="55"/>
        <v>product_name: 'Jitte'</v>
      </c>
      <c r="T87" s="4" t="str">
        <f t="shared" si="56"/>
        <v/>
      </c>
      <c r="U87" s="4" t="str">
        <f t="shared" si="38"/>
        <v>cost: 0.5</v>
      </c>
      <c r="V87" s="4" t="str">
        <f t="shared" ca="1" si="39"/>
        <v>stock: 7</v>
      </c>
      <c r="W87" s="4" t="str">
        <f t="shared" si="40"/>
        <v>weight: 2</v>
      </c>
      <c r="X87" s="4" t="str">
        <f t="shared" si="41"/>
        <v>image_link: '/img/armorHeavy.png'</v>
      </c>
      <c r="Y87" s="4" t="str">
        <f>IF(Q87="","",Y$4&amp;": '"&amp;_xlfn.XLOOKUP(Q87,Sheet2!$K$1:$K$26,Sheet2!$L$1:$L$26)&amp;"'")</f>
        <v>image_alt_text: 'Heavy Armor'</v>
      </c>
      <c r="Z87" s="4" t="str">
        <f t="shared" si="42"/>
        <v>category_id: 1</v>
      </c>
      <c r="AA87" s="4" t="str">
        <f t="shared" si="43"/>
        <v>weapon_type: 'Exotic'</v>
      </c>
      <c r="AB87" s="4" t="str">
        <f t="shared" si="44"/>
        <v/>
      </c>
      <c r="AC87" s="4" t="str">
        <f t="shared" si="45"/>
        <v>damage: 'd4'</v>
      </c>
      <c r="AD87" s="4" t="str">
        <f t="shared" si="46"/>
        <v>damage_type: 'Bludgeoning'</v>
      </c>
      <c r="AE87" s="4" t="str">
        <f t="shared" si="47"/>
        <v/>
      </c>
      <c r="AF87" s="4" t="str">
        <f t="shared" si="48"/>
        <v>critical_range: 20</v>
      </c>
      <c r="AG87" s="4" t="str">
        <f t="shared" si="49"/>
        <v>critical_multiplier: 2</v>
      </c>
      <c r="AH87" s="4" t="str">
        <f t="shared" si="50"/>
        <v/>
      </c>
      <c r="AI87" s="4" t="str">
        <f t="shared" si="51"/>
        <v>range_increment: -1</v>
      </c>
      <c r="AJ87" s="4" t="str">
        <f t="shared" si="52"/>
        <v>melee_penalty: -1</v>
      </c>
      <c r="AK87" s="4" t="str">
        <f t="shared" si="53"/>
        <v>is_finesse: 'false'</v>
      </c>
      <c r="AL87" s="4" t="str">
        <f t="shared" si="54"/>
        <v>has_reach: 'false'</v>
      </c>
      <c r="AN87" s="4" t="str">
        <f t="shared" ca="1" si="57"/>
        <v>{product_name: 'Jitte', cost: 0.5, stock: 7, weight: 2, image_link: '/img/armorHeavy.png', image_alt_text: 'Heavy Armor', category_id: 1, additional_information: {weapon_type: 'Exotic', damage: 'd4', damage_type: 'Bludgeoning', critical_range: 20, critical_multiplier: 2, range_increment: -1, melee_penalty: -1, is_finesse: 'false', has_reach: 'false'}},</v>
      </c>
    </row>
    <row r="88" spans="1:40" outlineLevel="1" x14ac:dyDescent="0.2">
      <c r="A88" s="11" t="s">
        <v>196</v>
      </c>
      <c r="C88" s="12">
        <v>2</v>
      </c>
      <c r="D88" s="12"/>
      <c r="E88" s="51" t="s">
        <v>45</v>
      </c>
      <c r="F88" s="52"/>
      <c r="G88" s="52" t="s">
        <v>1320</v>
      </c>
      <c r="H88" s="51" t="s">
        <v>95</v>
      </c>
      <c r="I88" s="51"/>
      <c r="J88" s="51">
        <v>20</v>
      </c>
      <c r="K88" s="51">
        <v>3</v>
      </c>
      <c r="L88" s="51"/>
      <c r="M88" s="51"/>
      <c r="N88" s="51"/>
      <c r="O88" s="53" t="b">
        <v>0</v>
      </c>
      <c r="P88" s="53" t="b">
        <v>0</v>
      </c>
      <c r="Q88" s="4" t="s">
        <v>1452</v>
      </c>
      <c r="S88" s="4" t="str">
        <f t="shared" si="55"/>
        <v>product_name: 'Jo'</v>
      </c>
      <c r="T88" s="4" t="str">
        <f t="shared" si="56"/>
        <v/>
      </c>
      <c r="U88" s="4" t="str">
        <f t="shared" si="38"/>
        <v>cost: -1</v>
      </c>
      <c r="V88" s="4" t="str">
        <f t="shared" ca="1" si="39"/>
        <v>stock: 4</v>
      </c>
      <c r="W88" s="4" t="str">
        <f t="shared" si="40"/>
        <v>weight: 2</v>
      </c>
      <c r="X88" s="4" t="str">
        <f t="shared" si="41"/>
        <v>image_link: '/img/armorHeavy.png'</v>
      </c>
      <c r="Y88" s="4" t="str">
        <f>IF(Q88="","",Y$4&amp;": '"&amp;_xlfn.XLOOKUP(Q88,Sheet2!$K$1:$K$26,Sheet2!$L$1:$L$26)&amp;"'")</f>
        <v>image_alt_text: 'Heavy Armor'</v>
      </c>
      <c r="Z88" s="4" t="str">
        <f t="shared" si="42"/>
        <v>category_id: 1</v>
      </c>
      <c r="AA88" s="4" t="str">
        <f t="shared" si="43"/>
        <v>weapon_type: 'Simple'</v>
      </c>
      <c r="AB88" s="4" t="str">
        <f t="shared" si="44"/>
        <v/>
      </c>
      <c r="AC88" s="4" t="str">
        <f t="shared" si="45"/>
        <v>damage: 'd6'</v>
      </c>
      <c r="AD88" s="4" t="str">
        <f t="shared" si="46"/>
        <v>damage_type: 'Bludgeoning'</v>
      </c>
      <c r="AE88" s="4" t="str">
        <f t="shared" si="47"/>
        <v/>
      </c>
      <c r="AF88" s="4" t="str">
        <f t="shared" si="48"/>
        <v>critical_range: 20</v>
      </c>
      <c r="AG88" s="4" t="str">
        <f t="shared" si="49"/>
        <v>critical_multiplier: 3</v>
      </c>
      <c r="AH88" s="4" t="str">
        <f t="shared" si="50"/>
        <v/>
      </c>
      <c r="AI88" s="4" t="str">
        <f t="shared" si="51"/>
        <v>range_increment: -1</v>
      </c>
      <c r="AJ88" s="4" t="str">
        <f t="shared" si="52"/>
        <v>melee_penalty: -1</v>
      </c>
      <c r="AK88" s="4" t="str">
        <f t="shared" si="53"/>
        <v>is_finesse: 'false'</v>
      </c>
      <c r="AL88" s="4" t="str">
        <f t="shared" si="54"/>
        <v>has_reach: 'false'</v>
      </c>
      <c r="AN88" s="4" t="str">
        <f t="shared" ca="1" si="57"/>
        <v>{product_name: 'Jo', cost: -1, stock: 4, weight: 2, image_link: '/img/armorHeavy.png', image_alt_text: 'Heavy Armor', category_id: 1, additional_information: {weapon_type: 'Simple', damage: 'd6', damage_type: 'Bludgeoning', critical_range: 20, critical_multiplier: 3, range_increment: -1, melee_penalty: -1, is_finesse: 'false', has_reach: 'false'}},</v>
      </c>
    </row>
    <row r="89" spans="1:40" ht="51" outlineLevel="1" x14ac:dyDescent="0.2">
      <c r="A89" s="11" t="s">
        <v>197</v>
      </c>
      <c r="B89" s="35" t="s">
        <v>198</v>
      </c>
      <c r="C89" s="12">
        <v>2</v>
      </c>
      <c r="D89" s="12">
        <v>2</v>
      </c>
      <c r="E89" s="51" t="s">
        <v>68</v>
      </c>
      <c r="F89" s="52" t="s">
        <v>199</v>
      </c>
      <c r="G89" s="52" t="s">
        <v>1320</v>
      </c>
      <c r="H89" s="51" t="s">
        <v>64</v>
      </c>
      <c r="I89" s="51"/>
      <c r="J89" s="51">
        <v>20</v>
      </c>
      <c r="K89" s="51">
        <v>2</v>
      </c>
      <c r="L89" s="51"/>
      <c r="M89" s="51"/>
      <c r="N89" s="51"/>
      <c r="O89" s="53" t="b">
        <v>0</v>
      </c>
      <c r="P89" s="53" t="b">
        <v>0</v>
      </c>
      <c r="Q89" s="4" t="s">
        <v>1452</v>
      </c>
      <c r="S89" s="4" t="str">
        <f t="shared" si="55"/>
        <v>product_name: 'Kama'</v>
      </c>
      <c r="T89" s="4" t="str">
        <f t="shared" si="56"/>
        <v>description: 'The kama is a special monk weapon. This designation gives a monk wielding a kama special options.\nYou can use a kama to make trip attacks. If you are tripped during your own trip attempt, you can drop the kama to avoid being tripped.'</v>
      </c>
      <c r="U89" s="4" t="str">
        <f t="shared" si="38"/>
        <v>cost: 2</v>
      </c>
      <c r="V89" s="4" t="str">
        <f t="shared" ca="1" si="39"/>
        <v>stock: 6</v>
      </c>
      <c r="W89" s="4" t="str">
        <f t="shared" si="40"/>
        <v>weight: 2</v>
      </c>
      <c r="X89" s="4" t="str">
        <f t="shared" si="41"/>
        <v>image_link: '/img/armorHeavy.png'</v>
      </c>
      <c r="Y89" s="4" t="str">
        <f>IF(Q89="","",Y$4&amp;": '"&amp;_xlfn.XLOOKUP(Q89,Sheet2!$K$1:$K$26,Sheet2!$L$1:$L$26)&amp;"'")</f>
        <v>image_alt_text: 'Heavy Armor'</v>
      </c>
      <c r="Z89" s="4" t="str">
        <f t="shared" si="42"/>
        <v>category_id: 1</v>
      </c>
      <c r="AA89" s="4" t="str">
        <f t="shared" si="43"/>
        <v>weapon_type: 'Exotic'</v>
      </c>
      <c r="AB89" s="4" t="str">
        <f t="shared" si="44"/>
        <v>ua_weapon_group: 'Sword, Light'</v>
      </c>
      <c r="AC89" s="4" t="str">
        <f t="shared" si="45"/>
        <v>damage: 'd6'</v>
      </c>
      <c r="AD89" s="4" t="str">
        <f t="shared" si="46"/>
        <v>damage_type: 'Slashing'</v>
      </c>
      <c r="AE89" s="4" t="str">
        <f t="shared" si="47"/>
        <v/>
      </c>
      <c r="AF89" s="4" t="str">
        <f t="shared" si="48"/>
        <v>critical_range: 20</v>
      </c>
      <c r="AG89" s="4" t="str">
        <f t="shared" si="49"/>
        <v>critical_multiplier: 2</v>
      </c>
      <c r="AH89" s="4" t="str">
        <f t="shared" si="50"/>
        <v/>
      </c>
      <c r="AI89" s="4" t="str">
        <f t="shared" si="51"/>
        <v>range_increment: -1</v>
      </c>
      <c r="AJ89" s="4" t="str">
        <f t="shared" si="52"/>
        <v>melee_penalty: -1</v>
      </c>
      <c r="AK89" s="4" t="str">
        <f t="shared" si="53"/>
        <v>is_finesse: 'false'</v>
      </c>
      <c r="AL89" s="4" t="str">
        <f t="shared" si="54"/>
        <v>has_reach: 'false'</v>
      </c>
      <c r="AN89" s="4" t="str">
        <f t="shared" ca="1" si="57"/>
        <v>{product_name: 'Kama', description: 'The kama is a special monk weapon. This designation gives a monk wielding a kama special options.\nYou can use a kama to make trip attacks. If you are tripped during your own trip attempt, you can drop the kama to avoid being tripped.', cost: 2, stock: 6, weight: 2, image_link: '/img/armorHeavy.png', image_alt_text: 'Heavy Armor', category_id: 1, additional_information: {weapon_type: 'Exotic', ua_weapon_group: 'Sword, Light', damage: 'd6', damage_type: 'Slashing', critical_range: 20, critical_multiplier: 2, range_increment: -1, melee_penalty: -1, is_finesse: 'false', has_reach: 'false'}},</v>
      </c>
    </row>
    <row r="90" spans="1:40" outlineLevel="1" x14ac:dyDescent="0.2">
      <c r="A90" s="11" t="s">
        <v>200</v>
      </c>
      <c r="C90" s="12">
        <v>6</v>
      </c>
      <c r="D90" s="12">
        <v>400</v>
      </c>
      <c r="E90" s="51" t="s">
        <v>68</v>
      </c>
      <c r="F90" s="52" t="s">
        <v>152</v>
      </c>
      <c r="G90" s="52" t="s">
        <v>1324</v>
      </c>
      <c r="H90" s="51" t="s">
        <v>64</v>
      </c>
      <c r="I90" s="51"/>
      <c r="J90" s="51">
        <v>19</v>
      </c>
      <c r="K90" s="51">
        <v>2</v>
      </c>
      <c r="L90" s="51"/>
      <c r="M90" s="51"/>
      <c r="N90" s="51"/>
      <c r="O90" s="53" t="b">
        <v>0</v>
      </c>
      <c r="P90" s="53" t="b">
        <v>0</v>
      </c>
      <c r="Q90" s="4" t="s">
        <v>1452</v>
      </c>
      <c r="S90" s="4" t="str">
        <f t="shared" si="55"/>
        <v>product_name: 'Katana'</v>
      </c>
      <c r="T90" s="4" t="str">
        <f t="shared" si="56"/>
        <v/>
      </c>
      <c r="U90" s="4" t="str">
        <f t="shared" si="38"/>
        <v>cost: 400</v>
      </c>
      <c r="V90" s="4" t="str">
        <f t="shared" ca="1" si="39"/>
        <v>stock: 2</v>
      </c>
      <c r="W90" s="4" t="str">
        <f t="shared" si="40"/>
        <v>weight: 6</v>
      </c>
      <c r="X90" s="4" t="str">
        <f t="shared" si="41"/>
        <v>image_link: '/img/armorHeavy.png'</v>
      </c>
      <c r="Y90" s="4" t="str">
        <f>IF(Q90="","",Y$4&amp;": '"&amp;_xlfn.XLOOKUP(Q90,Sheet2!$K$1:$K$26,Sheet2!$L$1:$L$26)&amp;"'")</f>
        <v>image_alt_text: 'Heavy Armor'</v>
      </c>
      <c r="Z90" s="4" t="str">
        <f t="shared" si="42"/>
        <v>category_id: 1</v>
      </c>
      <c r="AA90" s="4" t="str">
        <f t="shared" si="43"/>
        <v>weapon_type: 'Exotic'</v>
      </c>
      <c r="AB90" s="4" t="str">
        <f t="shared" si="44"/>
        <v>ua_weapon_group: 'Sword'</v>
      </c>
      <c r="AC90" s="4" t="str">
        <f t="shared" si="45"/>
        <v>damage: 'd10'</v>
      </c>
      <c r="AD90" s="4" t="str">
        <f t="shared" si="46"/>
        <v>damage_type: 'Slashing'</v>
      </c>
      <c r="AE90" s="4" t="str">
        <f t="shared" si="47"/>
        <v/>
      </c>
      <c r="AF90" s="4" t="str">
        <f t="shared" si="48"/>
        <v>critical_range: 19</v>
      </c>
      <c r="AG90" s="4" t="str">
        <f t="shared" si="49"/>
        <v>critical_multiplier: 2</v>
      </c>
      <c r="AH90" s="4" t="str">
        <f t="shared" si="50"/>
        <v/>
      </c>
      <c r="AI90" s="4" t="str">
        <f t="shared" si="51"/>
        <v>range_increment: -1</v>
      </c>
      <c r="AJ90" s="4" t="str">
        <f t="shared" si="52"/>
        <v>melee_penalty: -1</v>
      </c>
      <c r="AK90" s="4" t="str">
        <f t="shared" si="53"/>
        <v>is_finesse: 'false'</v>
      </c>
      <c r="AL90" s="4" t="str">
        <f t="shared" si="54"/>
        <v>has_reach: 'false'</v>
      </c>
      <c r="AN90" s="4" t="str">
        <f t="shared" ca="1" si="57"/>
        <v>{product_name: 'Katana', cost: 400, stock: 2, weight: 6, image_link: '/img/armorHeavy.png', image_alt_text: 'Heavy Armor', category_id: 1, additional_information: {weapon_type: 'Exotic', ua_weapon_group: 'Sword', damage: 'd10', damage_type: 'Slashing', critical_range: 19, critical_multiplier: 2, range_increment: -1, melee_penalty: -1, is_finesse: 'false', has_reach: 'false'}},</v>
      </c>
    </row>
    <row r="91" spans="1:40" outlineLevel="1" x14ac:dyDescent="0.2">
      <c r="A91" s="11" t="s">
        <v>201</v>
      </c>
      <c r="C91" s="12">
        <v>4</v>
      </c>
      <c r="D91" s="12">
        <v>15</v>
      </c>
      <c r="E91" s="51" t="s">
        <v>68</v>
      </c>
      <c r="F91" s="52"/>
      <c r="G91" s="52" t="s">
        <v>1323</v>
      </c>
      <c r="H91" s="51" t="s">
        <v>95</v>
      </c>
      <c r="I91" s="51"/>
      <c r="J91" s="51">
        <v>20</v>
      </c>
      <c r="K91" s="51">
        <v>2</v>
      </c>
      <c r="L91" s="51"/>
      <c r="M91" s="51"/>
      <c r="N91" s="51"/>
      <c r="O91" s="53" t="b">
        <v>0</v>
      </c>
      <c r="P91" s="53" t="b">
        <v>0</v>
      </c>
      <c r="Q91" s="4" t="s">
        <v>1452</v>
      </c>
      <c r="S91" s="4" t="str">
        <f t="shared" si="55"/>
        <v>product_name: 'Kau Sin Ke'</v>
      </c>
      <c r="T91" s="4" t="str">
        <f t="shared" si="56"/>
        <v/>
      </c>
      <c r="U91" s="4" t="str">
        <f t="shared" si="38"/>
        <v>cost: 15</v>
      </c>
      <c r="V91" s="4" t="str">
        <f t="shared" ca="1" si="39"/>
        <v>stock: 10</v>
      </c>
      <c r="W91" s="4" t="str">
        <f t="shared" si="40"/>
        <v>weight: 4</v>
      </c>
      <c r="X91" s="4" t="str">
        <f t="shared" si="41"/>
        <v>image_link: '/img/armorHeavy.png'</v>
      </c>
      <c r="Y91" s="4" t="str">
        <f>IF(Q91="","",Y$4&amp;": '"&amp;_xlfn.XLOOKUP(Q91,Sheet2!$K$1:$K$26,Sheet2!$L$1:$L$26)&amp;"'")</f>
        <v>image_alt_text: 'Heavy Armor'</v>
      </c>
      <c r="Z91" s="4" t="str">
        <f t="shared" si="42"/>
        <v>category_id: 1</v>
      </c>
      <c r="AA91" s="4" t="str">
        <f t="shared" si="43"/>
        <v>weapon_type: 'Exotic'</v>
      </c>
      <c r="AB91" s="4" t="str">
        <f t="shared" si="44"/>
        <v/>
      </c>
      <c r="AC91" s="4" t="str">
        <f t="shared" si="45"/>
        <v>damage: 'd8'</v>
      </c>
      <c r="AD91" s="4" t="str">
        <f t="shared" si="46"/>
        <v>damage_type: 'Bludgeoning'</v>
      </c>
      <c r="AE91" s="4" t="str">
        <f t="shared" si="47"/>
        <v/>
      </c>
      <c r="AF91" s="4" t="str">
        <f t="shared" si="48"/>
        <v>critical_range: 20</v>
      </c>
      <c r="AG91" s="4" t="str">
        <f t="shared" si="49"/>
        <v>critical_multiplier: 2</v>
      </c>
      <c r="AH91" s="4" t="str">
        <f t="shared" si="50"/>
        <v/>
      </c>
      <c r="AI91" s="4" t="str">
        <f t="shared" si="51"/>
        <v>range_increment: -1</v>
      </c>
      <c r="AJ91" s="4" t="str">
        <f t="shared" si="52"/>
        <v>melee_penalty: -1</v>
      </c>
      <c r="AK91" s="4" t="str">
        <f t="shared" si="53"/>
        <v>is_finesse: 'false'</v>
      </c>
      <c r="AL91" s="4" t="str">
        <f t="shared" si="54"/>
        <v>has_reach: 'false'</v>
      </c>
      <c r="AN91" s="4" t="str">
        <f t="shared" ca="1" si="57"/>
        <v>{product_name: 'Kau Sin Ke', cost: 15, stock: 10, weight: 4, image_link: '/img/armorHeavy.png', image_alt_text: 'Heavy Armor', category_id: 1, additional_information: {weapon_type: 'Exotic', damage: 'd8', damage_type: 'Bludgeoning', critical_range: 20, critical_multiplier: 2, range_increment: -1, melee_penalty: -1, is_finesse: 'false', has_reach: 'false'}},</v>
      </c>
    </row>
    <row r="92" spans="1:40" outlineLevel="1" x14ac:dyDescent="0.2">
      <c r="A92" s="13" t="s">
        <v>202</v>
      </c>
      <c r="C92" s="12">
        <v>1</v>
      </c>
      <c r="D92" s="12">
        <v>10</v>
      </c>
      <c r="E92" s="51" t="s">
        <v>68</v>
      </c>
      <c r="F92" s="52"/>
      <c r="G92" s="52" t="s">
        <v>409</v>
      </c>
      <c r="H92" s="51" t="s">
        <v>64</v>
      </c>
      <c r="I92" s="51"/>
      <c r="J92" s="51">
        <v>20</v>
      </c>
      <c r="K92" s="51">
        <v>2</v>
      </c>
      <c r="L92" s="51"/>
      <c r="M92" s="51"/>
      <c r="N92" s="51"/>
      <c r="O92" s="53" t="b">
        <v>1</v>
      </c>
      <c r="P92" s="53" t="b">
        <v>0</v>
      </c>
      <c r="Q92" s="4" t="s">
        <v>1452</v>
      </c>
      <c r="S92" s="4" t="str">
        <f t="shared" si="55"/>
        <v>product_name: 'Kawanaga'</v>
      </c>
      <c r="T92" s="4" t="str">
        <f t="shared" si="56"/>
        <v/>
      </c>
      <c r="U92" s="4" t="str">
        <f t="shared" si="38"/>
        <v>cost: 10</v>
      </c>
      <c r="V92" s="4" t="str">
        <f t="shared" ca="1" si="39"/>
        <v>stock: 6</v>
      </c>
      <c r="W92" s="4" t="str">
        <f t="shared" si="40"/>
        <v>weight: 1</v>
      </c>
      <c r="X92" s="4" t="str">
        <f t="shared" si="41"/>
        <v>image_link: '/img/armorHeavy.png'</v>
      </c>
      <c r="Y92" s="4" t="str">
        <f>IF(Q92="","",Y$4&amp;": '"&amp;_xlfn.XLOOKUP(Q92,Sheet2!$K$1:$K$26,Sheet2!$L$1:$L$26)&amp;"'")</f>
        <v>image_alt_text: 'Heavy Armor'</v>
      </c>
      <c r="Z92" s="4" t="str">
        <f t="shared" si="42"/>
        <v>category_id: 1</v>
      </c>
      <c r="AA92" s="4" t="str">
        <f t="shared" si="43"/>
        <v>weapon_type: 'Exotic'</v>
      </c>
      <c r="AB92" s="4" t="str">
        <f t="shared" si="44"/>
        <v/>
      </c>
      <c r="AC92" s="4" t="str">
        <f t="shared" si="45"/>
        <v>damage: 'd3'</v>
      </c>
      <c r="AD92" s="4" t="str">
        <f t="shared" si="46"/>
        <v>damage_type: 'Slashing'</v>
      </c>
      <c r="AE92" s="4" t="str">
        <f t="shared" si="47"/>
        <v/>
      </c>
      <c r="AF92" s="4" t="str">
        <f t="shared" si="48"/>
        <v>critical_range: 20</v>
      </c>
      <c r="AG92" s="4" t="str">
        <f t="shared" si="49"/>
        <v>critical_multiplier: 2</v>
      </c>
      <c r="AH92" s="4" t="str">
        <f t="shared" si="50"/>
        <v/>
      </c>
      <c r="AI92" s="4" t="str">
        <f t="shared" si="51"/>
        <v>range_increment: -1</v>
      </c>
      <c r="AJ92" s="4" t="str">
        <f t="shared" si="52"/>
        <v>melee_penalty: -1</v>
      </c>
      <c r="AK92" s="4" t="str">
        <f t="shared" si="53"/>
        <v>is_finesse: 'true'</v>
      </c>
      <c r="AL92" s="4" t="str">
        <f t="shared" si="54"/>
        <v>has_reach: 'false'</v>
      </c>
      <c r="AN92" s="4" t="str">
        <f t="shared" ca="1" si="57"/>
        <v>{product_name: 'Kawanaga', cost: 10, stock: 6, weight: 1, image_link: '/img/armorHeavy.png', image_alt_text: 'Heavy Armor', category_id: 1, additional_information: {weapon_type: 'Exotic', damage: 'd3', damage_type: 'Slashing', critical_range: 20, critical_multiplier: 2, range_increment: -1, melee_penalty: -1, is_finesse: 'true', has_reach: 'false'}},</v>
      </c>
    </row>
    <row r="93" spans="1:40" outlineLevel="1" x14ac:dyDescent="0.2">
      <c r="A93" s="11" t="s">
        <v>203</v>
      </c>
      <c r="C93" s="12">
        <v>12</v>
      </c>
      <c r="D93" s="12">
        <v>20</v>
      </c>
      <c r="E93" s="51" t="s">
        <v>68</v>
      </c>
      <c r="F93" s="52" t="s">
        <v>152</v>
      </c>
      <c r="G93" s="52" t="s">
        <v>1323</v>
      </c>
      <c r="H93" s="51" t="s">
        <v>64</v>
      </c>
      <c r="I93" s="51"/>
      <c r="J93" s="51">
        <v>19</v>
      </c>
      <c r="K93" s="51">
        <v>2</v>
      </c>
      <c r="L93" s="51"/>
      <c r="M93" s="51"/>
      <c r="N93" s="51"/>
      <c r="O93" s="53" t="b">
        <v>0</v>
      </c>
      <c r="P93" s="53" t="b">
        <v>0</v>
      </c>
      <c r="Q93" s="4" t="s">
        <v>1452</v>
      </c>
      <c r="S93" s="4" t="str">
        <f t="shared" si="55"/>
        <v>product_name: 'Khopesh'</v>
      </c>
      <c r="T93" s="4" t="str">
        <f t="shared" si="56"/>
        <v/>
      </c>
      <c r="U93" s="4" t="str">
        <f t="shared" si="38"/>
        <v>cost: 20</v>
      </c>
      <c r="V93" s="4" t="str">
        <f t="shared" ca="1" si="39"/>
        <v>stock: 17</v>
      </c>
      <c r="W93" s="4" t="str">
        <f t="shared" si="40"/>
        <v>weight: 12</v>
      </c>
      <c r="X93" s="4" t="str">
        <f t="shared" si="41"/>
        <v>image_link: '/img/armorHeavy.png'</v>
      </c>
      <c r="Y93" s="4" t="str">
        <f>IF(Q93="","",Y$4&amp;": '"&amp;_xlfn.XLOOKUP(Q93,Sheet2!$K$1:$K$26,Sheet2!$L$1:$L$26)&amp;"'")</f>
        <v>image_alt_text: 'Heavy Armor'</v>
      </c>
      <c r="Z93" s="4" t="str">
        <f t="shared" si="42"/>
        <v>category_id: 1</v>
      </c>
      <c r="AA93" s="4" t="str">
        <f t="shared" si="43"/>
        <v>weapon_type: 'Exotic'</v>
      </c>
      <c r="AB93" s="4" t="str">
        <f t="shared" si="44"/>
        <v>ua_weapon_group: 'Sword'</v>
      </c>
      <c r="AC93" s="4" t="str">
        <f t="shared" si="45"/>
        <v>damage: 'd8'</v>
      </c>
      <c r="AD93" s="4" t="str">
        <f t="shared" si="46"/>
        <v>damage_type: 'Slashing'</v>
      </c>
      <c r="AE93" s="4" t="str">
        <f t="shared" si="47"/>
        <v/>
      </c>
      <c r="AF93" s="4" t="str">
        <f t="shared" si="48"/>
        <v>critical_range: 19</v>
      </c>
      <c r="AG93" s="4" t="str">
        <f t="shared" si="49"/>
        <v>critical_multiplier: 2</v>
      </c>
      <c r="AH93" s="4" t="str">
        <f t="shared" si="50"/>
        <v/>
      </c>
      <c r="AI93" s="4" t="str">
        <f t="shared" si="51"/>
        <v>range_increment: -1</v>
      </c>
      <c r="AJ93" s="4" t="str">
        <f t="shared" si="52"/>
        <v>melee_penalty: -1</v>
      </c>
      <c r="AK93" s="4" t="str">
        <f t="shared" si="53"/>
        <v>is_finesse: 'false'</v>
      </c>
      <c r="AL93" s="4" t="str">
        <f t="shared" si="54"/>
        <v>has_reach: 'false'</v>
      </c>
      <c r="AN93" s="4" t="str">
        <f t="shared" ca="1" si="57"/>
        <v>{product_name: 'Khopesh', cost: 20, stock: 17, weight: 12, image_link: '/img/armorHeavy.png', image_alt_text: 'Heavy Armor', category_id: 1, additional_information: {weapon_type: 'Exotic', ua_weapon_group: 'Sword', damage: 'd8', damage_type: 'Slashing', critical_range: 19, critical_multiplier: 2, range_increment: -1, melee_penalty: -1, is_finesse: 'false', has_reach: 'false'}},</v>
      </c>
    </row>
    <row r="94" spans="1:40" outlineLevel="1" x14ac:dyDescent="0.2">
      <c r="A94" s="11" t="s">
        <v>204</v>
      </c>
      <c r="C94" s="12">
        <v>1</v>
      </c>
      <c r="D94" s="12"/>
      <c r="E94" s="51" t="s">
        <v>68</v>
      </c>
      <c r="F94" s="52" t="s">
        <v>87</v>
      </c>
      <c r="G94" s="52" t="s">
        <v>409</v>
      </c>
      <c r="H94" s="51" t="s">
        <v>64</v>
      </c>
      <c r="I94" s="51"/>
      <c r="J94" s="51">
        <v>20</v>
      </c>
      <c r="K94" s="51">
        <v>2</v>
      </c>
      <c r="L94" s="51"/>
      <c r="M94" s="51"/>
      <c r="N94" s="51"/>
      <c r="O94" s="53" t="b">
        <v>0</v>
      </c>
      <c r="P94" s="53" t="b">
        <v>0</v>
      </c>
      <c r="Q94" s="4" t="s">
        <v>1452</v>
      </c>
      <c r="S94" s="4" t="str">
        <f t="shared" si="55"/>
        <v>product_name: 'Knife, Crescent'</v>
      </c>
      <c r="T94" s="4" t="str">
        <f t="shared" si="56"/>
        <v/>
      </c>
      <c r="U94" s="4" t="str">
        <f t="shared" si="38"/>
        <v>cost: -1</v>
      </c>
      <c r="V94" s="4" t="str">
        <f t="shared" ca="1" si="39"/>
        <v>stock: 3</v>
      </c>
      <c r="W94" s="4" t="str">
        <f t="shared" si="40"/>
        <v>weight: 1</v>
      </c>
      <c r="X94" s="4" t="str">
        <f t="shared" si="41"/>
        <v>image_link: '/img/armorHeavy.png'</v>
      </c>
      <c r="Y94" s="4" t="str">
        <f>IF(Q94="","",Y$4&amp;": '"&amp;_xlfn.XLOOKUP(Q94,Sheet2!$K$1:$K$26,Sheet2!$L$1:$L$26)&amp;"'")</f>
        <v>image_alt_text: 'Heavy Armor'</v>
      </c>
      <c r="Z94" s="4" t="str">
        <f t="shared" si="42"/>
        <v>category_id: 1</v>
      </c>
      <c r="AA94" s="4" t="str">
        <f t="shared" si="43"/>
        <v>weapon_type: 'Exotic'</v>
      </c>
      <c r="AB94" s="4" t="str">
        <f t="shared" si="44"/>
        <v>ua_weapon_group: 'Dagger'</v>
      </c>
      <c r="AC94" s="4" t="str">
        <f t="shared" si="45"/>
        <v>damage: 'd3'</v>
      </c>
      <c r="AD94" s="4" t="str">
        <f t="shared" si="46"/>
        <v>damage_type: 'Slashing'</v>
      </c>
      <c r="AE94" s="4" t="str">
        <f t="shared" si="47"/>
        <v/>
      </c>
      <c r="AF94" s="4" t="str">
        <f t="shared" si="48"/>
        <v>critical_range: 20</v>
      </c>
      <c r="AG94" s="4" t="str">
        <f t="shared" si="49"/>
        <v>critical_multiplier: 2</v>
      </c>
      <c r="AH94" s="4" t="str">
        <f t="shared" si="50"/>
        <v/>
      </c>
      <c r="AI94" s="4" t="str">
        <f t="shared" si="51"/>
        <v>range_increment: -1</v>
      </c>
      <c r="AJ94" s="4" t="str">
        <f t="shared" si="52"/>
        <v>melee_penalty: -1</v>
      </c>
      <c r="AK94" s="4" t="str">
        <f t="shared" si="53"/>
        <v>is_finesse: 'false'</v>
      </c>
      <c r="AL94" s="4" t="str">
        <f t="shared" si="54"/>
        <v>has_reach: 'false'</v>
      </c>
      <c r="AN94" s="4" t="str">
        <f t="shared" ca="1" si="57"/>
        <v>{product_name: 'Knife, Crescent', cost: -1, stock: 3, weight: 1, image_link: '/img/armorHeavy.png', image_alt_text: 'Heavy Armor', category_id: 1, additional_information: {weapon_type: 'Exotic', ua_weapon_group: 'Dagger', damage: 'd3', damage_type: 'Slashing', critical_range: 20, critical_multiplier: 2, range_increment: -1, melee_penalty: -1, is_finesse: 'false', has_reach: 'false'}},</v>
      </c>
    </row>
    <row r="95" spans="1:40" outlineLevel="1" x14ac:dyDescent="0.2">
      <c r="A95" s="11" t="s">
        <v>205</v>
      </c>
      <c r="C95" s="12">
        <v>2</v>
      </c>
      <c r="D95" s="12"/>
      <c r="E95" s="51" t="s">
        <v>68</v>
      </c>
      <c r="F95" s="52" t="s">
        <v>87</v>
      </c>
      <c r="G95" s="52" t="s">
        <v>1321</v>
      </c>
      <c r="H95" s="51" t="s">
        <v>47</v>
      </c>
      <c r="I95" s="51"/>
      <c r="J95" s="51">
        <v>19</v>
      </c>
      <c r="K95" s="51">
        <v>2</v>
      </c>
      <c r="L95" s="51"/>
      <c r="M95" s="51"/>
      <c r="N95" s="51"/>
      <c r="O95" s="53" t="b">
        <v>0</v>
      </c>
      <c r="P95" s="53" t="b">
        <v>0</v>
      </c>
      <c r="Q95" s="4" t="s">
        <v>1452</v>
      </c>
      <c r="S95" s="4" t="str">
        <f t="shared" si="55"/>
        <v>product_name: 'Knife, Stump'</v>
      </c>
      <c r="T95" s="4" t="str">
        <f t="shared" si="56"/>
        <v/>
      </c>
      <c r="U95" s="4" t="str">
        <f t="shared" si="38"/>
        <v>cost: -1</v>
      </c>
      <c r="V95" s="4" t="str">
        <f t="shared" ca="1" si="39"/>
        <v>stock: 2</v>
      </c>
      <c r="W95" s="4" t="str">
        <f t="shared" si="40"/>
        <v>weight: 2</v>
      </c>
      <c r="X95" s="4" t="str">
        <f t="shared" si="41"/>
        <v>image_link: '/img/armorHeavy.png'</v>
      </c>
      <c r="Y95" s="4" t="str">
        <f>IF(Q95="","",Y$4&amp;": '"&amp;_xlfn.XLOOKUP(Q95,Sheet2!$K$1:$K$26,Sheet2!$L$1:$L$26)&amp;"'")</f>
        <v>image_alt_text: 'Heavy Armor'</v>
      </c>
      <c r="Z95" s="4" t="str">
        <f t="shared" si="42"/>
        <v>category_id: 1</v>
      </c>
      <c r="AA95" s="4" t="str">
        <f t="shared" si="43"/>
        <v>weapon_type: 'Exotic'</v>
      </c>
      <c r="AB95" s="4" t="str">
        <f t="shared" si="44"/>
        <v>ua_weapon_group: 'Dagger'</v>
      </c>
      <c r="AC95" s="4" t="str">
        <f t="shared" si="45"/>
        <v>damage: 'd4'</v>
      </c>
      <c r="AD95" s="4" t="str">
        <f t="shared" si="46"/>
        <v>damage_type: 'Piercing'</v>
      </c>
      <c r="AE95" s="4" t="str">
        <f t="shared" si="47"/>
        <v/>
      </c>
      <c r="AF95" s="4" t="str">
        <f t="shared" si="48"/>
        <v>critical_range: 19</v>
      </c>
      <c r="AG95" s="4" t="str">
        <f t="shared" si="49"/>
        <v>critical_multiplier: 2</v>
      </c>
      <c r="AH95" s="4" t="str">
        <f t="shared" si="50"/>
        <v/>
      </c>
      <c r="AI95" s="4" t="str">
        <f t="shared" si="51"/>
        <v>range_increment: -1</v>
      </c>
      <c r="AJ95" s="4" t="str">
        <f t="shared" si="52"/>
        <v>melee_penalty: -1</v>
      </c>
      <c r="AK95" s="4" t="str">
        <f t="shared" si="53"/>
        <v>is_finesse: 'false'</v>
      </c>
      <c r="AL95" s="4" t="str">
        <f t="shared" si="54"/>
        <v>has_reach: 'false'</v>
      </c>
      <c r="AN95" s="4" t="str">
        <f t="shared" ca="1" si="57"/>
        <v>{product_name: 'Knife, Stump', cost: -1, stock: 2, weight: 2, image_link: '/img/armorHeavy.png', image_alt_text: 'Heavy Armor', category_id: 1, additional_information: {weapon_type: 'Exotic', ua_weapon_group: 'Dagger', damage: 'd4', damage_type: 'Piercing', critical_range: 19, critical_multiplier: 2, range_increment: -1, melee_penalty: -1, is_finesse: 'false', has_reach: 'false'}},</v>
      </c>
    </row>
    <row r="96" spans="1:40" outlineLevel="1" x14ac:dyDescent="0.2">
      <c r="A96" s="11" t="s">
        <v>206</v>
      </c>
      <c r="C96" s="12">
        <v>3</v>
      </c>
      <c r="D96" s="12">
        <v>8</v>
      </c>
      <c r="E96" s="51" t="s">
        <v>68</v>
      </c>
      <c r="F96" s="52"/>
      <c r="G96" s="52" t="s">
        <v>1321</v>
      </c>
      <c r="H96" s="51" t="s">
        <v>64</v>
      </c>
      <c r="I96" s="51"/>
      <c r="J96" s="51">
        <v>18</v>
      </c>
      <c r="K96" s="51">
        <v>2</v>
      </c>
      <c r="L96" s="51"/>
      <c r="M96" s="51"/>
      <c r="N96" s="51"/>
      <c r="O96" s="53" t="b">
        <v>0</v>
      </c>
      <c r="P96" s="53" t="b">
        <v>0</v>
      </c>
      <c r="Q96" s="4" t="s">
        <v>1452</v>
      </c>
      <c r="S96" s="4" t="str">
        <f t="shared" si="55"/>
        <v>product_name: 'Kukri'</v>
      </c>
      <c r="T96" s="4" t="str">
        <f t="shared" si="56"/>
        <v/>
      </c>
      <c r="U96" s="4" t="str">
        <f t="shared" si="38"/>
        <v>cost: 8</v>
      </c>
      <c r="V96" s="4" t="str">
        <f t="shared" ca="1" si="39"/>
        <v>stock: 15</v>
      </c>
      <c r="W96" s="4" t="str">
        <f t="shared" si="40"/>
        <v>weight: 3</v>
      </c>
      <c r="X96" s="4" t="str">
        <f t="shared" si="41"/>
        <v>image_link: '/img/armorHeavy.png'</v>
      </c>
      <c r="Y96" s="4" t="str">
        <f>IF(Q96="","",Y$4&amp;": '"&amp;_xlfn.XLOOKUP(Q96,Sheet2!$K$1:$K$26,Sheet2!$L$1:$L$26)&amp;"'")</f>
        <v>image_alt_text: 'Heavy Armor'</v>
      </c>
      <c r="Z96" s="4" t="str">
        <f t="shared" si="42"/>
        <v>category_id: 1</v>
      </c>
      <c r="AA96" s="4" t="str">
        <f t="shared" si="43"/>
        <v>weapon_type: 'Exotic'</v>
      </c>
      <c r="AB96" s="4" t="str">
        <f t="shared" si="44"/>
        <v/>
      </c>
      <c r="AC96" s="4" t="str">
        <f t="shared" si="45"/>
        <v>damage: 'd4'</v>
      </c>
      <c r="AD96" s="4" t="str">
        <f t="shared" si="46"/>
        <v>damage_type: 'Slashing'</v>
      </c>
      <c r="AE96" s="4" t="str">
        <f t="shared" si="47"/>
        <v/>
      </c>
      <c r="AF96" s="4" t="str">
        <f t="shared" si="48"/>
        <v>critical_range: 18</v>
      </c>
      <c r="AG96" s="4" t="str">
        <f t="shared" si="49"/>
        <v>critical_multiplier: 2</v>
      </c>
      <c r="AH96" s="4" t="str">
        <f t="shared" si="50"/>
        <v/>
      </c>
      <c r="AI96" s="4" t="str">
        <f t="shared" si="51"/>
        <v>range_increment: -1</v>
      </c>
      <c r="AJ96" s="4" t="str">
        <f t="shared" si="52"/>
        <v>melee_penalty: -1</v>
      </c>
      <c r="AK96" s="4" t="str">
        <f t="shared" si="53"/>
        <v>is_finesse: 'false'</v>
      </c>
      <c r="AL96" s="4" t="str">
        <f t="shared" si="54"/>
        <v>has_reach: 'false'</v>
      </c>
      <c r="AN96" s="4" t="str">
        <f t="shared" ca="1" si="57"/>
        <v>{product_name: 'Kukri', cost: 8, stock: 15, weight: 3, image_link: '/img/armorHeavy.png', image_alt_text: 'Heavy Armor', category_id: 1, additional_information: {weapon_type: 'Exotic', damage: 'd4', damage_type: 'Slashing', critical_range: 18, critical_multiplier: 2, range_increment: -1, melee_penalty: -1, is_finesse: 'false', has_reach: 'false'}},</v>
      </c>
    </row>
    <row r="97" spans="1:40" outlineLevel="1" x14ac:dyDescent="0.2">
      <c r="A97" s="13" t="s">
        <v>207</v>
      </c>
      <c r="C97" s="12">
        <v>3</v>
      </c>
      <c r="D97" s="12">
        <v>10</v>
      </c>
      <c r="E97" s="51" t="s">
        <v>68</v>
      </c>
      <c r="F97" s="52"/>
      <c r="G97" s="52" t="s">
        <v>1320</v>
      </c>
      <c r="H97" s="51" t="s">
        <v>64</v>
      </c>
      <c r="I97" s="51"/>
      <c r="J97" s="51">
        <v>20</v>
      </c>
      <c r="K97" s="51">
        <v>2</v>
      </c>
      <c r="L97" s="51"/>
      <c r="M97" s="51"/>
      <c r="N97" s="51"/>
      <c r="O97" s="53" t="b">
        <v>1</v>
      </c>
      <c r="P97" s="53" t="b">
        <v>0</v>
      </c>
      <c r="Q97" s="4" t="s">
        <v>1452</v>
      </c>
      <c r="S97" s="4" t="str">
        <f t="shared" si="55"/>
        <v>product_name: 'Kusari-gama'</v>
      </c>
      <c r="T97" s="4" t="str">
        <f t="shared" si="56"/>
        <v/>
      </c>
      <c r="U97" s="4" t="str">
        <f t="shared" si="38"/>
        <v>cost: 10</v>
      </c>
      <c r="V97" s="4" t="str">
        <f t="shared" ca="1" si="39"/>
        <v>stock: 4</v>
      </c>
      <c r="W97" s="4" t="str">
        <f t="shared" si="40"/>
        <v>weight: 3</v>
      </c>
      <c r="X97" s="4" t="str">
        <f t="shared" si="41"/>
        <v>image_link: '/img/armorHeavy.png'</v>
      </c>
      <c r="Y97" s="4" t="str">
        <f>IF(Q97="","",Y$4&amp;": '"&amp;_xlfn.XLOOKUP(Q97,Sheet2!$K$1:$K$26,Sheet2!$L$1:$L$26)&amp;"'")</f>
        <v>image_alt_text: 'Heavy Armor'</v>
      </c>
      <c r="Z97" s="4" t="str">
        <f t="shared" si="42"/>
        <v>category_id: 1</v>
      </c>
      <c r="AA97" s="4" t="str">
        <f t="shared" si="43"/>
        <v>weapon_type: 'Exotic'</v>
      </c>
      <c r="AB97" s="4" t="str">
        <f t="shared" si="44"/>
        <v/>
      </c>
      <c r="AC97" s="4" t="str">
        <f t="shared" si="45"/>
        <v>damage: 'd6'</v>
      </c>
      <c r="AD97" s="4" t="str">
        <f t="shared" si="46"/>
        <v>damage_type: 'Slashing'</v>
      </c>
      <c r="AE97" s="4" t="str">
        <f t="shared" si="47"/>
        <v/>
      </c>
      <c r="AF97" s="4" t="str">
        <f t="shared" si="48"/>
        <v>critical_range: 20</v>
      </c>
      <c r="AG97" s="4" t="str">
        <f t="shared" si="49"/>
        <v>critical_multiplier: 2</v>
      </c>
      <c r="AH97" s="4" t="str">
        <f t="shared" si="50"/>
        <v/>
      </c>
      <c r="AI97" s="4" t="str">
        <f t="shared" si="51"/>
        <v>range_increment: -1</v>
      </c>
      <c r="AJ97" s="4" t="str">
        <f t="shared" si="52"/>
        <v>melee_penalty: -1</v>
      </c>
      <c r="AK97" s="4" t="str">
        <f t="shared" si="53"/>
        <v>is_finesse: 'true'</v>
      </c>
      <c r="AL97" s="4" t="str">
        <f t="shared" si="54"/>
        <v>has_reach: 'false'</v>
      </c>
      <c r="AN97" s="4" t="str">
        <f t="shared" ca="1" si="57"/>
        <v>{product_name: 'Kusari-gama', cost: 10, stock: 4, weight: 3, image_link: '/img/armorHeavy.png', image_alt_text: 'Heavy Armor', category_id: 1, additional_information: {weapon_type: 'Exotic', damage: 'd6', damage_type: 'Slashing', critical_range: 20, critical_multiplier: 2, range_increment: -1, melee_penalty: -1, is_finesse: 'true', has_reach: 'false'}},</v>
      </c>
    </row>
    <row r="98" spans="1:40" outlineLevel="1" x14ac:dyDescent="0.2">
      <c r="A98" s="11" t="s">
        <v>208</v>
      </c>
      <c r="C98" s="12">
        <v>7</v>
      </c>
      <c r="D98" s="12">
        <v>90</v>
      </c>
      <c r="E98" s="51" t="s">
        <v>68</v>
      </c>
      <c r="F98" s="52"/>
      <c r="G98" s="52" t="s">
        <v>1323</v>
      </c>
      <c r="H98" s="51" t="s">
        <v>64</v>
      </c>
      <c r="I98" s="51"/>
      <c r="J98" s="51">
        <v>20</v>
      </c>
      <c r="K98" s="51">
        <v>2</v>
      </c>
      <c r="L98" s="51"/>
      <c r="M98" s="51"/>
      <c r="N98" s="51"/>
      <c r="O98" s="53" t="b">
        <v>0</v>
      </c>
      <c r="P98" s="53" t="b">
        <v>0</v>
      </c>
      <c r="Q98" s="4" t="s">
        <v>1452</v>
      </c>
      <c r="S98" s="4" t="str">
        <f t="shared" si="55"/>
        <v>product_name: 'Lajatang'</v>
      </c>
      <c r="T98" s="4" t="str">
        <f t="shared" si="56"/>
        <v/>
      </c>
      <c r="U98" s="4" t="str">
        <f t="shared" si="38"/>
        <v>cost: 90</v>
      </c>
      <c r="V98" s="4" t="str">
        <f t="shared" ca="1" si="39"/>
        <v>stock: 10</v>
      </c>
      <c r="W98" s="4" t="str">
        <f t="shared" si="40"/>
        <v>weight: 7</v>
      </c>
      <c r="X98" s="4" t="str">
        <f t="shared" si="41"/>
        <v>image_link: '/img/armorHeavy.png'</v>
      </c>
      <c r="Y98" s="4" t="str">
        <f>IF(Q98="","",Y$4&amp;": '"&amp;_xlfn.XLOOKUP(Q98,Sheet2!$K$1:$K$26,Sheet2!$L$1:$L$26)&amp;"'")</f>
        <v>image_alt_text: 'Heavy Armor'</v>
      </c>
      <c r="Z98" s="4" t="str">
        <f t="shared" si="42"/>
        <v>category_id: 1</v>
      </c>
      <c r="AA98" s="4" t="str">
        <f t="shared" si="43"/>
        <v>weapon_type: 'Exotic'</v>
      </c>
      <c r="AB98" s="4" t="str">
        <f t="shared" si="44"/>
        <v/>
      </c>
      <c r="AC98" s="4" t="str">
        <f t="shared" si="45"/>
        <v>damage: 'd8'</v>
      </c>
      <c r="AD98" s="4" t="str">
        <f t="shared" si="46"/>
        <v>damage_type: 'Slashing'</v>
      </c>
      <c r="AE98" s="4" t="str">
        <f t="shared" si="47"/>
        <v/>
      </c>
      <c r="AF98" s="4" t="str">
        <f t="shared" si="48"/>
        <v>critical_range: 20</v>
      </c>
      <c r="AG98" s="4" t="str">
        <f t="shared" si="49"/>
        <v>critical_multiplier: 2</v>
      </c>
      <c r="AH98" s="4" t="str">
        <f t="shared" si="50"/>
        <v/>
      </c>
      <c r="AI98" s="4" t="str">
        <f t="shared" si="51"/>
        <v>range_increment: -1</v>
      </c>
      <c r="AJ98" s="4" t="str">
        <f t="shared" si="52"/>
        <v>melee_penalty: -1</v>
      </c>
      <c r="AK98" s="4" t="str">
        <f t="shared" si="53"/>
        <v>is_finesse: 'false'</v>
      </c>
      <c r="AL98" s="4" t="str">
        <f t="shared" si="54"/>
        <v>has_reach: 'false'</v>
      </c>
      <c r="AN98" s="4" t="str">
        <f t="shared" ca="1" si="57"/>
        <v>{product_name: 'Lajatang', cost: 90, stock: 10, weight: 7, image_link: '/img/armorHeavy.png', image_alt_text: 'Heavy Armor', category_id: 1, additional_information: {weapon_type: 'Exotic', damage: 'd8', damage_type: 'Slashing', critical_range: 20, critical_multiplier: 2, range_increment: -1, melee_penalty: -1, is_finesse: 'false', has_reach: 'false'}},</v>
      </c>
    </row>
    <row r="99" spans="1:40" ht="51" outlineLevel="1" x14ac:dyDescent="0.2">
      <c r="A99" s="11" t="s">
        <v>209</v>
      </c>
      <c r="B99" s="35" t="s">
        <v>210</v>
      </c>
      <c r="C99" s="12">
        <v>10</v>
      </c>
      <c r="D99" s="12">
        <v>10</v>
      </c>
      <c r="E99" s="51" t="s">
        <v>57</v>
      </c>
      <c r="F99" s="52" t="s">
        <v>177</v>
      </c>
      <c r="G99" s="52" t="s">
        <v>1323</v>
      </c>
      <c r="H99" s="51" t="s">
        <v>47</v>
      </c>
      <c r="I99" s="51"/>
      <c r="J99" s="51">
        <v>20</v>
      </c>
      <c r="K99" s="51">
        <v>3</v>
      </c>
      <c r="L99" s="51"/>
      <c r="M99" s="51"/>
      <c r="N99" s="51"/>
      <c r="O99" s="53" t="b">
        <v>0</v>
      </c>
      <c r="P99" s="53" t="b">
        <v>1</v>
      </c>
      <c r="Q99" s="4" t="s">
        <v>1452</v>
      </c>
      <c r="S99" s="4" t="str">
        <f t="shared" si="55"/>
        <v>product_name: 'Lance, Heavy'</v>
      </c>
      <c r="T99" s="4" t="str">
        <f t="shared" si="56"/>
        <v>description: 'A lance deals double damage when used from the back of a charging mount. It has reach, so you can strike opponents 10 feet away with it, but you can’t use it against an adjacent foe.\nWhile mounted, you can wield a lance with one hand.'</v>
      </c>
      <c r="U99" s="4" t="str">
        <f t="shared" si="38"/>
        <v>cost: 10</v>
      </c>
      <c r="V99" s="4" t="str">
        <f t="shared" ca="1" si="39"/>
        <v>stock: 11</v>
      </c>
      <c r="W99" s="4" t="str">
        <f t="shared" si="40"/>
        <v>weight: 10</v>
      </c>
      <c r="X99" s="4" t="str">
        <f t="shared" si="41"/>
        <v>image_link: '/img/armorHeavy.png'</v>
      </c>
      <c r="Y99" s="4" t="str">
        <f>IF(Q99="","",Y$4&amp;": '"&amp;_xlfn.XLOOKUP(Q99,Sheet2!$K$1:$K$26,Sheet2!$L$1:$L$26)&amp;"'")</f>
        <v>image_alt_text: 'Heavy Armor'</v>
      </c>
      <c r="Z99" s="4" t="str">
        <f t="shared" si="42"/>
        <v>category_id: 1</v>
      </c>
      <c r="AA99" s="4" t="str">
        <f t="shared" si="43"/>
        <v>weapon_type: 'Martial'</v>
      </c>
      <c r="AB99" s="4" t="str">
        <f t="shared" si="44"/>
        <v>ua_weapon_group: 'Polearm'</v>
      </c>
      <c r="AC99" s="4" t="str">
        <f t="shared" si="45"/>
        <v>damage: 'd8'</v>
      </c>
      <c r="AD99" s="4" t="str">
        <f t="shared" si="46"/>
        <v>damage_type: 'Piercing'</v>
      </c>
      <c r="AE99" s="4" t="str">
        <f t="shared" si="47"/>
        <v/>
      </c>
      <c r="AF99" s="4" t="str">
        <f t="shared" si="48"/>
        <v>critical_range: 20</v>
      </c>
      <c r="AG99" s="4" t="str">
        <f t="shared" si="49"/>
        <v>critical_multiplier: 3</v>
      </c>
      <c r="AH99" s="4" t="str">
        <f t="shared" si="50"/>
        <v/>
      </c>
      <c r="AI99" s="4" t="str">
        <f t="shared" si="51"/>
        <v>range_increment: -1</v>
      </c>
      <c r="AJ99" s="4" t="str">
        <f t="shared" si="52"/>
        <v>melee_penalty: -1</v>
      </c>
      <c r="AK99" s="4" t="str">
        <f t="shared" si="53"/>
        <v>is_finesse: 'false'</v>
      </c>
      <c r="AL99" s="4" t="str">
        <f t="shared" si="54"/>
        <v>has_reach: 'true'</v>
      </c>
      <c r="AN99" s="4" t="str">
        <f t="shared" ca="1" si="57"/>
        <v>{product_name: 'Lance, Heavy', description: 'A lance deals double damage when used from the back of a charging mount. It has reach, so you can strike opponents 10 feet away with it, but you can’t use it against an adjacent foe.\nWhile mounted, you can wield a lance with one hand.', cost: 10, stock: 11, weight: 10, image_link: '/img/armorHeavy.png', image_alt_text: 'Heavy Armor', category_id: 1, additional_information: {weapon_type: 'Martial', ua_weapon_group: 'Polearm', damage: 'd8', damage_type: 'Piercing', critical_range: 20, critical_multiplier: 3, range_increment: -1, melee_penalty: -1, is_finesse: 'false', has_reach: 'true'}},</v>
      </c>
    </row>
    <row r="100" spans="1:40" ht="51" outlineLevel="1" x14ac:dyDescent="0.2">
      <c r="A100" s="11" t="s">
        <v>211</v>
      </c>
      <c r="B100" s="35" t="s">
        <v>210</v>
      </c>
      <c r="C100" s="12">
        <v>5</v>
      </c>
      <c r="D100" s="12">
        <v>6</v>
      </c>
      <c r="E100" s="51" t="s">
        <v>57</v>
      </c>
      <c r="F100" s="52" t="s">
        <v>177</v>
      </c>
      <c r="G100" s="52" t="s">
        <v>1320</v>
      </c>
      <c r="H100" s="51" t="s">
        <v>47</v>
      </c>
      <c r="I100" s="51"/>
      <c r="J100" s="51">
        <v>20</v>
      </c>
      <c r="K100" s="51">
        <v>3</v>
      </c>
      <c r="L100" s="51"/>
      <c r="M100" s="51"/>
      <c r="N100" s="51"/>
      <c r="O100" s="53" t="b">
        <v>0</v>
      </c>
      <c r="P100" s="53" t="b">
        <v>1</v>
      </c>
      <c r="Q100" s="4" t="s">
        <v>1452</v>
      </c>
      <c r="S100" s="4" t="str">
        <f t="shared" si="55"/>
        <v>product_name: 'Lance, Light'</v>
      </c>
      <c r="T100" s="4" t="str">
        <f t="shared" si="56"/>
        <v>description: 'A lance deals double damage when used from the back of a charging mount. It has reach, so you can strike opponents 10 feet away with it, but you can’t use it against an adjacent foe.\nWhile mounted, you can wield a lance with one hand.'</v>
      </c>
      <c r="U100" s="4" t="str">
        <f t="shared" si="38"/>
        <v>cost: 6</v>
      </c>
      <c r="V100" s="4" t="str">
        <f t="shared" ca="1" si="39"/>
        <v>stock: 5</v>
      </c>
      <c r="W100" s="4" t="str">
        <f t="shared" si="40"/>
        <v>weight: 5</v>
      </c>
      <c r="X100" s="4" t="str">
        <f t="shared" si="41"/>
        <v>image_link: '/img/armorHeavy.png'</v>
      </c>
      <c r="Y100" s="4" t="str">
        <f>IF(Q100="","",Y$4&amp;": '"&amp;_xlfn.XLOOKUP(Q100,Sheet2!$K$1:$K$26,Sheet2!$L$1:$L$26)&amp;"'")</f>
        <v>image_alt_text: 'Heavy Armor'</v>
      </c>
      <c r="Z100" s="4" t="str">
        <f t="shared" si="42"/>
        <v>category_id: 1</v>
      </c>
      <c r="AA100" s="4" t="str">
        <f t="shared" si="43"/>
        <v>weapon_type: 'Martial'</v>
      </c>
      <c r="AB100" s="4" t="str">
        <f t="shared" si="44"/>
        <v>ua_weapon_group: 'Polearm'</v>
      </c>
      <c r="AC100" s="4" t="str">
        <f t="shared" si="45"/>
        <v>damage: 'd6'</v>
      </c>
      <c r="AD100" s="4" t="str">
        <f t="shared" si="46"/>
        <v>damage_type: 'Piercing'</v>
      </c>
      <c r="AE100" s="4" t="str">
        <f t="shared" si="47"/>
        <v/>
      </c>
      <c r="AF100" s="4" t="str">
        <f t="shared" si="48"/>
        <v>critical_range: 20</v>
      </c>
      <c r="AG100" s="4" t="str">
        <f t="shared" si="49"/>
        <v>critical_multiplier: 3</v>
      </c>
      <c r="AH100" s="4" t="str">
        <f t="shared" si="50"/>
        <v/>
      </c>
      <c r="AI100" s="4" t="str">
        <f t="shared" si="51"/>
        <v>range_increment: -1</v>
      </c>
      <c r="AJ100" s="4" t="str">
        <f t="shared" si="52"/>
        <v>melee_penalty: -1</v>
      </c>
      <c r="AK100" s="4" t="str">
        <f t="shared" si="53"/>
        <v>is_finesse: 'false'</v>
      </c>
      <c r="AL100" s="4" t="str">
        <f t="shared" si="54"/>
        <v>has_reach: 'true'</v>
      </c>
      <c r="AN100" s="4" t="str">
        <f t="shared" ca="1" si="57"/>
        <v>{product_name: 'Lance, Light', description: 'A lance deals double damage when used from the back of a charging mount. It has reach, so you can strike opponents 10 feet away with it, but you can’t use it against an adjacent foe.\nWhile mounted, you can wield a lance with one hand.', cost: 6, stock: 5, weight: 5, image_link: '/img/armorHeavy.png', image_alt_text: 'Heavy Armor', category_id: 1, additional_information: {weapon_type: 'Martial', ua_weapon_group: 'Polearm', damage: 'd6', damage_type: 'Piercing', critical_range: 20, critical_multiplier: 3, range_increment: -1, melee_penalty: -1, is_finesse: 'false', has_reach: 'true'}},</v>
      </c>
    </row>
    <row r="101" spans="1:40" outlineLevel="1" x14ac:dyDescent="0.2">
      <c r="A101" s="11" t="s">
        <v>212</v>
      </c>
      <c r="C101" s="12">
        <v>12</v>
      </c>
      <c r="D101" s="12">
        <v>12</v>
      </c>
      <c r="E101" s="51" t="s">
        <v>45</v>
      </c>
      <c r="F101" s="52" t="s">
        <v>137</v>
      </c>
      <c r="G101" s="52" t="s">
        <v>1323</v>
      </c>
      <c r="H101" s="51" t="s">
        <v>95</v>
      </c>
      <c r="I101" s="51"/>
      <c r="J101" s="51">
        <v>20</v>
      </c>
      <c r="K101" s="51">
        <v>2</v>
      </c>
      <c r="L101" s="51"/>
      <c r="M101" s="51"/>
      <c r="N101" s="51"/>
      <c r="O101" s="53" t="b">
        <v>0</v>
      </c>
      <c r="P101" s="53" t="b">
        <v>0</v>
      </c>
      <c r="Q101" s="4" t="s">
        <v>1452</v>
      </c>
      <c r="S101" s="4" t="str">
        <f t="shared" si="55"/>
        <v>product_name: 'Mace, Heavy'</v>
      </c>
      <c r="T101" s="4" t="str">
        <f t="shared" si="56"/>
        <v/>
      </c>
      <c r="U101" s="4" t="str">
        <f t="shared" ref="U101:U132" si="58">D$4&amp;": "&amp;IF(ISNUMBER(D101),D101,-1)</f>
        <v>cost: 12</v>
      </c>
      <c r="V101" s="4" t="str">
        <f t="shared" ref="V101:V132" ca="1" si="59">"stock: "&amp;TRUNC(RAND()*20)</f>
        <v>stock: 18</v>
      </c>
      <c r="W101" s="4" t="str">
        <f t="shared" ref="W101:W132" si="60">C$4&amp;": "&amp;IF(ISNUMBER(C101),C101,-1)</f>
        <v>weight: 12</v>
      </c>
      <c r="X101" s="4" t="str">
        <f t="shared" ref="X101:X132" si="61">IF(ISBLANK(Q101),"",Q$4&amp;": '/img/"&amp;Q101&amp;"'")</f>
        <v>image_link: '/img/armorHeavy.png'</v>
      </c>
      <c r="Y101" s="4" t="str">
        <f>IF(Q101="","",Y$4&amp;": '"&amp;_xlfn.XLOOKUP(Q101,Sheet2!$K$1:$K$26,Sheet2!$L$1:$L$26)&amp;"'")</f>
        <v>image_alt_text: 'Heavy Armor'</v>
      </c>
      <c r="Z101" s="4" t="str">
        <f t="shared" ref="Z101:Z132" si="62">$Z$4&amp;": 1"</f>
        <v>category_id: 1</v>
      </c>
      <c r="AA101" s="4" t="str">
        <f t="shared" ref="AA101:AA132" si="63">IF(E101="","",E$4&amp;": '"&amp;E101&amp;"'")</f>
        <v>weapon_type: 'Simple'</v>
      </c>
      <c r="AB101" s="4" t="str">
        <f t="shared" ref="AB101:AB132" si="64">IF(F101="","",F$4&amp;": '"&amp;F101&amp;"'")</f>
        <v>ua_weapon_group: 'Impact'</v>
      </c>
      <c r="AC101" s="4" t="str">
        <f t="shared" ref="AC101:AC132" si="65">IF(G101="","",G$4&amp;": '"&amp;G101&amp;"'")</f>
        <v>damage: 'd8'</v>
      </c>
      <c r="AD101" s="4" t="str">
        <f t="shared" ref="AD101:AD132" si="66">IF(H101="","",H$4&amp;": '"&amp;H101&amp;"'")</f>
        <v>damage_type: 'Bludgeoning'</v>
      </c>
      <c r="AE101" s="4" t="str">
        <f t="shared" ref="AE101:AE132" si="67">IF(I101="","",I$4&amp;": '"&amp;I101&amp;"'")</f>
        <v/>
      </c>
      <c r="AF101" s="4" t="str">
        <f t="shared" ref="AF101:AF132" si="68">J$4&amp;": "&amp;IF(ISNUMBER(J101),J101,-1)</f>
        <v>critical_range: 20</v>
      </c>
      <c r="AG101" s="4" t="str">
        <f t="shared" ref="AG101:AG132" si="69">K$4&amp;": "&amp;IF(ISNUMBER(K101),K101,-1)</f>
        <v>critical_multiplier: 2</v>
      </c>
      <c r="AH101" s="4" t="str">
        <f t="shared" ref="AH101:AH132" si="70">IF(L101="","",L$4&amp;": '"&amp;L101&amp;"'")</f>
        <v/>
      </c>
      <c r="AI101" s="4" t="str">
        <f t="shared" ref="AI101:AI132" si="71">M$4&amp;": "&amp;IF(ISNUMBER(M101),M101,-1)</f>
        <v>range_increment: -1</v>
      </c>
      <c r="AJ101" s="4" t="str">
        <f t="shared" ref="AJ101:AJ132" si="72">N$4&amp;": "&amp;IF(ISNUMBER(N101),N101,-1)</f>
        <v>melee_penalty: -1</v>
      </c>
      <c r="AK101" s="4" t="str">
        <f t="shared" ref="AK101:AK132" si="73">IF(O101="","",O$4&amp;": '"&amp;LOWER(O101)&amp;"'")</f>
        <v>is_finesse: 'false'</v>
      </c>
      <c r="AL101" s="4" t="str">
        <f t="shared" ref="AL101:AL132" si="74">IF(P101="","",P$4&amp;": '"&amp;LOWER(P101)&amp;"'")</f>
        <v>has_reach: 'false'</v>
      </c>
      <c r="AN101" s="4" t="str">
        <f t="shared" ca="1" si="57"/>
        <v>{product_name: 'Mace, Heavy', cost: 12, stock: 18, weight: 12, image_link: '/img/armorHeavy.png', image_alt_text: 'Heavy Armor', category_id: 1, additional_information: {weapon_type: 'Simple', ua_weapon_group: 'Impact', damage: 'd8', damage_type: 'Bludgeoning', critical_range: 20, critical_multiplier: 2, range_increment: -1, melee_penalty: -1, is_finesse: 'false', has_reach: 'false'}},</v>
      </c>
    </row>
    <row r="102" spans="1:40" outlineLevel="1" x14ac:dyDescent="0.2">
      <c r="A102" s="11" t="s">
        <v>213</v>
      </c>
      <c r="C102" s="12">
        <v>6</v>
      </c>
      <c r="D102" s="12">
        <v>5</v>
      </c>
      <c r="E102" s="51" t="s">
        <v>45</v>
      </c>
      <c r="F102" s="52" t="s">
        <v>137</v>
      </c>
      <c r="G102" s="52" t="s">
        <v>1320</v>
      </c>
      <c r="H102" s="51" t="s">
        <v>95</v>
      </c>
      <c r="I102" s="51"/>
      <c r="J102" s="51">
        <v>20</v>
      </c>
      <c r="K102" s="51">
        <v>2</v>
      </c>
      <c r="L102" s="51"/>
      <c r="M102" s="51"/>
      <c r="N102" s="51"/>
      <c r="O102" s="53" t="b">
        <v>0</v>
      </c>
      <c r="P102" s="53" t="b">
        <v>0</v>
      </c>
      <c r="Q102" s="4" t="s">
        <v>1449</v>
      </c>
      <c r="S102" s="4" t="str">
        <f t="shared" si="55"/>
        <v>product_name: 'Mace, Light'</v>
      </c>
      <c r="T102" s="4" t="str">
        <f t="shared" ref="T102:T133" si="75">IF(B102="","",$B$4&amp;": '"&amp;SUBSTITUTE(B102,CHAR(10),"\n")&amp;"'")</f>
        <v/>
      </c>
      <c r="U102" s="4" t="str">
        <f t="shared" si="58"/>
        <v>cost: 5</v>
      </c>
      <c r="V102" s="4" t="str">
        <f t="shared" ca="1" si="59"/>
        <v>stock: 13</v>
      </c>
      <c r="W102" s="4" t="str">
        <f t="shared" si="60"/>
        <v>weight: 6</v>
      </c>
      <c r="X102" s="4" t="str">
        <f t="shared" si="61"/>
        <v>image_link: '/img/armorLight.png'</v>
      </c>
      <c r="Y102" s="4" t="str">
        <f>IF(Q102="","",Y$4&amp;": '"&amp;_xlfn.XLOOKUP(Q102,Sheet2!$K$1:$K$26,Sheet2!$L$1:$L$26)&amp;"'")</f>
        <v>image_alt_text: 'Light Armor'</v>
      </c>
      <c r="Z102" s="4" t="str">
        <f t="shared" si="62"/>
        <v>category_id: 1</v>
      </c>
      <c r="AA102" s="4" t="str">
        <f t="shared" si="63"/>
        <v>weapon_type: 'Simple'</v>
      </c>
      <c r="AB102" s="4" t="str">
        <f t="shared" si="64"/>
        <v>ua_weapon_group: 'Impact'</v>
      </c>
      <c r="AC102" s="4" t="str">
        <f t="shared" si="65"/>
        <v>damage: 'd6'</v>
      </c>
      <c r="AD102" s="4" t="str">
        <f t="shared" si="66"/>
        <v>damage_type: 'Bludgeoning'</v>
      </c>
      <c r="AE102" s="4" t="str">
        <f t="shared" si="67"/>
        <v/>
      </c>
      <c r="AF102" s="4" t="str">
        <f t="shared" si="68"/>
        <v>critical_range: 20</v>
      </c>
      <c r="AG102" s="4" t="str">
        <f t="shared" si="69"/>
        <v>critical_multiplier: 2</v>
      </c>
      <c r="AH102" s="4" t="str">
        <f t="shared" si="70"/>
        <v/>
      </c>
      <c r="AI102" s="4" t="str">
        <f t="shared" si="71"/>
        <v>range_increment: -1</v>
      </c>
      <c r="AJ102" s="4" t="str">
        <f t="shared" si="72"/>
        <v>melee_penalty: -1</v>
      </c>
      <c r="AK102" s="4" t="str">
        <f t="shared" si="73"/>
        <v>is_finesse: 'false'</v>
      </c>
      <c r="AL102" s="4" t="str">
        <f t="shared" si="74"/>
        <v>has_reach: 'false'</v>
      </c>
      <c r="AN102" s="4" t="str">
        <f t="shared" ca="1" si="57"/>
        <v>{product_name: 'Mace, Light', cost: 5, stock: 13, weight: 6, image_link: '/img/armorLight.png', image_alt_text: 'Light Armor', category_id: 1, additional_information: {weapon_type: 'Simple', ua_weapon_group: 'Impact', damage: 'd6', damage_type: 'Bludgeoning', critical_range: 20, critical_multiplier: 2, range_increment: -1, melee_penalty: -1, is_finesse: 'false', has_reach: 'false'}},</v>
      </c>
    </row>
    <row r="103" spans="1:40" outlineLevel="1" x14ac:dyDescent="0.2">
      <c r="A103" s="11" t="s">
        <v>214</v>
      </c>
      <c r="C103" s="12">
        <v>8</v>
      </c>
      <c r="D103" s="12"/>
      <c r="E103" s="51" t="s">
        <v>68</v>
      </c>
      <c r="F103" s="52" t="s">
        <v>177</v>
      </c>
      <c r="G103" s="52" t="s">
        <v>1321</v>
      </c>
      <c r="H103" s="51" t="s">
        <v>95</v>
      </c>
      <c r="I103" s="51" t="s">
        <v>97</v>
      </c>
      <c r="J103" s="51">
        <v>20</v>
      </c>
      <c r="K103" s="51">
        <v>2</v>
      </c>
      <c r="L103" s="51"/>
      <c r="M103" s="51"/>
      <c r="N103" s="51"/>
      <c r="O103" s="53" t="b">
        <v>0</v>
      </c>
      <c r="P103" s="53" t="b">
        <v>0</v>
      </c>
      <c r="Q103" s="4" t="s">
        <v>1449</v>
      </c>
      <c r="S103" s="4" t="str">
        <f t="shared" si="55"/>
        <v>product_name: 'Mancatcher'</v>
      </c>
      <c r="T103" s="4" t="str">
        <f t="shared" si="75"/>
        <v/>
      </c>
      <c r="U103" s="4" t="str">
        <f t="shared" si="58"/>
        <v>cost: -1</v>
      </c>
      <c r="V103" s="4" t="str">
        <f t="shared" ca="1" si="59"/>
        <v>stock: 16</v>
      </c>
      <c r="W103" s="4" t="str">
        <f t="shared" si="60"/>
        <v>weight: 8</v>
      </c>
      <c r="X103" s="4" t="str">
        <f t="shared" si="61"/>
        <v>image_link: '/img/armorLight.png'</v>
      </c>
      <c r="Y103" s="4" t="str">
        <f>IF(Q103="","",Y$4&amp;": '"&amp;_xlfn.XLOOKUP(Q103,Sheet2!$K$1:$K$26,Sheet2!$L$1:$L$26)&amp;"'")</f>
        <v>image_alt_text: 'Light Armor'</v>
      </c>
      <c r="Z103" s="4" t="str">
        <f t="shared" si="62"/>
        <v>category_id: 1</v>
      </c>
      <c r="AA103" s="4" t="str">
        <f t="shared" si="63"/>
        <v>weapon_type: 'Exotic'</v>
      </c>
      <c r="AB103" s="4" t="str">
        <f t="shared" si="64"/>
        <v>ua_weapon_group: 'Polearm'</v>
      </c>
      <c r="AC103" s="4" t="str">
        <f t="shared" si="65"/>
        <v>damage: 'd4'</v>
      </c>
      <c r="AD103" s="4" t="str">
        <f t="shared" si="66"/>
        <v>damage_type: 'Bludgeoning'</v>
      </c>
      <c r="AE103" s="4" t="str">
        <f t="shared" si="67"/>
        <v>special_damage: 'Subdual'</v>
      </c>
      <c r="AF103" s="4" t="str">
        <f t="shared" si="68"/>
        <v>critical_range: 20</v>
      </c>
      <c r="AG103" s="4" t="str">
        <f t="shared" si="69"/>
        <v>critical_multiplier: 2</v>
      </c>
      <c r="AH103" s="4" t="str">
        <f t="shared" si="70"/>
        <v/>
      </c>
      <c r="AI103" s="4" t="str">
        <f t="shared" si="71"/>
        <v>range_increment: -1</v>
      </c>
      <c r="AJ103" s="4" t="str">
        <f t="shared" si="72"/>
        <v>melee_penalty: -1</v>
      </c>
      <c r="AK103" s="4" t="str">
        <f t="shared" si="73"/>
        <v>is_finesse: 'false'</v>
      </c>
      <c r="AL103" s="4" t="str">
        <f t="shared" si="74"/>
        <v>has_reach: 'false'</v>
      </c>
      <c r="AN103" s="4" t="str">
        <f t="shared" ca="1" si="57"/>
        <v>{product_name: 'Mancatcher', cost: -1, stock: 16, weight: 8, image_link: '/img/armorLight.png', image_alt_text: 'Light Armor', category_id: 1, additional_information: {weapon_type: 'Exotic', ua_weapon_group: 'Polearm', damage: 'd4', damage_type: 'Bludgeoning', special_damage: 'Subdual', critical_range: 20, critical_multiplier: 2, range_increment: -1, melee_penalty: -1, is_finesse: 'false', has_reach: 'false'}},</v>
      </c>
    </row>
    <row r="104" spans="1:40" outlineLevel="1" x14ac:dyDescent="0.2">
      <c r="A104" s="11" t="s">
        <v>215</v>
      </c>
      <c r="C104" s="12">
        <v>9</v>
      </c>
      <c r="D104" s="12"/>
      <c r="E104" s="51" t="s">
        <v>68</v>
      </c>
      <c r="F104" s="52"/>
      <c r="G104" s="52" t="s">
        <v>1323</v>
      </c>
      <c r="H104" s="51" t="s">
        <v>47</v>
      </c>
      <c r="I104" s="51"/>
      <c r="J104" s="51">
        <v>20</v>
      </c>
      <c r="K104" s="51">
        <v>3</v>
      </c>
      <c r="L104" s="51"/>
      <c r="M104" s="51"/>
      <c r="N104" s="51"/>
      <c r="O104" s="53" t="b">
        <v>0</v>
      </c>
      <c r="P104" s="53" t="b">
        <v>0</v>
      </c>
      <c r="Q104" s="4" t="s">
        <v>1452</v>
      </c>
      <c r="S104" s="4" t="str">
        <f t="shared" si="55"/>
        <v>product_name: 'Manti'</v>
      </c>
      <c r="T104" s="4" t="str">
        <f t="shared" si="75"/>
        <v/>
      </c>
      <c r="U104" s="4" t="str">
        <f t="shared" si="58"/>
        <v>cost: -1</v>
      </c>
      <c r="V104" s="4" t="str">
        <f t="shared" ca="1" si="59"/>
        <v>stock: 7</v>
      </c>
      <c r="W104" s="4" t="str">
        <f t="shared" si="60"/>
        <v>weight: 9</v>
      </c>
      <c r="X104" s="4" t="str">
        <f t="shared" si="61"/>
        <v>image_link: '/img/armorHeavy.png'</v>
      </c>
      <c r="Y104" s="4" t="str">
        <f>IF(Q104="","",Y$4&amp;": '"&amp;_xlfn.XLOOKUP(Q104,Sheet2!$K$1:$K$26,Sheet2!$L$1:$L$26)&amp;"'")</f>
        <v>image_alt_text: 'Heavy Armor'</v>
      </c>
      <c r="Z104" s="4" t="str">
        <f t="shared" si="62"/>
        <v>category_id: 1</v>
      </c>
      <c r="AA104" s="4" t="str">
        <f t="shared" si="63"/>
        <v>weapon_type: 'Exotic'</v>
      </c>
      <c r="AB104" s="4" t="str">
        <f t="shared" si="64"/>
        <v/>
      </c>
      <c r="AC104" s="4" t="str">
        <f t="shared" si="65"/>
        <v>damage: 'd8'</v>
      </c>
      <c r="AD104" s="4" t="str">
        <f t="shared" si="66"/>
        <v>damage_type: 'Piercing'</v>
      </c>
      <c r="AE104" s="4" t="str">
        <f t="shared" si="67"/>
        <v/>
      </c>
      <c r="AF104" s="4" t="str">
        <f t="shared" si="68"/>
        <v>critical_range: 20</v>
      </c>
      <c r="AG104" s="4" t="str">
        <f t="shared" si="69"/>
        <v>critical_multiplier: 3</v>
      </c>
      <c r="AH104" s="4" t="str">
        <f t="shared" si="70"/>
        <v/>
      </c>
      <c r="AI104" s="4" t="str">
        <f t="shared" si="71"/>
        <v>range_increment: -1</v>
      </c>
      <c r="AJ104" s="4" t="str">
        <f t="shared" si="72"/>
        <v>melee_penalty: -1</v>
      </c>
      <c r="AK104" s="4" t="str">
        <f t="shared" si="73"/>
        <v>is_finesse: 'false'</v>
      </c>
      <c r="AL104" s="4" t="str">
        <f t="shared" si="74"/>
        <v>has_reach: 'false'</v>
      </c>
      <c r="AN104" s="4" t="str">
        <f t="shared" ca="1" si="57"/>
        <v>{product_name: 'Manti', cost: -1, stock: 7, weight: 9, image_link: '/img/armorHeavy.png', image_alt_text: 'Heavy Armor', category_id: 1, additional_information: {weapon_type: 'Exotic', damage: 'd8', damage_type: 'Piercing', critical_range: 20, critical_multiplier: 3, range_increment: -1, melee_penalty: -1, is_finesse: 'false', has_reach: 'false'}},</v>
      </c>
    </row>
    <row r="105" spans="1:40" outlineLevel="1" x14ac:dyDescent="0.2">
      <c r="A105" s="11" t="s">
        <v>216</v>
      </c>
      <c r="C105" s="12">
        <v>5</v>
      </c>
      <c r="D105" s="12"/>
      <c r="E105" s="51" t="s">
        <v>57</v>
      </c>
      <c r="F105" s="52"/>
      <c r="G105" s="52" t="s">
        <v>1320</v>
      </c>
      <c r="H105" s="51" t="s">
        <v>64</v>
      </c>
      <c r="I105" s="51"/>
      <c r="J105" s="51">
        <v>20</v>
      </c>
      <c r="K105" s="51">
        <v>3</v>
      </c>
      <c r="L105" s="51"/>
      <c r="M105" s="51"/>
      <c r="N105" s="51"/>
      <c r="O105" s="53" t="b">
        <v>0</v>
      </c>
      <c r="P105" s="53" t="b">
        <v>0</v>
      </c>
      <c r="Q105" s="4" t="s">
        <v>1452</v>
      </c>
      <c r="S105" s="4" t="str">
        <f t="shared" si="55"/>
        <v>product_name: 'Masa-kari'</v>
      </c>
      <c r="T105" s="4" t="str">
        <f t="shared" si="75"/>
        <v/>
      </c>
      <c r="U105" s="4" t="str">
        <f t="shared" si="58"/>
        <v>cost: -1</v>
      </c>
      <c r="V105" s="4" t="str">
        <f t="shared" ca="1" si="59"/>
        <v>stock: 1</v>
      </c>
      <c r="W105" s="4" t="str">
        <f t="shared" si="60"/>
        <v>weight: 5</v>
      </c>
      <c r="X105" s="4" t="str">
        <f t="shared" si="61"/>
        <v>image_link: '/img/armorHeavy.png'</v>
      </c>
      <c r="Y105" s="4" t="str">
        <f>IF(Q105="","",Y$4&amp;": '"&amp;_xlfn.XLOOKUP(Q105,Sheet2!$K$1:$K$26,Sheet2!$L$1:$L$26)&amp;"'")</f>
        <v>image_alt_text: 'Heavy Armor'</v>
      </c>
      <c r="Z105" s="4" t="str">
        <f t="shared" si="62"/>
        <v>category_id: 1</v>
      </c>
      <c r="AA105" s="4" t="str">
        <f t="shared" si="63"/>
        <v>weapon_type: 'Martial'</v>
      </c>
      <c r="AB105" s="4" t="str">
        <f t="shared" si="64"/>
        <v/>
      </c>
      <c r="AC105" s="4" t="str">
        <f t="shared" si="65"/>
        <v>damage: 'd6'</v>
      </c>
      <c r="AD105" s="4" t="str">
        <f t="shared" si="66"/>
        <v>damage_type: 'Slashing'</v>
      </c>
      <c r="AE105" s="4" t="str">
        <f t="shared" si="67"/>
        <v/>
      </c>
      <c r="AF105" s="4" t="str">
        <f t="shared" si="68"/>
        <v>critical_range: 20</v>
      </c>
      <c r="AG105" s="4" t="str">
        <f t="shared" si="69"/>
        <v>critical_multiplier: 3</v>
      </c>
      <c r="AH105" s="4" t="str">
        <f t="shared" si="70"/>
        <v/>
      </c>
      <c r="AI105" s="4" t="str">
        <f t="shared" si="71"/>
        <v>range_increment: -1</v>
      </c>
      <c r="AJ105" s="4" t="str">
        <f t="shared" si="72"/>
        <v>melee_penalty: -1</v>
      </c>
      <c r="AK105" s="4" t="str">
        <f t="shared" si="73"/>
        <v>is_finesse: 'false'</v>
      </c>
      <c r="AL105" s="4" t="str">
        <f t="shared" si="74"/>
        <v>has_reach: 'false'</v>
      </c>
      <c r="AN105" s="4" t="str">
        <f t="shared" ca="1" si="57"/>
        <v>{product_name: 'Masa-kari', cost: -1, stock: 1, weight: 5, image_link: '/img/armorHeavy.png', image_alt_text: 'Heavy Armor', category_id: 1, additional_information: {weapon_type: 'Martial', damage: 'd6', damage_type: 'Slashing', critical_range: 20, critical_multiplier: 3, range_increment: -1, melee_penalty: -1, is_finesse: 'false', has_reach: 'false'}},</v>
      </c>
    </row>
    <row r="106" spans="1:40" outlineLevel="1" x14ac:dyDescent="0.2">
      <c r="A106" s="11" t="s">
        <v>217</v>
      </c>
      <c r="C106" s="12">
        <v>20</v>
      </c>
      <c r="D106" s="12">
        <v>15</v>
      </c>
      <c r="E106" s="51" t="s">
        <v>57</v>
      </c>
      <c r="F106" s="52" t="s">
        <v>137</v>
      </c>
      <c r="G106" s="52" t="s">
        <v>1324</v>
      </c>
      <c r="H106" s="51" t="s">
        <v>95</v>
      </c>
      <c r="I106" s="51"/>
      <c r="J106" s="51">
        <v>20</v>
      </c>
      <c r="K106" s="51">
        <v>3</v>
      </c>
      <c r="L106" s="51"/>
      <c r="M106" s="51"/>
      <c r="N106" s="51"/>
      <c r="O106" s="53" t="b">
        <v>0</v>
      </c>
      <c r="P106" s="53" t="b">
        <v>0</v>
      </c>
      <c r="Q106" s="4" t="s">
        <v>1452</v>
      </c>
      <c r="S106" s="4" t="str">
        <f t="shared" si="55"/>
        <v>product_name: 'Maul'</v>
      </c>
      <c r="T106" s="4" t="str">
        <f t="shared" si="75"/>
        <v/>
      </c>
      <c r="U106" s="4" t="str">
        <f t="shared" si="58"/>
        <v>cost: 15</v>
      </c>
      <c r="V106" s="4" t="str">
        <f t="shared" ca="1" si="59"/>
        <v>stock: 12</v>
      </c>
      <c r="W106" s="4" t="str">
        <f t="shared" si="60"/>
        <v>weight: 20</v>
      </c>
      <c r="X106" s="4" t="str">
        <f t="shared" si="61"/>
        <v>image_link: '/img/armorHeavy.png'</v>
      </c>
      <c r="Y106" s="4" t="str">
        <f>IF(Q106="","",Y$4&amp;": '"&amp;_xlfn.XLOOKUP(Q106,Sheet2!$K$1:$K$26,Sheet2!$L$1:$L$26)&amp;"'")</f>
        <v>image_alt_text: 'Heavy Armor'</v>
      </c>
      <c r="Z106" s="4" t="str">
        <f t="shared" si="62"/>
        <v>category_id: 1</v>
      </c>
      <c r="AA106" s="4" t="str">
        <f t="shared" si="63"/>
        <v>weapon_type: 'Martial'</v>
      </c>
      <c r="AB106" s="4" t="str">
        <f t="shared" si="64"/>
        <v>ua_weapon_group: 'Impact'</v>
      </c>
      <c r="AC106" s="4" t="str">
        <f t="shared" si="65"/>
        <v>damage: 'd10'</v>
      </c>
      <c r="AD106" s="4" t="str">
        <f t="shared" si="66"/>
        <v>damage_type: 'Bludgeoning'</v>
      </c>
      <c r="AE106" s="4" t="str">
        <f t="shared" si="67"/>
        <v/>
      </c>
      <c r="AF106" s="4" t="str">
        <f t="shared" si="68"/>
        <v>critical_range: 20</v>
      </c>
      <c r="AG106" s="4" t="str">
        <f t="shared" si="69"/>
        <v>critical_multiplier: 3</v>
      </c>
      <c r="AH106" s="4" t="str">
        <f t="shared" si="70"/>
        <v/>
      </c>
      <c r="AI106" s="4" t="str">
        <f t="shared" si="71"/>
        <v>range_increment: -1</v>
      </c>
      <c r="AJ106" s="4" t="str">
        <f t="shared" si="72"/>
        <v>melee_penalty: -1</v>
      </c>
      <c r="AK106" s="4" t="str">
        <f t="shared" si="73"/>
        <v>is_finesse: 'false'</v>
      </c>
      <c r="AL106" s="4" t="str">
        <f t="shared" si="74"/>
        <v>has_reach: 'false'</v>
      </c>
      <c r="AN106" s="4" t="str">
        <f t="shared" ca="1" si="57"/>
        <v>{product_name: 'Maul', cost: 15, stock: 12, weight: 20, image_link: '/img/armorHeavy.png', image_alt_text: 'Heavy Armor', category_id: 1, additional_information: {weapon_type: 'Martial', ua_weapon_group: 'Impact', damage: 'd10', damage_type: 'Bludgeoning', critical_range: 20, critical_multiplier: 3, range_increment: -1, melee_penalty: -1, is_finesse: 'false', has_reach: 'false'}},</v>
      </c>
    </row>
    <row r="107" spans="1:40" outlineLevel="1" x14ac:dyDescent="0.2">
      <c r="A107" s="11" t="s">
        <v>218</v>
      </c>
      <c r="C107" s="12">
        <v>8</v>
      </c>
      <c r="D107" s="12">
        <v>8</v>
      </c>
      <c r="E107" s="51" t="s">
        <v>45</v>
      </c>
      <c r="F107" s="52" t="s">
        <v>137</v>
      </c>
      <c r="G107" s="52" t="s">
        <v>1323</v>
      </c>
      <c r="H107" s="51" t="s">
        <v>95</v>
      </c>
      <c r="I107" s="51"/>
      <c r="J107" s="51">
        <v>20</v>
      </c>
      <c r="K107" s="51">
        <v>2</v>
      </c>
      <c r="L107" s="51"/>
      <c r="M107" s="51"/>
      <c r="N107" s="51"/>
      <c r="O107" s="53" t="b">
        <v>0</v>
      </c>
      <c r="P107" s="53" t="b">
        <v>0</v>
      </c>
      <c r="Q107" s="4" t="s">
        <v>1452</v>
      </c>
      <c r="S107" s="4" t="str">
        <f t="shared" si="55"/>
        <v>product_name: 'Morningstar'</v>
      </c>
      <c r="T107" s="4" t="str">
        <f t="shared" si="75"/>
        <v/>
      </c>
      <c r="U107" s="4" t="str">
        <f t="shared" si="58"/>
        <v>cost: 8</v>
      </c>
      <c r="V107" s="4" t="str">
        <f t="shared" ca="1" si="59"/>
        <v>stock: 8</v>
      </c>
      <c r="W107" s="4" t="str">
        <f t="shared" si="60"/>
        <v>weight: 8</v>
      </c>
      <c r="X107" s="4" t="str">
        <f t="shared" si="61"/>
        <v>image_link: '/img/armorHeavy.png'</v>
      </c>
      <c r="Y107" s="4" t="str">
        <f>IF(Q107="","",Y$4&amp;": '"&amp;_xlfn.XLOOKUP(Q107,Sheet2!$K$1:$K$26,Sheet2!$L$1:$L$26)&amp;"'")</f>
        <v>image_alt_text: 'Heavy Armor'</v>
      </c>
      <c r="Z107" s="4" t="str">
        <f t="shared" si="62"/>
        <v>category_id: 1</v>
      </c>
      <c r="AA107" s="4" t="str">
        <f t="shared" si="63"/>
        <v>weapon_type: 'Simple'</v>
      </c>
      <c r="AB107" s="4" t="str">
        <f t="shared" si="64"/>
        <v>ua_weapon_group: 'Impact'</v>
      </c>
      <c r="AC107" s="4" t="str">
        <f t="shared" si="65"/>
        <v>damage: 'd8'</v>
      </c>
      <c r="AD107" s="4" t="str">
        <f t="shared" si="66"/>
        <v>damage_type: 'Bludgeoning'</v>
      </c>
      <c r="AE107" s="4" t="str">
        <f t="shared" si="67"/>
        <v/>
      </c>
      <c r="AF107" s="4" t="str">
        <f t="shared" si="68"/>
        <v>critical_range: 20</v>
      </c>
      <c r="AG107" s="4" t="str">
        <f t="shared" si="69"/>
        <v>critical_multiplier: 2</v>
      </c>
      <c r="AH107" s="4" t="str">
        <f t="shared" si="70"/>
        <v/>
      </c>
      <c r="AI107" s="4" t="str">
        <f t="shared" si="71"/>
        <v>range_increment: -1</v>
      </c>
      <c r="AJ107" s="4" t="str">
        <f t="shared" si="72"/>
        <v>melee_penalty: -1</v>
      </c>
      <c r="AK107" s="4" t="str">
        <f t="shared" si="73"/>
        <v>is_finesse: 'false'</v>
      </c>
      <c r="AL107" s="4" t="str">
        <f t="shared" si="74"/>
        <v>has_reach: 'false'</v>
      </c>
      <c r="AN107" s="4" t="str">
        <f t="shared" ca="1" si="57"/>
        <v>{product_name: 'Morningstar', cost: 8, stock: 8, weight: 8, image_link: '/img/armorHeavy.png', image_alt_text: 'Heavy Armor', category_id: 1, additional_information: {weapon_type: 'Simple', ua_weapon_group: 'Impact', damage: 'd8', damage_type: 'Bludgeoning', critical_range: 20, critical_multiplier: 2, range_increment: -1, melee_penalty: -1, is_finesse: 'false', has_reach: 'false'}},</v>
      </c>
    </row>
    <row r="108" spans="1:40" outlineLevel="1" x14ac:dyDescent="0.2">
      <c r="A108" s="11" t="s">
        <v>219</v>
      </c>
      <c r="C108" s="12">
        <v>8</v>
      </c>
      <c r="D108" s="12"/>
      <c r="E108" s="51" t="s">
        <v>68</v>
      </c>
      <c r="F108" s="52" t="s">
        <v>152</v>
      </c>
      <c r="G108" s="52" t="s">
        <v>1324</v>
      </c>
      <c r="H108" s="51" t="s">
        <v>64</v>
      </c>
      <c r="I108" s="51"/>
      <c r="J108" s="51">
        <v>20</v>
      </c>
      <c r="K108" s="51">
        <v>3</v>
      </c>
      <c r="L108" s="51"/>
      <c r="M108" s="51"/>
      <c r="N108" s="51"/>
      <c r="O108" s="53" t="b">
        <v>0</v>
      </c>
      <c r="P108" s="53" t="b">
        <v>0</v>
      </c>
      <c r="Q108" s="4" t="s">
        <v>1452</v>
      </c>
      <c r="S108" s="4" t="str">
        <f t="shared" si="55"/>
        <v>product_name: 'Naga Blade'</v>
      </c>
      <c r="T108" s="4" t="str">
        <f t="shared" si="75"/>
        <v/>
      </c>
      <c r="U108" s="4" t="str">
        <f t="shared" si="58"/>
        <v>cost: -1</v>
      </c>
      <c r="V108" s="4" t="str">
        <f t="shared" ca="1" si="59"/>
        <v>stock: 16</v>
      </c>
      <c r="W108" s="4" t="str">
        <f t="shared" si="60"/>
        <v>weight: 8</v>
      </c>
      <c r="X108" s="4" t="str">
        <f t="shared" si="61"/>
        <v>image_link: '/img/armorHeavy.png'</v>
      </c>
      <c r="Y108" s="4" t="str">
        <f>IF(Q108="","",Y$4&amp;": '"&amp;_xlfn.XLOOKUP(Q108,Sheet2!$K$1:$K$26,Sheet2!$L$1:$L$26)&amp;"'")</f>
        <v>image_alt_text: 'Heavy Armor'</v>
      </c>
      <c r="Z108" s="4" t="str">
        <f t="shared" si="62"/>
        <v>category_id: 1</v>
      </c>
      <c r="AA108" s="4" t="str">
        <f t="shared" si="63"/>
        <v>weapon_type: 'Exotic'</v>
      </c>
      <c r="AB108" s="4" t="str">
        <f t="shared" si="64"/>
        <v>ua_weapon_group: 'Sword'</v>
      </c>
      <c r="AC108" s="4" t="str">
        <f t="shared" si="65"/>
        <v>damage: 'd10'</v>
      </c>
      <c r="AD108" s="4" t="str">
        <f t="shared" si="66"/>
        <v>damage_type: 'Slashing'</v>
      </c>
      <c r="AE108" s="4" t="str">
        <f t="shared" si="67"/>
        <v/>
      </c>
      <c r="AF108" s="4" t="str">
        <f t="shared" si="68"/>
        <v>critical_range: 20</v>
      </c>
      <c r="AG108" s="4" t="str">
        <f t="shared" si="69"/>
        <v>critical_multiplier: 3</v>
      </c>
      <c r="AH108" s="4" t="str">
        <f t="shared" si="70"/>
        <v/>
      </c>
      <c r="AI108" s="4" t="str">
        <f t="shared" si="71"/>
        <v>range_increment: -1</v>
      </c>
      <c r="AJ108" s="4" t="str">
        <f t="shared" si="72"/>
        <v>melee_penalty: -1</v>
      </c>
      <c r="AK108" s="4" t="str">
        <f t="shared" si="73"/>
        <v>is_finesse: 'false'</v>
      </c>
      <c r="AL108" s="4" t="str">
        <f t="shared" si="74"/>
        <v>has_reach: 'false'</v>
      </c>
      <c r="AN108" s="4" t="str">
        <f t="shared" ca="1" si="57"/>
        <v>{product_name: 'Naga Blade', cost: -1, stock: 16, weight: 8, image_link: '/img/armorHeavy.png', image_alt_text: 'Heavy Armor', category_id: 1, additional_information: {weapon_type: 'Exotic', ua_weapon_group: 'Sword', damage: 'd10', damage_type: 'Slashing', critical_range: 20, critical_multiplier: 3, range_increment: -1, melee_penalty: -1, is_finesse: 'false', has_reach: 'false'}},</v>
      </c>
    </row>
    <row r="109" spans="1:40" outlineLevel="1" x14ac:dyDescent="0.2">
      <c r="A109" s="11" t="s">
        <v>220</v>
      </c>
      <c r="C109" s="12">
        <v>10</v>
      </c>
      <c r="D109" s="12">
        <v>8</v>
      </c>
      <c r="E109" s="51" t="s">
        <v>57</v>
      </c>
      <c r="F109" s="52"/>
      <c r="G109" s="52" t="s">
        <v>1327</v>
      </c>
      <c r="H109" s="51" t="s">
        <v>64</v>
      </c>
      <c r="I109" s="51"/>
      <c r="J109" s="51">
        <v>20</v>
      </c>
      <c r="K109" s="51">
        <v>3</v>
      </c>
      <c r="L109" s="51"/>
      <c r="M109" s="51"/>
      <c r="N109" s="51"/>
      <c r="O109" s="53" t="b">
        <v>0</v>
      </c>
      <c r="P109" s="53" t="b">
        <v>0</v>
      </c>
      <c r="Q109" s="4" t="s">
        <v>1452</v>
      </c>
      <c r="S109" s="4" t="str">
        <f t="shared" si="55"/>
        <v>product_name: 'Nagamaki'</v>
      </c>
      <c r="T109" s="4" t="str">
        <f t="shared" si="75"/>
        <v/>
      </c>
      <c r="U109" s="4" t="str">
        <f t="shared" si="58"/>
        <v>cost: 8</v>
      </c>
      <c r="V109" s="4" t="str">
        <f t="shared" ca="1" si="59"/>
        <v>stock: 9</v>
      </c>
      <c r="W109" s="4" t="str">
        <f t="shared" si="60"/>
        <v>weight: 10</v>
      </c>
      <c r="X109" s="4" t="str">
        <f t="shared" si="61"/>
        <v>image_link: '/img/armorHeavy.png'</v>
      </c>
      <c r="Y109" s="4" t="str">
        <f>IF(Q109="","",Y$4&amp;": '"&amp;_xlfn.XLOOKUP(Q109,Sheet2!$K$1:$K$26,Sheet2!$L$1:$L$26)&amp;"'")</f>
        <v>image_alt_text: 'Heavy Armor'</v>
      </c>
      <c r="Z109" s="4" t="str">
        <f t="shared" si="62"/>
        <v>category_id: 1</v>
      </c>
      <c r="AA109" s="4" t="str">
        <f t="shared" si="63"/>
        <v>weapon_type: 'Martial'</v>
      </c>
      <c r="AB109" s="4" t="str">
        <f t="shared" si="64"/>
        <v/>
      </c>
      <c r="AC109" s="4" t="str">
        <f t="shared" si="65"/>
        <v>damage: '2d4'</v>
      </c>
      <c r="AD109" s="4" t="str">
        <f t="shared" si="66"/>
        <v>damage_type: 'Slashing'</v>
      </c>
      <c r="AE109" s="4" t="str">
        <f t="shared" si="67"/>
        <v/>
      </c>
      <c r="AF109" s="4" t="str">
        <f t="shared" si="68"/>
        <v>critical_range: 20</v>
      </c>
      <c r="AG109" s="4" t="str">
        <f t="shared" si="69"/>
        <v>critical_multiplier: 3</v>
      </c>
      <c r="AH109" s="4" t="str">
        <f t="shared" si="70"/>
        <v/>
      </c>
      <c r="AI109" s="4" t="str">
        <f t="shared" si="71"/>
        <v>range_increment: -1</v>
      </c>
      <c r="AJ109" s="4" t="str">
        <f t="shared" si="72"/>
        <v>melee_penalty: -1</v>
      </c>
      <c r="AK109" s="4" t="str">
        <f t="shared" si="73"/>
        <v>is_finesse: 'false'</v>
      </c>
      <c r="AL109" s="4" t="str">
        <f t="shared" si="74"/>
        <v>has_reach: 'false'</v>
      </c>
      <c r="AN109" s="4" t="str">
        <f t="shared" ca="1" si="57"/>
        <v>{product_name: 'Nagamaki', cost: 8, stock: 9, weight: 10, image_link: '/img/armorHeavy.png', image_alt_text: 'Heavy Armor', category_id: 1, additional_information: {weapon_type: 'Martial', damage: '2d4', damage_type: 'Slashing', critical_range: 20, critical_multiplier: 3, range_increment: -1, melee_penalty: -1, is_finesse: 'false', has_reach: 'false'}},</v>
      </c>
    </row>
    <row r="110" spans="1:40" outlineLevel="1" x14ac:dyDescent="0.2">
      <c r="A110" s="11" t="s">
        <v>221</v>
      </c>
      <c r="C110" s="12">
        <v>3</v>
      </c>
      <c r="D110" s="12"/>
      <c r="E110" s="51" t="s">
        <v>45</v>
      </c>
      <c r="F110" s="52"/>
      <c r="G110" s="52" t="s">
        <v>1320</v>
      </c>
      <c r="H110" s="51" t="s">
        <v>47</v>
      </c>
      <c r="I110" s="51"/>
      <c r="J110" s="51">
        <v>20</v>
      </c>
      <c r="K110" s="51">
        <v>2</v>
      </c>
      <c r="L110" s="51" t="s">
        <v>41</v>
      </c>
      <c r="M110" s="51">
        <v>20</v>
      </c>
      <c r="N110" s="51"/>
      <c r="O110" s="53" t="b">
        <v>0</v>
      </c>
      <c r="P110" s="53" t="b">
        <v>0</v>
      </c>
      <c r="Q110" s="4" t="s">
        <v>1452</v>
      </c>
      <c r="S110" s="4" t="str">
        <f t="shared" si="55"/>
        <v>product_name: 'Nage-yari'</v>
      </c>
      <c r="T110" s="4" t="str">
        <f t="shared" si="75"/>
        <v/>
      </c>
      <c r="U110" s="4" t="str">
        <f t="shared" si="58"/>
        <v>cost: -1</v>
      </c>
      <c r="V110" s="4" t="str">
        <f t="shared" ca="1" si="59"/>
        <v>stock: 11</v>
      </c>
      <c r="W110" s="4" t="str">
        <f t="shared" si="60"/>
        <v>weight: 3</v>
      </c>
      <c r="X110" s="4" t="str">
        <f t="shared" si="61"/>
        <v>image_link: '/img/armorHeavy.png'</v>
      </c>
      <c r="Y110" s="4" t="str">
        <f>IF(Q110="","",Y$4&amp;": '"&amp;_xlfn.XLOOKUP(Q110,Sheet2!$K$1:$K$26,Sheet2!$L$1:$L$26)&amp;"'")</f>
        <v>image_alt_text: 'Heavy Armor'</v>
      </c>
      <c r="Z110" s="4" t="str">
        <f t="shared" si="62"/>
        <v>category_id: 1</v>
      </c>
      <c r="AA110" s="4" t="str">
        <f t="shared" si="63"/>
        <v>weapon_type: 'Simple'</v>
      </c>
      <c r="AB110" s="4" t="str">
        <f t="shared" si="64"/>
        <v/>
      </c>
      <c r="AC110" s="4" t="str">
        <f t="shared" si="65"/>
        <v>damage: 'd6'</v>
      </c>
      <c r="AD110" s="4" t="str">
        <f t="shared" si="66"/>
        <v>damage_type: 'Piercing'</v>
      </c>
      <c r="AE110" s="4" t="str">
        <f t="shared" si="67"/>
        <v/>
      </c>
      <c r="AF110" s="4" t="str">
        <f t="shared" si="68"/>
        <v>critical_range: 20</v>
      </c>
      <c r="AG110" s="4" t="str">
        <f t="shared" si="69"/>
        <v>critical_multiplier: 2</v>
      </c>
      <c r="AH110" s="4" t="str">
        <f t="shared" si="70"/>
        <v>delivery: 'thrown'</v>
      </c>
      <c r="AI110" s="4" t="str">
        <f t="shared" si="71"/>
        <v>range_increment: 20</v>
      </c>
      <c r="AJ110" s="4" t="str">
        <f t="shared" si="72"/>
        <v>melee_penalty: -1</v>
      </c>
      <c r="AK110" s="4" t="str">
        <f t="shared" si="73"/>
        <v>is_finesse: 'false'</v>
      </c>
      <c r="AL110" s="4" t="str">
        <f t="shared" si="74"/>
        <v>has_reach: 'false'</v>
      </c>
      <c r="AN110" s="4" t="str">
        <f t="shared" ca="1" si="57"/>
        <v>{product_name: 'Nage-yari', cost: -1, stock: 11, weight: 3, image_link: '/img/armorHeavy.png', image_alt_text: 'Heavy Armor', category_id: 1, additional_information: {weapon_type: 'Simple', damage: 'd6', damage_type: 'Piercing', critical_range: 20, critical_multiplier: 2, delivery: 'thrown', range_increment: 20, melee_penalty: -1, is_finesse: 'false', has_reach: 'false'}},</v>
      </c>
    </row>
    <row r="111" spans="1:40" outlineLevel="1" x14ac:dyDescent="0.2">
      <c r="A111" s="11" t="s">
        <v>222</v>
      </c>
      <c r="C111" s="12">
        <v>15</v>
      </c>
      <c r="D111" s="12">
        <v>10</v>
      </c>
      <c r="E111" s="51" t="s">
        <v>57</v>
      </c>
      <c r="F111" s="52" t="s">
        <v>177</v>
      </c>
      <c r="G111" s="52" t="s">
        <v>1324</v>
      </c>
      <c r="H111" s="51" t="s">
        <v>64</v>
      </c>
      <c r="I111" s="51"/>
      <c r="J111" s="51">
        <v>20</v>
      </c>
      <c r="K111" s="51">
        <v>3</v>
      </c>
      <c r="L111" s="51"/>
      <c r="M111" s="51"/>
      <c r="N111" s="51"/>
      <c r="O111" s="53" t="b">
        <v>0</v>
      </c>
      <c r="P111" s="53" t="b">
        <v>0</v>
      </c>
      <c r="Q111" s="4" t="s">
        <v>1452</v>
      </c>
      <c r="S111" s="4" t="str">
        <f t="shared" si="55"/>
        <v>product_name: 'Naginata'</v>
      </c>
      <c r="T111" s="4" t="str">
        <f t="shared" si="75"/>
        <v/>
      </c>
      <c r="U111" s="4" t="str">
        <f t="shared" si="58"/>
        <v>cost: 10</v>
      </c>
      <c r="V111" s="4" t="str">
        <f t="shared" ca="1" si="59"/>
        <v>stock: 8</v>
      </c>
      <c r="W111" s="4" t="str">
        <f t="shared" si="60"/>
        <v>weight: 15</v>
      </c>
      <c r="X111" s="4" t="str">
        <f t="shared" si="61"/>
        <v>image_link: '/img/armorHeavy.png'</v>
      </c>
      <c r="Y111" s="4" t="str">
        <f>IF(Q111="","",Y$4&amp;": '"&amp;_xlfn.XLOOKUP(Q111,Sheet2!$K$1:$K$26,Sheet2!$L$1:$L$26)&amp;"'")</f>
        <v>image_alt_text: 'Heavy Armor'</v>
      </c>
      <c r="Z111" s="4" t="str">
        <f t="shared" si="62"/>
        <v>category_id: 1</v>
      </c>
      <c r="AA111" s="4" t="str">
        <f t="shared" si="63"/>
        <v>weapon_type: 'Martial'</v>
      </c>
      <c r="AB111" s="4" t="str">
        <f t="shared" si="64"/>
        <v>ua_weapon_group: 'Polearm'</v>
      </c>
      <c r="AC111" s="4" t="str">
        <f t="shared" si="65"/>
        <v>damage: 'd10'</v>
      </c>
      <c r="AD111" s="4" t="str">
        <f t="shared" si="66"/>
        <v>damage_type: 'Slashing'</v>
      </c>
      <c r="AE111" s="4" t="str">
        <f t="shared" si="67"/>
        <v/>
      </c>
      <c r="AF111" s="4" t="str">
        <f t="shared" si="68"/>
        <v>critical_range: 20</v>
      </c>
      <c r="AG111" s="4" t="str">
        <f t="shared" si="69"/>
        <v>critical_multiplier: 3</v>
      </c>
      <c r="AH111" s="4" t="str">
        <f t="shared" si="70"/>
        <v/>
      </c>
      <c r="AI111" s="4" t="str">
        <f t="shared" si="71"/>
        <v>range_increment: -1</v>
      </c>
      <c r="AJ111" s="4" t="str">
        <f t="shared" si="72"/>
        <v>melee_penalty: -1</v>
      </c>
      <c r="AK111" s="4" t="str">
        <f t="shared" si="73"/>
        <v>is_finesse: 'false'</v>
      </c>
      <c r="AL111" s="4" t="str">
        <f t="shared" si="74"/>
        <v>has_reach: 'false'</v>
      </c>
      <c r="AN111" s="4" t="str">
        <f t="shared" ca="1" si="57"/>
        <v>{product_name: 'Naginata', cost: 10, stock: 8, weight: 15, image_link: '/img/armorHeavy.png', image_alt_text: 'Heavy Armor', category_id: 1, additional_information: {weapon_type: 'Martial', ua_weapon_group: 'Polearm', damage: 'd10', damage_type: 'Slashing', critical_range: 20, critical_multiplier: 3, range_increment: -1, melee_penalty: -1, is_finesse: 'false', has_reach: 'false'}},</v>
      </c>
    </row>
    <row r="112" spans="1:40" outlineLevel="1" x14ac:dyDescent="0.2">
      <c r="A112" s="11" t="s">
        <v>223</v>
      </c>
      <c r="C112" s="12">
        <v>2</v>
      </c>
      <c r="D112" s="12">
        <v>2</v>
      </c>
      <c r="E112" s="51" t="s">
        <v>68</v>
      </c>
      <c r="F112" s="52"/>
      <c r="G112" s="52" t="s">
        <v>1321</v>
      </c>
      <c r="H112" s="51" t="s">
        <v>47</v>
      </c>
      <c r="I112" s="51"/>
      <c r="J112" s="51">
        <v>20</v>
      </c>
      <c r="K112" s="51">
        <v>2</v>
      </c>
      <c r="L112" s="51"/>
      <c r="M112" s="51"/>
      <c r="N112" s="51"/>
      <c r="O112" s="53" t="b">
        <v>0</v>
      </c>
      <c r="P112" s="53" t="b">
        <v>0</v>
      </c>
      <c r="Q112" s="4" t="s">
        <v>1452</v>
      </c>
      <c r="S112" s="4" t="str">
        <f t="shared" si="55"/>
        <v>product_name: 'Nekode'</v>
      </c>
      <c r="T112" s="4" t="str">
        <f t="shared" si="75"/>
        <v/>
      </c>
      <c r="U112" s="4" t="str">
        <f t="shared" si="58"/>
        <v>cost: 2</v>
      </c>
      <c r="V112" s="4" t="str">
        <f t="shared" ca="1" si="59"/>
        <v>stock: 0</v>
      </c>
      <c r="W112" s="4" t="str">
        <f t="shared" si="60"/>
        <v>weight: 2</v>
      </c>
      <c r="X112" s="4" t="str">
        <f t="shared" si="61"/>
        <v>image_link: '/img/armorHeavy.png'</v>
      </c>
      <c r="Y112" s="4" t="str">
        <f>IF(Q112="","",Y$4&amp;": '"&amp;_xlfn.XLOOKUP(Q112,Sheet2!$K$1:$K$26,Sheet2!$L$1:$L$26)&amp;"'")</f>
        <v>image_alt_text: 'Heavy Armor'</v>
      </c>
      <c r="Z112" s="4" t="str">
        <f t="shared" si="62"/>
        <v>category_id: 1</v>
      </c>
      <c r="AA112" s="4" t="str">
        <f t="shared" si="63"/>
        <v>weapon_type: 'Exotic'</v>
      </c>
      <c r="AB112" s="4" t="str">
        <f t="shared" si="64"/>
        <v/>
      </c>
      <c r="AC112" s="4" t="str">
        <f t="shared" si="65"/>
        <v>damage: 'd4'</v>
      </c>
      <c r="AD112" s="4" t="str">
        <f t="shared" si="66"/>
        <v>damage_type: 'Piercing'</v>
      </c>
      <c r="AE112" s="4" t="str">
        <f t="shared" si="67"/>
        <v/>
      </c>
      <c r="AF112" s="4" t="str">
        <f t="shared" si="68"/>
        <v>critical_range: 20</v>
      </c>
      <c r="AG112" s="4" t="str">
        <f t="shared" si="69"/>
        <v>critical_multiplier: 2</v>
      </c>
      <c r="AH112" s="4" t="str">
        <f t="shared" si="70"/>
        <v/>
      </c>
      <c r="AI112" s="4" t="str">
        <f t="shared" si="71"/>
        <v>range_increment: -1</v>
      </c>
      <c r="AJ112" s="4" t="str">
        <f t="shared" si="72"/>
        <v>melee_penalty: -1</v>
      </c>
      <c r="AK112" s="4" t="str">
        <f t="shared" si="73"/>
        <v>is_finesse: 'false'</v>
      </c>
      <c r="AL112" s="4" t="str">
        <f t="shared" si="74"/>
        <v>has_reach: 'false'</v>
      </c>
      <c r="AN112" s="4" t="str">
        <f t="shared" ca="1" si="57"/>
        <v>{product_name: 'Nekode', cost: 2, stock: 0, weight: 2, image_link: '/img/armorHeavy.png', image_alt_text: 'Heavy Armor', category_id: 1, additional_information: {weapon_type: 'Exotic', damage: 'd4', damage_type: 'Piercing', critical_range: 20, critical_multiplier: 2, range_increment: -1, melee_penalty: -1, is_finesse: 'false', has_reach: 'false'}},</v>
      </c>
    </row>
    <row r="113" spans="1:40" ht="234.6" outlineLevel="1" x14ac:dyDescent="0.2">
      <c r="A113" s="11" t="s">
        <v>224</v>
      </c>
      <c r="B113" s="35" t="s">
        <v>225</v>
      </c>
      <c r="C113" s="12">
        <v>10</v>
      </c>
      <c r="D113" s="12">
        <v>20</v>
      </c>
      <c r="E113" s="51" t="s">
        <v>68</v>
      </c>
      <c r="F113" s="52" t="s">
        <v>90</v>
      </c>
      <c r="G113" s="52" t="s">
        <v>1322</v>
      </c>
      <c r="H113" s="51" t="s">
        <v>64</v>
      </c>
      <c r="I113" s="51" t="s">
        <v>9</v>
      </c>
      <c r="J113" s="51" t="s">
        <v>9</v>
      </c>
      <c r="K113" s="51" t="s">
        <v>9</v>
      </c>
      <c r="L113" s="51" t="s">
        <v>41</v>
      </c>
      <c r="M113" s="51">
        <v>10</v>
      </c>
      <c r="N113" s="51"/>
      <c r="O113" s="53" t="b">
        <v>0</v>
      </c>
      <c r="P113" s="53" t="b">
        <v>0</v>
      </c>
      <c r="S113" s="4" t="str">
        <f t="shared" si="55"/>
        <v>product_name: 'Net'</v>
      </c>
      <c r="T113" s="4" t="str">
        <f t="shared" si="75"/>
        <v>description: 'A net is used to entangle enemies. When you throw a net, you make a ranged touch attack against your target. A net’s maximum range is 10 feet. If you hit, the target is entangled. An entangled creature takes a –2 penalty on attack rolls and a –4 penalty on Dexterity, can move at only half speed, and cannot charge or run. If you control the trailing rope by succeeding on an opposed Strength check while holding it, the entangled creature can move only within the limits that the rope allows. If the entangled creature attempts to cast a spell, it must make a DC 15 Concentration check or be unable to cast the spell.\nAn entangled creature can escape with a DC 20 Escape Artist check (a full-round action). The net has 5 hit points and can be burst with a DC 25 Strength check (also a full-round action).\nA net is useful only against creatures within one size category of you.\nA net must be folded to be thrown effectively. The first time you throw your net in a fight, you make a normal ranged touch attack roll. After the net is unfolded, you take a –4 penalty on attack rolls with it. It takes 2 rounds for a proficient user to fold a net and twice that long for a nonproficient one to do so.'</v>
      </c>
      <c r="U113" s="4" t="str">
        <f t="shared" si="58"/>
        <v>cost: 20</v>
      </c>
      <c r="V113" s="4" t="str">
        <f t="shared" ca="1" si="59"/>
        <v>stock: 0</v>
      </c>
      <c r="W113" s="4" t="str">
        <f t="shared" si="60"/>
        <v>weight: 10</v>
      </c>
      <c r="X113" s="4" t="str">
        <f t="shared" si="61"/>
        <v/>
      </c>
      <c r="Y113" s="4" t="str">
        <f>IF(Q113="","",Y$4&amp;": '"&amp;_xlfn.XLOOKUP(Q113,Sheet2!$K$1:$K$26,Sheet2!$L$1:$L$26)&amp;"'")</f>
        <v/>
      </c>
      <c r="Z113" s="4" t="str">
        <f t="shared" si="62"/>
        <v>category_id: 1</v>
      </c>
      <c r="AA113" s="4" t="str">
        <f t="shared" si="63"/>
        <v>weapon_type: 'Exotic'</v>
      </c>
      <c r="AB113" s="4" t="str">
        <f t="shared" si="64"/>
        <v>ua_weapon_group: 'Other'</v>
      </c>
      <c r="AC113" s="4" t="str">
        <f t="shared" si="65"/>
        <v>damage: 'd'</v>
      </c>
      <c r="AD113" s="4" t="str">
        <f t="shared" si="66"/>
        <v>damage_type: 'Slashing'</v>
      </c>
      <c r="AE113" s="4" t="str">
        <f t="shared" si="67"/>
        <v>special_damage: 'Special'</v>
      </c>
      <c r="AF113" s="4" t="str">
        <f t="shared" si="68"/>
        <v>critical_range: -1</v>
      </c>
      <c r="AG113" s="4" t="str">
        <f t="shared" si="69"/>
        <v>critical_multiplier: -1</v>
      </c>
      <c r="AH113" s="4" t="str">
        <f t="shared" si="70"/>
        <v>delivery: 'thrown'</v>
      </c>
      <c r="AI113" s="4" t="str">
        <f t="shared" si="71"/>
        <v>range_increment: 10</v>
      </c>
      <c r="AJ113" s="4" t="str">
        <f t="shared" si="72"/>
        <v>melee_penalty: -1</v>
      </c>
      <c r="AK113" s="4" t="str">
        <f t="shared" si="73"/>
        <v>is_finesse: 'false'</v>
      </c>
      <c r="AL113" s="4" t="str">
        <f t="shared" si="74"/>
        <v>has_reach: 'false'</v>
      </c>
      <c r="AN113" s="4" t="str">
        <f t="shared" ca="1" si="57"/>
        <v>{product_name: 'Net', description: 'A net is used to entangle enemies. When you throw a net, you make a ranged touch attack against your target. A net’s maximum range is 10 feet. If you hit, the target is entangled. An entangled creature takes a –2 penalty on attack rolls and a –4 penalty on Dexterity, can move at only half speed, and cannot charge or run. If you control the trailing rope by succeeding on an opposed Strength check while holding it, the entangled creature can move only within the limits that the rope allows. If the entangled creature attempts to cast a spell, it must make a DC 15 Concentration check or be unable to cast the spell.\nAn entangled creature can escape with a DC 20 Escape Artist check (a full-round action). The net has 5 hit points and can be burst with a DC 25 Strength check (also a full-round action).\nA net is useful only against creatures within one size category of you.\nA net must be folded to be thrown effectively. The first time you throw your net in a fight, you make a normal ranged touch attack roll. After the net is unfolded, you take a –4 penalty on attack rolls with it. It takes 2 rounds for a proficient user to fold a net and twice that long for a nonproficient one to do so.', cost: 20, stock: 0, weight: 10, category_id: 1, additional_information: {weapon_type: 'Exotic', ua_weapon_group: 'Other', damage: 'd', damage_type: 'Slashing', special_damage: 'Special', critical_range: -1, critical_multiplier: -1, delivery: 'thrown', range_increment: 10, melee_penalty: -1, is_finesse: 'false', has_reach: 'false'}},</v>
      </c>
    </row>
    <row r="114" spans="1:40" outlineLevel="1" x14ac:dyDescent="0.2">
      <c r="A114" s="11" t="s">
        <v>226</v>
      </c>
      <c r="C114" s="12">
        <v>3</v>
      </c>
      <c r="D114" s="12">
        <v>10</v>
      </c>
      <c r="E114" s="51" t="s">
        <v>68</v>
      </c>
      <c r="F114" s="52" t="s">
        <v>152</v>
      </c>
      <c r="G114" s="52" t="s">
        <v>1320</v>
      </c>
      <c r="H114" s="51" t="s">
        <v>64</v>
      </c>
      <c r="I114" s="51"/>
      <c r="J114" s="51">
        <v>19</v>
      </c>
      <c r="K114" s="51">
        <v>2</v>
      </c>
      <c r="L114" s="51"/>
      <c r="M114" s="51"/>
      <c r="N114" s="51"/>
      <c r="O114" s="53" t="b">
        <v>0</v>
      </c>
      <c r="P114" s="53" t="b">
        <v>0</v>
      </c>
      <c r="S114" s="4" t="str">
        <f t="shared" si="55"/>
        <v>product_name: 'Ninja-to'</v>
      </c>
      <c r="T114" s="4" t="str">
        <f t="shared" si="75"/>
        <v/>
      </c>
      <c r="U114" s="4" t="str">
        <f t="shared" si="58"/>
        <v>cost: 10</v>
      </c>
      <c r="V114" s="4" t="str">
        <f t="shared" ca="1" si="59"/>
        <v>stock: 11</v>
      </c>
      <c r="W114" s="4" t="str">
        <f t="shared" si="60"/>
        <v>weight: 3</v>
      </c>
      <c r="X114" s="4" t="str">
        <f t="shared" si="61"/>
        <v/>
      </c>
      <c r="Y114" s="4" t="str">
        <f>IF(Q114="","",Y$4&amp;": '"&amp;_xlfn.XLOOKUP(Q114,Sheet2!$K$1:$K$26,Sheet2!$L$1:$L$26)&amp;"'")</f>
        <v/>
      </c>
      <c r="Z114" s="4" t="str">
        <f t="shared" si="62"/>
        <v>category_id: 1</v>
      </c>
      <c r="AA114" s="4" t="str">
        <f t="shared" si="63"/>
        <v>weapon_type: 'Exotic'</v>
      </c>
      <c r="AB114" s="4" t="str">
        <f t="shared" si="64"/>
        <v>ua_weapon_group: 'Sword'</v>
      </c>
      <c r="AC114" s="4" t="str">
        <f t="shared" si="65"/>
        <v>damage: 'd6'</v>
      </c>
      <c r="AD114" s="4" t="str">
        <f t="shared" si="66"/>
        <v>damage_type: 'Slashing'</v>
      </c>
      <c r="AE114" s="4" t="str">
        <f t="shared" si="67"/>
        <v/>
      </c>
      <c r="AF114" s="4" t="str">
        <f t="shared" si="68"/>
        <v>critical_range: 19</v>
      </c>
      <c r="AG114" s="4" t="str">
        <f t="shared" si="69"/>
        <v>critical_multiplier: 2</v>
      </c>
      <c r="AH114" s="4" t="str">
        <f t="shared" si="70"/>
        <v/>
      </c>
      <c r="AI114" s="4" t="str">
        <f t="shared" si="71"/>
        <v>range_increment: -1</v>
      </c>
      <c r="AJ114" s="4" t="str">
        <f t="shared" si="72"/>
        <v>melee_penalty: -1</v>
      </c>
      <c r="AK114" s="4" t="str">
        <f t="shared" si="73"/>
        <v>is_finesse: 'false'</v>
      </c>
      <c r="AL114" s="4" t="str">
        <f t="shared" si="74"/>
        <v>has_reach: 'false'</v>
      </c>
      <c r="AN114" s="4" t="str">
        <f t="shared" ca="1" si="57"/>
        <v>{product_name: 'Ninja-to', cost: 10, stock: 11, weight: 3, category_id: 1, additional_information: {weapon_type: 'Exotic', ua_weapon_group: 'Sword', damage: 'd6', damage_type: 'Slashing', critical_range: 19, critical_multiplier: 2, range_increment: -1, melee_penalty: -1, is_finesse: 'false', has_reach: 'false'}},</v>
      </c>
    </row>
    <row r="115" spans="1:40" outlineLevel="1" x14ac:dyDescent="0.2">
      <c r="A115" s="11" t="s">
        <v>227</v>
      </c>
      <c r="C115" s="12">
        <v>12</v>
      </c>
      <c r="D115" s="12"/>
      <c r="E115" s="51" t="s">
        <v>57</v>
      </c>
      <c r="F115" s="52" t="s">
        <v>152</v>
      </c>
      <c r="G115" s="52" t="s">
        <v>1329</v>
      </c>
      <c r="H115" s="51" t="s">
        <v>64</v>
      </c>
      <c r="I115" s="51"/>
      <c r="J115" s="51">
        <v>19</v>
      </c>
      <c r="K115" s="51">
        <v>2</v>
      </c>
      <c r="L115" s="51"/>
      <c r="M115" s="51"/>
      <c r="N115" s="51"/>
      <c r="O115" s="53" t="b">
        <v>0</v>
      </c>
      <c r="P115" s="53" t="b">
        <v>0</v>
      </c>
      <c r="S115" s="4" t="str">
        <f t="shared" si="55"/>
        <v>product_name: 'No-dachi'</v>
      </c>
      <c r="T115" s="4" t="str">
        <f t="shared" si="75"/>
        <v/>
      </c>
      <c r="U115" s="4" t="str">
        <f t="shared" si="58"/>
        <v>cost: -1</v>
      </c>
      <c r="V115" s="4" t="str">
        <f t="shared" ca="1" si="59"/>
        <v>stock: 5</v>
      </c>
      <c r="W115" s="4" t="str">
        <f t="shared" si="60"/>
        <v>weight: 12</v>
      </c>
      <c r="X115" s="4" t="str">
        <f t="shared" si="61"/>
        <v/>
      </c>
      <c r="Y115" s="4" t="str">
        <f>IF(Q115="","",Y$4&amp;": '"&amp;_xlfn.XLOOKUP(Q115,Sheet2!$K$1:$K$26,Sheet2!$L$1:$L$26)&amp;"'")</f>
        <v/>
      </c>
      <c r="Z115" s="4" t="str">
        <f t="shared" si="62"/>
        <v>category_id: 1</v>
      </c>
      <c r="AA115" s="4" t="str">
        <f t="shared" si="63"/>
        <v>weapon_type: 'Martial'</v>
      </c>
      <c r="AB115" s="4" t="str">
        <f t="shared" si="64"/>
        <v>ua_weapon_group: 'Sword'</v>
      </c>
      <c r="AC115" s="4" t="str">
        <f t="shared" si="65"/>
        <v>damage: '2d6'</v>
      </c>
      <c r="AD115" s="4" t="str">
        <f t="shared" si="66"/>
        <v>damage_type: 'Slashing'</v>
      </c>
      <c r="AE115" s="4" t="str">
        <f t="shared" si="67"/>
        <v/>
      </c>
      <c r="AF115" s="4" t="str">
        <f t="shared" si="68"/>
        <v>critical_range: 19</v>
      </c>
      <c r="AG115" s="4" t="str">
        <f t="shared" si="69"/>
        <v>critical_multiplier: 2</v>
      </c>
      <c r="AH115" s="4" t="str">
        <f t="shared" si="70"/>
        <v/>
      </c>
      <c r="AI115" s="4" t="str">
        <f t="shared" si="71"/>
        <v>range_increment: -1</v>
      </c>
      <c r="AJ115" s="4" t="str">
        <f t="shared" si="72"/>
        <v>melee_penalty: -1</v>
      </c>
      <c r="AK115" s="4" t="str">
        <f t="shared" si="73"/>
        <v>is_finesse: 'false'</v>
      </c>
      <c r="AL115" s="4" t="str">
        <f t="shared" si="74"/>
        <v>has_reach: 'false'</v>
      </c>
      <c r="AN115" s="4" t="str">
        <f t="shared" ca="1" si="57"/>
        <v>{product_name: 'No-dachi', cost: -1, stock: 5, weight: 12, category_id: 1, additional_information: {weapon_type: 'Martial', ua_weapon_group: 'Sword', damage: '2d6', damage_type: 'Slashing', critical_range: 19, critical_multiplier: 2, range_increment: -1, melee_penalty: -1, is_finesse: 'false', has_reach: 'false'}},</v>
      </c>
    </row>
    <row r="116" spans="1:40" ht="51" outlineLevel="1" x14ac:dyDescent="0.2">
      <c r="A116" s="11" t="s">
        <v>228</v>
      </c>
      <c r="B116" s="35" t="s">
        <v>229</v>
      </c>
      <c r="C116" s="12">
        <v>2</v>
      </c>
      <c r="D116" s="12">
        <v>2</v>
      </c>
      <c r="E116" s="51" t="s">
        <v>68</v>
      </c>
      <c r="F116" s="52"/>
      <c r="G116" s="52" t="s">
        <v>1320</v>
      </c>
      <c r="H116" s="51" t="s">
        <v>95</v>
      </c>
      <c r="I116" s="51"/>
      <c r="J116" s="51">
        <v>20</v>
      </c>
      <c r="K116" s="51">
        <v>2</v>
      </c>
      <c r="L116" s="51"/>
      <c r="M116" s="51"/>
      <c r="N116" s="51"/>
      <c r="O116" s="53" t="b">
        <v>0</v>
      </c>
      <c r="P116" s="53" t="b">
        <v>0</v>
      </c>
      <c r="S116" s="4" t="str">
        <f t="shared" si="55"/>
        <v>product_name: 'Nunchaku'</v>
      </c>
      <c r="T116" s="4" t="str">
        <f t="shared" si="75"/>
        <v>description: 'The nunchaku is a special monk weapon. This designation gives a monk wielding a nunchaku special options. With a nunchaku, you get a +2 bonus on opposed attack rolls made to disarm an enemy (including the roll to avoid being disarmed if such an attempt fails).'</v>
      </c>
      <c r="U116" s="4" t="str">
        <f t="shared" si="58"/>
        <v>cost: 2</v>
      </c>
      <c r="V116" s="4" t="str">
        <f t="shared" ca="1" si="59"/>
        <v>stock: 14</v>
      </c>
      <c r="W116" s="4" t="str">
        <f t="shared" si="60"/>
        <v>weight: 2</v>
      </c>
      <c r="X116" s="4" t="str">
        <f t="shared" si="61"/>
        <v/>
      </c>
      <c r="Y116" s="4" t="str">
        <f>IF(Q116="","",Y$4&amp;": '"&amp;_xlfn.XLOOKUP(Q116,Sheet2!$K$1:$K$26,Sheet2!$L$1:$L$26)&amp;"'")</f>
        <v/>
      </c>
      <c r="Z116" s="4" t="str">
        <f t="shared" si="62"/>
        <v>category_id: 1</v>
      </c>
      <c r="AA116" s="4" t="str">
        <f t="shared" si="63"/>
        <v>weapon_type: 'Exotic'</v>
      </c>
      <c r="AB116" s="4" t="str">
        <f t="shared" si="64"/>
        <v/>
      </c>
      <c r="AC116" s="4" t="str">
        <f t="shared" si="65"/>
        <v>damage: 'd6'</v>
      </c>
      <c r="AD116" s="4" t="str">
        <f t="shared" si="66"/>
        <v>damage_type: 'Bludgeoning'</v>
      </c>
      <c r="AE116" s="4" t="str">
        <f t="shared" si="67"/>
        <v/>
      </c>
      <c r="AF116" s="4" t="str">
        <f t="shared" si="68"/>
        <v>critical_range: 20</v>
      </c>
      <c r="AG116" s="4" t="str">
        <f t="shared" si="69"/>
        <v>critical_multiplier: 2</v>
      </c>
      <c r="AH116" s="4" t="str">
        <f t="shared" si="70"/>
        <v/>
      </c>
      <c r="AI116" s="4" t="str">
        <f t="shared" si="71"/>
        <v>range_increment: -1</v>
      </c>
      <c r="AJ116" s="4" t="str">
        <f t="shared" si="72"/>
        <v>melee_penalty: -1</v>
      </c>
      <c r="AK116" s="4" t="str">
        <f t="shared" si="73"/>
        <v>is_finesse: 'false'</v>
      </c>
      <c r="AL116" s="4" t="str">
        <f t="shared" si="74"/>
        <v>has_reach: 'false'</v>
      </c>
      <c r="AN116" s="4" t="str">
        <f t="shared" ca="1" si="57"/>
        <v>{product_name: 'Nunchaku', description: 'The nunchaku is a special monk weapon. This designation gives a monk wielding a nunchaku special options. With a nunchaku, you get a +2 bonus on opposed attack rolls made to disarm an enemy (including the roll to avoid being disarmed if such an attempt fails).', cost: 2, stock: 14, weight: 2, category_id: 1, additional_information: {weapon_type: 'Exotic', damage: 'd6', damage_type: 'Bludgeoning', critical_range: 20, critical_multiplier: 2, range_increment: -1, melee_penalty: -1, is_finesse: 'false', has_reach: 'false'}},</v>
      </c>
    </row>
    <row r="117" spans="1:40" outlineLevel="1" x14ac:dyDescent="0.2">
      <c r="A117" s="11" t="s">
        <v>230</v>
      </c>
      <c r="C117" s="12">
        <v>10</v>
      </c>
      <c r="D117" s="12"/>
      <c r="E117" s="51" t="s">
        <v>57</v>
      </c>
      <c r="F117" s="52"/>
      <c r="G117" s="52" t="s">
        <v>1324</v>
      </c>
      <c r="H117" s="51" t="s">
        <v>64</v>
      </c>
      <c r="I117" s="51"/>
      <c r="J117" s="51">
        <v>20</v>
      </c>
      <c r="K117" s="51">
        <v>3</v>
      </c>
      <c r="L117" s="51"/>
      <c r="M117" s="51"/>
      <c r="N117" s="51"/>
      <c r="O117" s="53" t="b">
        <v>0</v>
      </c>
      <c r="P117" s="53" t="b">
        <v>0</v>
      </c>
      <c r="S117" s="4" t="str">
        <f t="shared" si="55"/>
        <v>product_name: 'Ono'</v>
      </c>
      <c r="T117" s="4" t="str">
        <f t="shared" si="75"/>
        <v/>
      </c>
      <c r="U117" s="4" t="str">
        <f t="shared" si="58"/>
        <v>cost: -1</v>
      </c>
      <c r="V117" s="4" t="str">
        <f t="shared" ca="1" si="59"/>
        <v>stock: 10</v>
      </c>
      <c r="W117" s="4" t="str">
        <f t="shared" si="60"/>
        <v>weight: 10</v>
      </c>
      <c r="X117" s="4" t="str">
        <f t="shared" si="61"/>
        <v/>
      </c>
      <c r="Y117" s="4" t="str">
        <f>IF(Q117="","",Y$4&amp;": '"&amp;_xlfn.XLOOKUP(Q117,Sheet2!$K$1:$K$26,Sheet2!$L$1:$L$26)&amp;"'")</f>
        <v/>
      </c>
      <c r="Z117" s="4" t="str">
        <f t="shared" si="62"/>
        <v>category_id: 1</v>
      </c>
      <c r="AA117" s="4" t="str">
        <f t="shared" si="63"/>
        <v>weapon_type: 'Martial'</v>
      </c>
      <c r="AB117" s="4" t="str">
        <f t="shared" si="64"/>
        <v/>
      </c>
      <c r="AC117" s="4" t="str">
        <f t="shared" si="65"/>
        <v>damage: 'd10'</v>
      </c>
      <c r="AD117" s="4" t="str">
        <f t="shared" si="66"/>
        <v>damage_type: 'Slashing'</v>
      </c>
      <c r="AE117" s="4" t="str">
        <f t="shared" si="67"/>
        <v/>
      </c>
      <c r="AF117" s="4" t="str">
        <f t="shared" si="68"/>
        <v>critical_range: 20</v>
      </c>
      <c r="AG117" s="4" t="str">
        <f t="shared" si="69"/>
        <v>critical_multiplier: 3</v>
      </c>
      <c r="AH117" s="4" t="str">
        <f t="shared" si="70"/>
        <v/>
      </c>
      <c r="AI117" s="4" t="str">
        <f t="shared" si="71"/>
        <v>range_increment: -1</v>
      </c>
      <c r="AJ117" s="4" t="str">
        <f t="shared" si="72"/>
        <v>melee_penalty: -1</v>
      </c>
      <c r="AK117" s="4" t="str">
        <f t="shared" si="73"/>
        <v>is_finesse: 'false'</v>
      </c>
      <c r="AL117" s="4" t="str">
        <f t="shared" si="74"/>
        <v>has_reach: 'false'</v>
      </c>
      <c r="AN117" s="4" t="str">
        <f t="shared" ca="1" si="57"/>
        <v>{product_name: 'Ono', cost: -1, stock: 10, weight: 10, category_id: 1, additional_information: {weapon_type: 'Martial', damage: 'd10', damage_type: 'Slashing', critical_range: 20, critical_multiplier: 3, range_increment: -1, melee_penalty: -1, is_finesse: 'false', has_reach: 'false'}},</v>
      </c>
    </row>
    <row r="118" spans="1:40" outlineLevel="1" x14ac:dyDescent="0.2">
      <c r="A118" s="11" t="s">
        <v>231</v>
      </c>
      <c r="C118" s="12">
        <v>6</v>
      </c>
      <c r="D118" s="12">
        <v>8</v>
      </c>
      <c r="E118" s="51" t="s">
        <v>57</v>
      </c>
      <c r="F118" s="52" t="s">
        <v>137</v>
      </c>
      <c r="G118" s="52" t="s">
        <v>1320</v>
      </c>
      <c r="H118" s="51" t="s">
        <v>47</v>
      </c>
      <c r="I118" s="51"/>
      <c r="J118" s="51">
        <v>20</v>
      </c>
      <c r="K118" s="51">
        <v>4</v>
      </c>
      <c r="L118" s="51"/>
      <c r="M118" s="51"/>
      <c r="N118" s="51"/>
      <c r="O118" s="53" t="b">
        <v>0</v>
      </c>
      <c r="P118" s="53" t="b">
        <v>0</v>
      </c>
      <c r="S118" s="4" t="str">
        <f t="shared" si="55"/>
        <v>product_name: 'Pick, Heavy'</v>
      </c>
      <c r="T118" s="4" t="str">
        <f t="shared" si="75"/>
        <v/>
      </c>
      <c r="U118" s="4" t="str">
        <f t="shared" si="58"/>
        <v>cost: 8</v>
      </c>
      <c r="V118" s="4" t="str">
        <f t="shared" ca="1" si="59"/>
        <v>stock: 2</v>
      </c>
      <c r="W118" s="4" t="str">
        <f t="shared" si="60"/>
        <v>weight: 6</v>
      </c>
      <c r="X118" s="4" t="str">
        <f t="shared" si="61"/>
        <v/>
      </c>
      <c r="Y118" s="4" t="str">
        <f>IF(Q118="","",Y$4&amp;": '"&amp;_xlfn.XLOOKUP(Q118,Sheet2!$K$1:$K$26,Sheet2!$L$1:$L$26)&amp;"'")</f>
        <v/>
      </c>
      <c r="Z118" s="4" t="str">
        <f t="shared" si="62"/>
        <v>category_id: 1</v>
      </c>
      <c r="AA118" s="4" t="str">
        <f t="shared" si="63"/>
        <v>weapon_type: 'Martial'</v>
      </c>
      <c r="AB118" s="4" t="str">
        <f t="shared" si="64"/>
        <v>ua_weapon_group: 'Impact'</v>
      </c>
      <c r="AC118" s="4" t="str">
        <f t="shared" si="65"/>
        <v>damage: 'd6'</v>
      </c>
      <c r="AD118" s="4" t="str">
        <f t="shared" si="66"/>
        <v>damage_type: 'Piercing'</v>
      </c>
      <c r="AE118" s="4" t="str">
        <f t="shared" si="67"/>
        <v/>
      </c>
      <c r="AF118" s="4" t="str">
        <f t="shared" si="68"/>
        <v>critical_range: 20</v>
      </c>
      <c r="AG118" s="4" t="str">
        <f t="shared" si="69"/>
        <v>critical_multiplier: 4</v>
      </c>
      <c r="AH118" s="4" t="str">
        <f t="shared" si="70"/>
        <v/>
      </c>
      <c r="AI118" s="4" t="str">
        <f t="shared" si="71"/>
        <v>range_increment: -1</v>
      </c>
      <c r="AJ118" s="4" t="str">
        <f t="shared" si="72"/>
        <v>melee_penalty: -1</v>
      </c>
      <c r="AK118" s="4" t="str">
        <f t="shared" si="73"/>
        <v>is_finesse: 'false'</v>
      </c>
      <c r="AL118" s="4" t="str">
        <f t="shared" si="74"/>
        <v>has_reach: 'false'</v>
      </c>
      <c r="AN118" s="4" t="str">
        <f t="shared" ca="1" si="57"/>
        <v>{product_name: 'Pick, Heavy', cost: 8, stock: 2, weight: 6, category_id: 1, additional_information: {weapon_type: 'Martial', ua_weapon_group: 'Impact', damage: 'd6', damage_type: 'Piercing', critical_range: 20, critical_multiplier: 4, range_increment: -1, melee_penalty: -1, is_finesse: 'false', has_reach: 'false'}},</v>
      </c>
    </row>
    <row r="119" spans="1:40" outlineLevel="1" x14ac:dyDescent="0.2">
      <c r="A119" s="11" t="s">
        <v>232</v>
      </c>
      <c r="C119" s="12">
        <v>4</v>
      </c>
      <c r="D119" s="12">
        <v>4</v>
      </c>
      <c r="E119" s="51" t="s">
        <v>57</v>
      </c>
      <c r="F119" s="52" t="s">
        <v>137</v>
      </c>
      <c r="G119" s="52" t="s">
        <v>1321</v>
      </c>
      <c r="H119" s="51" t="s">
        <v>47</v>
      </c>
      <c r="I119" s="51"/>
      <c r="J119" s="51">
        <v>20</v>
      </c>
      <c r="K119" s="51">
        <v>4</v>
      </c>
      <c r="L119" s="51"/>
      <c r="M119" s="51"/>
      <c r="N119" s="51"/>
      <c r="O119" s="53" t="b">
        <v>0</v>
      </c>
      <c r="P119" s="53" t="b">
        <v>0</v>
      </c>
      <c r="S119" s="4" t="str">
        <f t="shared" si="55"/>
        <v>product_name: 'Pick, Light'</v>
      </c>
      <c r="T119" s="4" t="str">
        <f t="shared" si="75"/>
        <v/>
      </c>
      <c r="U119" s="4" t="str">
        <f t="shared" si="58"/>
        <v>cost: 4</v>
      </c>
      <c r="V119" s="4" t="str">
        <f t="shared" ca="1" si="59"/>
        <v>stock: 11</v>
      </c>
      <c r="W119" s="4" t="str">
        <f t="shared" si="60"/>
        <v>weight: 4</v>
      </c>
      <c r="X119" s="4" t="str">
        <f t="shared" si="61"/>
        <v/>
      </c>
      <c r="Y119" s="4" t="str">
        <f>IF(Q119="","",Y$4&amp;": '"&amp;_xlfn.XLOOKUP(Q119,Sheet2!$K$1:$K$26,Sheet2!$L$1:$L$26)&amp;"'")</f>
        <v/>
      </c>
      <c r="Z119" s="4" t="str">
        <f t="shared" si="62"/>
        <v>category_id: 1</v>
      </c>
      <c r="AA119" s="4" t="str">
        <f t="shared" si="63"/>
        <v>weapon_type: 'Martial'</v>
      </c>
      <c r="AB119" s="4" t="str">
        <f t="shared" si="64"/>
        <v>ua_weapon_group: 'Impact'</v>
      </c>
      <c r="AC119" s="4" t="str">
        <f t="shared" si="65"/>
        <v>damage: 'd4'</v>
      </c>
      <c r="AD119" s="4" t="str">
        <f t="shared" si="66"/>
        <v>damage_type: 'Piercing'</v>
      </c>
      <c r="AE119" s="4" t="str">
        <f t="shared" si="67"/>
        <v/>
      </c>
      <c r="AF119" s="4" t="str">
        <f t="shared" si="68"/>
        <v>critical_range: 20</v>
      </c>
      <c r="AG119" s="4" t="str">
        <f t="shared" si="69"/>
        <v>critical_multiplier: 4</v>
      </c>
      <c r="AH119" s="4" t="str">
        <f t="shared" si="70"/>
        <v/>
      </c>
      <c r="AI119" s="4" t="str">
        <f t="shared" si="71"/>
        <v>range_increment: -1</v>
      </c>
      <c r="AJ119" s="4" t="str">
        <f t="shared" si="72"/>
        <v>melee_penalty: -1</v>
      </c>
      <c r="AK119" s="4" t="str">
        <f t="shared" si="73"/>
        <v>is_finesse: 'false'</v>
      </c>
      <c r="AL119" s="4" t="str">
        <f t="shared" si="74"/>
        <v>has_reach: 'false'</v>
      </c>
      <c r="AN119" s="4" t="str">
        <f t="shared" ca="1" si="57"/>
        <v>{product_name: 'Pick, Light', cost: 4, stock: 11, weight: 4, category_id: 1, additional_information: {weapon_type: 'Martial', ua_weapon_group: 'Impact', damage: 'd4', damage_type: 'Piercing', critical_range: 20, critical_multiplier: 4, range_increment: -1, melee_penalty: -1, is_finesse: 'false', has_reach: 'false'}},</v>
      </c>
    </row>
    <row r="120" spans="1:40" outlineLevel="1" x14ac:dyDescent="0.2">
      <c r="A120" s="11" t="s">
        <v>233</v>
      </c>
      <c r="C120" s="12">
        <v>4</v>
      </c>
      <c r="D120" s="12"/>
      <c r="E120" s="51" t="s">
        <v>68</v>
      </c>
      <c r="F120" s="52" t="s">
        <v>137</v>
      </c>
      <c r="G120" s="52" t="s">
        <v>1320</v>
      </c>
      <c r="H120" s="51" t="s">
        <v>95</v>
      </c>
      <c r="I120" s="51"/>
      <c r="J120" s="51">
        <v>20</v>
      </c>
      <c r="K120" s="51">
        <v>3</v>
      </c>
      <c r="L120" s="51"/>
      <c r="M120" s="51"/>
      <c r="N120" s="51"/>
      <c r="O120" s="53" t="b">
        <v>0</v>
      </c>
      <c r="P120" s="53" t="b">
        <v>0</v>
      </c>
      <c r="S120" s="4" t="str">
        <f t="shared" si="55"/>
        <v>product_name: 'Pipe, Machi-kanshisha'</v>
      </c>
      <c r="T120" s="4" t="str">
        <f t="shared" si="75"/>
        <v/>
      </c>
      <c r="U120" s="4" t="str">
        <f t="shared" si="58"/>
        <v>cost: -1</v>
      </c>
      <c r="V120" s="4" t="str">
        <f t="shared" ca="1" si="59"/>
        <v>stock: 15</v>
      </c>
      <c r="W120" s="4" t="str">
        <f t="shared" si="60"/>
        <v>weight: 4</v>
      </c>
      <c r="X120" s="4" t="str">
        <f t="shared" si="61"/>
        <v/>
      </c>
      <c r="Y120" s="4" t="str">
        <f>IF(Q120="","",Y$4&amp;": '"&amp;_xlfn.XLOOKUP(Q120,Sheet2!$K$1:$K$26,Sheet2!$L$1:$L$26)&amp;"'")</f>
        <v/>
      </c>
      <c r="Z120" s="4" t="str">
        <f t="shared" si="62"/>
        <v>category_id: 1</v>
      </c>
      <c r="AA120" s="4" t="str">
        <f t="shared" si="63"/>
        <v>weapon_type: 'Exotic'</v>
      </c>
      <c r="AB120" s="4" t="str">
        <f t="shared" si="64"/>
        <v>ua_weapon_group: 'Impact'</v>
      </c>
      <c r="AC120" s="4" t="str">
        <f t="shared" si="65"/>
        <v>damage: 'd6'</v>
      </c>
      <c r="AD120" s="4" t="str">
        <f t="shared" si="66"/>
        <v>damage_type: 'Bludgeoning'</v>
      </c>
      <c r="AE120" s="4" t="str">
        <f t="shared" si="67"/>
        <v/>
      </c>
      <c r="AF120" s="4" t="str">
        <f t="shared" si="68"/>
        <v>critical_range: 20</v>
      </c>
      <c r="AG120" s="4" t="str">
        <f t="shared" si="69"/>
        <v>critical_multiplier: 3</v>
      </c>
      <c r="AH120" s="4" t="str">
        <f t="shared" si="70"/>
        <v/>
      </c>
      <c r="AI120" s="4" t="str">
        <f t="shared" si="71"/>
        <v>range_increment: -1</v>
      </c>
      <c r="AJ120" s="4" t="str">
        <f t="shared" si="72"/>
        <v>melee_penalty: -1</v>
      </c>
      <c r="AK120" s="4" t="str">
        <f t="shared" si="73"/>
        <v>is_finesse: 'false'</v>
      </c>
      <c r="AL120" s="4" t="str">
        <f t="shared" si="74"/>
        <v>has_reach: 'false'</v>
      </c>
      <c r="AN120" s="4" t="str">
        <f t="shared" ca="1" si="57"/>
        <v>{product_name: 'Pipe, Machi-kanshisha', cost: -1, stock: 15, weight: 4, category_id: 1, additional_information: {weapon_type: 'Exotic', ua_weapon_group: 'Impact', damage: 'd6', damage_type: 'Bludgeoning', critical_range: 20, critical_multiplier: 3, range_increment: -1, melee_penalty: -1, is_finesse: 'false', has_reach: 'false'}},</v>
      </c>
    </row>
    <row r="121" spans="1:40" ht="51" outlineLevel="1" x14ac:dyDescent="0.2">
      <c r="A121" s="11" t="s">
        <v>234</v>
      </c>
      <c r="B121" s="35" t="s">
        <v>235</v>
      </c>
      <c r="C121" s="12">
        <v>15</v>
      </c>
      <c r="D121" s="12">
        <v>10</v>
      </c>
      <c r="E121" s="51" t="s">
        <v>57</v>
      </c>
      <c r="F121" s="52" t="s">
        <v>177</v>
      </c>
      <c r="G121" s="52" t="s">
        <v>1327</v>
      </c>
      <c r="H121" s="51" t="s">
        <v>47</v>
      </c>
      <c r="I121" s="51"/>
      <c r="J121" s="51">
        <v>20</v>
      </c>
      <c r="K121" s="51">
        <v>3</v>
      </c>
      <c r="L121" s="51"/>
      <c r="M121" s="51"/>
      <c r="N121" s="51"/>
      <c r="O121" s="53" t="b">
        <v>0</v>
      </c>
      <c r="P121" s="53" t="b">
        <v>1</v>
      </c>
      <c r="S121" s="4" t="str">
        <f t="shared" si="55"/>
        <v>product_name: 'Ranseur'</v>
      </c>
      <c r="T121" s="4" t="str">
        <f t="shared" si="75"/>
        <v>description: 'A ranseur has reach. You can strike opponents 10 feet away with it, but you can’t use it against an adjacent foe.\nWith a ranseur, you get a +2 bonus on opposed attack rolls made to disarm an opponent (including the roll to avoid being disarmed if such an attempt fails).'</v>
      </c>
      <c r="U121" s="4" t="str">
        <f t="shared" si="58"/>
        <v>cost: 10</v>
      </c>
      <c r="V121" s="4" t="str">
        <f t="shared" ca="1" si="59"/>
        <v>stock: 9</v>
      </c>
      <c r="W121" s="4" t="str">
        <f t="shared" si="60"/>
        <v>weight: 15</v>
      </c>
      <c r="X121" s="4" t="str">
        <f t="shared" si="61"/>
        <v/>
      </c>
      <c r="Y121" s="4" t="str">
        <f>IF(Q121="","",Y$4&amp;": '"&amp;_xlfn.XLOOKUP(Q121,Sheet2!$K$1:$K$26,Sheet2!$L$1:$L$26)&amp;"'")</f>
        <v/>
      </c>
      <c r="Z121" s="4" t="str">
        <f t="shared" si="62"/>
        <v>category_id: 1</v>
      </c>
      <c r="AA121" s="4" t="str">
        <f t="shared" si="63"/>
        <v>weapon_type: 'Martial'</v>
      </c>
      <c r="AB121" s="4" t="str">
        <f t="shared" si="64"/>
        <v>ua_weapon_group: 'Polearm'</v>
      </c>
      <c r="AC121" s="4" t="str">
        <f t="shared" si="65"/>
        <v>damage: '2d4'</v>
      </c>
      <c r="AD121" s="4" t="str">
        <f t="shared" si="66"/>
        <v>damage_type: 'Piercing'</v>
      </c>
      <c r="AE121" s="4" t="str">
        <f t="shared" si="67"/>
        <v/>
      </c>
      <c r="AF121" s="4" t="str">
        <f t="shared" si="68"/>
        <v>critical_range: 20</v>
      </c>
      <c r="AG121" s="4" t="str">
        <f t="shared" si="69"/>
        <v>critical_multiplier: 3</v>
      </c>
      <c r="AH121" s="4" t="str">
        <f t="shared" si="70"/>
        <v/>
      </c>
      <c r="AI121" s="4" t="str">
        <f t="shared" si="71"/>
        <v>range_increment: -1</v>
      </c>
      <c r="AJ121" s="4" t="str">
        <f t="shared" si="72"/>
        <v>melee_penalty: -1</v>
      </c>
      <c r="AK121" s="4" t="str">
        <f t="shared" si="73"/>
        <v>is_finesse: 'false'</v>
      </c>
      <c r="AL121" s="4" t="str">
        <f t="shared" si="74"/>
        <v>has_reach: 'true'</v>
      </c>
      <c r="AN121" s="4" t="str">
        <f t="shared" ca="1" si="57"/>
        <v>{product_name: 'Ranseur', description: 'A ranseur has reach. You can strike opponents 10 feet away with it, but you can’t use it against an adjacent foe.\nWith a ranseur, you get a +2 bonus on opposed attack rolls made to disarm an opponent (including the roll to avoid being disarmed if such an attempt fails).', cost: 10, stock: 9, weight: 15, category_id: 1, additional_information: {weapon_type: 'Martial', ua_weapon_group: 'Polearm', damage: '2d4', damage_type: 'Piercing', critical_range: 20, critical_multiplier: 3, range_increment: -1, melee_penalty: -1, is_finesse: 'false', has_reach: 'true'}},</v>
      </c>
    </row>
    <row r="122" spans="1:40" ht="61.2" outlineLevel="1" x14ac:dyDescent="0.2">
      <c r="A122" s="11" t="s">
        <v>236</v>
      </c>
      <c r="B122" s="35" t="s">
        <v>237</v>
      </c>
      <c r="C122" s="12">
        <v>3</v>
      </c>
      <c r="D122" s="12">
        <v>20</v>
      </c>
      <c r="E122" s="51" t="s">
        <v>57</v>
      </c>
      <c r="F122" s="52" t="s">
        <v>152</v>
      </c>
      <c r="G122" s="52" t="s">
        <v>1320</v>
      </c>
      <c r="H122" s="51" t="s">
        <v>47</v>
      </c>
      <c r="I122" s="51"/>
      <c r="J122" s="51">
        <v>18</v>
      </c>
      <c r="K122" s="51">
        <v>2</v>
      </c>
      <c r="L122" s="51"/>
      <c r="M122" s="51"/>
      <c r="N122" s="51"/>
      <c r="O122" s="53" t="b">
        <v>1</v>
      </c>
      <c r="P122" s="53" t="b">
        <v>0</v>
      </c>
      <c r="S122" s="4" t="str">
        <f t="shared" si="55"/>
        <v>product_name: 'Rapier'</v>
      </c>
      <c r="T122" s="4" t="str">
        <f t="shared" si="75"/>
        <v>description: 'You can use the Weapon Finesse feat to apply your Dexterity modifier instead of your Strength modifier to attack rolls with a rapier sized for you, even though it isn’t a light weapon for you. You can’t wield a rapier in two hands in order to apply 1-1/2 times your Strength bonus to damage.'</v>
      </c>
      <c r="U122" s="4" t="str">
        <f t="shared" si="58"/>
        <v>cost: 20</v>
      </c>
      <c r="V122" s="4" t="str">
        <f t="shared" ca="1" si="59"/>
        <v>stock: 19</v>
      </c>
      <c r="W122" s="4" t="str">
        <f t="shared" si="60"/>
        <v>weight: 3</v>
      </c>
      <c r="X122" s="4" t="str">
        <f t="shared" si="61"/>
        <v/>
      </c>
      <c r="Y122" s="4" t="str">
        <f>IF(Q122="","",Y$4&amp;": '"&amp;_xlfn.XLOOKUP(Q122,Sheet2!$K$1:$K$26,Sheet2!$L$1:$L$26)&amp;"'")</f>
        <v/>
      </c>
      <c r="Z122" s="4" t="str">
        <f t="shared" si="62"/>
        <v>category_id: 1</v>
      </c>
      <c r="AA122" s="4" t="str">
        <f t="shared" si="63"/>
        <v>weapon_type: 'Martial'</v>
      </c>
      <c r="AB122" s="4" t="str">
        <f t="shared" si="64"/>
        <v>ua_weapon_group: 'Sword'</v>
      </c>
      <c r="AC122" s="4" t="str">
        <f t="shared" si="65"/>
        <v>damage: 'd6'</v>
      </c>
      <c r="AD122" s="4" t="str">
        <f t="shared" si="66"/>
        <v>damage_type: 'Piercing'</v>
      </c>
      <c r="AE122" s="4" t="str">
        <f t="shared" si="67"/>
        <v/>
      </c>
      <c r="AF122" s="4" t="str">
        <f t="shared" si="68"/>
        <v>critical_range: 18</v>
      </c>
      <c r="AG122" s="4" t="str">
        <f t="shared" si="69"/>
        <v>critical_multiplier: 2</v>
      </c>
      <c r="AH122" s="4" t="str">
        <f t="shared" si="70"/>
        <v/>
      </c>
      <c r="AI122" s="4" t="str">
        <f t="shared" si="71"/>
        <v>range_increment: -1</v>
      </c>
      <c r="AJ122" s="4" t="str">
        <f t="shared" si="72"/>
        <v>melee_penalty: -1</v>
      </c>
      <c r="AK122" s="4" t="str">
        <f t="shared" si="73"/>
        <v>is_finesse: 'true'</v>
      </c>
      <c r="AL122" s="4" t="str">
        <f t="shared" si="74"/>
        <v>has_reach: 'false'</v>
      </c>
      <c r="AN122" s="4" t="str">
        <f t="shared" ca="1" si="57"/>
        <v>{product_name: 'Rapier', description: 'You can use the Weapon Finesse feat to apply your Dexterity modifier instead of your Strength modifier to attack rolls with a rapier sized for you, even though it isn’t a light weapon for you. You can’t wield a rapier in two hands in order to apply 1-1/2 times your Strength bonus to damage.', cost: 20, stock: 19, weight: 3, category_id: 1, additional_information: {weapon_type: 'Martial', ua_weapon_group: 'Sword', damage: 'd6', damage_type: 'Piercing', critical_range: 18, critical_multiplier: 2, range_increment: -1, melee_penalty: -1, is_finesse: 'true', has_reach: 'false'}},</v>
      </c>
    </row>
    <row r="123" spans="1:40" outlineLevel="1" x14ac:dyDescent="0.2">
      <c r="A123" s="11" t="s">
        <v>238</v>
      </c>
      <c r="C123" s="12">
        <v>0.5</v>
      </c>
      <c r="D123" s="12"/>
      <c r="E123" s="51" t="s">
        <v>45</v>
      </c>
      <c r="F123" s="52" t="s">
        <v>61</v>
      </c>
      <c r="G123" s="52" t="s">
        <v>1330</v>
      </c>
      <c r="H123" s="51" t="s">
        <v>95</v>
      </c>
      <c r="I123" s="51"/>
      <c r="J123" s="51">
        <v>20</v>
      </c>
      <c r="K123" s="51">
        <v>2</v>
      </c>
      <c r="L123" s="51" t="s">
        <v>41</v>
      </c>
      <c r="M123" s="51">
        <v>10</v>
      </c>
      <c r="N123" s="51"/>
      <c r="O123" s="53" t="b">
        <v>0</v>
      </c>
      <c r="P123" s="53" t="b">
        <v>0</v>
      </c>
      <c r="S123" s="4" t="str">
        <f t="shared" si="55"/>
        <v>product_name: 'Rock'</v>
      </c>
      <c r="T123" s="4" t="str">
        <f t="shared" si="75"/>
        <v/>
      </c>
      <c r="U123" s="4" t="str">
        <f t="shared" si="58"/>
        <v>cost: -1</v>
      </c>
      <c r="V123" s="4" t="str">
        <f t="shared" ca="1" si="59"/>
        <v>stock: 15</v>
      </c>
      <c r="W123" s="4" t="str">
        <f t="shared" si="60"/>
        <v>weight: 0.5</v>
      </c>
      <c r="X123" s="4" t="str">
        <f t="shared" si="61"/>
        <v/>
      </c>
      <c r="Y123" s="4" t="str">
        <f>IF(Q123="","",Y$4&amp;": '"&amp;_xlfn.XLOOKUP(Q123,Sheet2!$K$1:$K$26,Sheet2!$L$1:$L$26)&amp;"'")</f>
        <v/>
      </c>
      <c r="Z123" s="4" t="str">
        <f t="shared" si="62"/>
        <v>category_id: 1</v>
      </c>
      <c r="AA123" s="4" t="str">
        <f t="shared" si="63"/>
        <v>weapon_type: 'Simple'</v>
      </c>
      <c r="AB123" s="4" t="str">
        <f t="shared" si="64"/>
        <v>ua_weapon_group: 'Improvised'</v>
      </c>
      <c r="AC123" s="4" t="str">
        <f t="shared" si="65"/>
        <v>damage: 'd2'</v>
      </c>
      <c r="AD123" s="4" t="str">
        <f t="shared" si="66"/>
        <v>damage_type: 'Bludgeoning'</v>
      </c>
      <c r="AE123" s="4" t="str">
        <f t="shared" si="67"/>
        <v/>
      </c>
      <c r="AF123" s="4" t="str">
        <f t="shared" si="68"/>
        <v>critical_range: 20</v>
      </c>
      <c r="AG123" s="4" t="str">
        <f t="shared" si="69"/>
        <v>critical_multiplier: 2</v>
      </c>
      <c r="AH123" s="4" t="str">
        <f t="shared" si="70"/>
        <v>delivery: 'thrown'</v>
      </c>
      <c r="AI123" s="4" t="str">
        <f t="shared" si="71"/>
        <v>range_increment: 10</v>
      </c>
      <c r="AJ123" s="4" t="str">
        <f t="shared" si="72"/>
        <v>melee_penalty: -1</v>
      </c>
      <c r="AK123" s="4" t="str">
        <f t="shared" si="73"/>
        <v>is_finesse: 'false'</v>
      </c>
      <c r="AL123" s="4" t="str">
        <f t="shared" si="74"/>
        <v>has_reach: 'false'</v>
      </c>
      <c r="AN123" s="4" t="str">
        <f t="shared" ca="1" si="57"/>
        <v>{product_name: 'Rock', cost: -1, stock: 15, weight: 0.5, category_id: 1, additional_information: {weapon_type: 'Simple', ua_weapon_group: 'Improvised', damage: 'd2', damage_type: 'Bludgeoning', critical_range: 20, critical_multiplier: 2, delivery: 'thrown', range_increment: 10, melee_penalty: -1, is_finesse: 'false', has_reach: 'false'}},</v>
      </c>
    </row>
    <row r="124" spans="1:40" outlineLevel="1" x14ac:dyDescent="0.2">
      <c r="A124" s="11" t="s">
        <v>239</v>
      </c>
      <c r="C124" s="12">
        <v>4</v>
      </c>
      <c r="D124" s="12">
        <v>20</v>
      </c>
      <c r="E124" s="51" t="s">
        <v>57</v>
      </c>
      <c r="F124" s="52" t="s">
        <v>152</v>
      </c>
      <c r="G124" s="52" t="s">
        <v>1323</v>
      </c>
      <c r="H124" s="51" t="s">
        <v>135</v>
      </c>
      <c r="I124" s="51"/>
      <c r="J124" s="51">
        <v>19</v>
      </c>
      <c r="K124" s="51">
        <v>2</v>
      </c>
      <c r="L124" s="51"/>
      <c r="M124" s="51"/>
      <c r="N124" s="51"/>
      <c r="O124" s="53" t="b">
        <v>0</v>
      </c>
      <c r="P124" s="53" t="b">
        <v>0</v>
      </c>
      <c r="S124" s="4" t="str">
        <f t="shared" si="55"/>
        <v>product_name: 'Saber'</v>
      </c>
      <c r="T124" s="4" t="str">
        <f t="shared" si="75"/>
        <v/>
      </c>
      <c r="U124" s="4" t="str">
        <f t="shared" si="58"/>
        <v>cost: 20</v>
      </c>
      <c r="V124" s="4" t="str">
        <f t="shared" ca="1" si="59"/>
        <v>stock: 10</v>
      </c>
      <c r="W124" s="4" t="str">
        <f t="shared" si="60"/>
        <v>weight: 4</v>
      </c>
      <c r="X124" s="4" t="str">
        <f t="shared" si="61"/>
        <v/>
      </c>
      <c r="Y124" s="4" t="str">
        <f>IF(Q124="","",Y$4&amp;": '"&amp;_xlfn.XLOOKUP(Q124,Sheet2!$K$1:$K$26,Sheet2!$L$1:$L$26)&amp;"'")</f>
        <v/>
      </c>
      <c r="Z124" s="4" t="str">
        <f t="shared" si="62"/>
        <v>category_id: 1</v>
      </c>
      <c r="AA124" s="4" t="str">
        <f t="shared" si="63"/>
        <v>weapon_type: 'Martial'</v>
      </c>
      <c r="AB124" s="4" t="str">
        <f t="shared" si="64"/>
        <v>ua_weapon_group: 'Sword'</v>
      </c>
      <c r="AC124" s="4" t="str">
        <f t="shared" si="65"/>
        <v>damage: 'd8'</v>
      </c>
      <c r="AD124" s="4" t="str">
        <f t="shared" si="66"/>
        <v>damage_type: 'Slashing or Piercing'</v>
      </c>
      <c r="AE124" s="4" t="str">
        <f t="shared" si="67"/>
        <v/>
      </c>
      <c r="AF124" s="4" t="str">
        <f t="shared" si="68"/>
        <v>critical_range: 19</v>
      </c>
      <c r="AG124" s="4" t="str">
        <f t="shared" si="69"/>
        <v>critical_multiplier: 2</v>
      </c>
      <c r="AH124" s="4" t="str">
        <f t="shared" si="70"/>
        <v/>
      </c>
      <c r="AI124" s="4" t="str">
        <f t="shared" si="71"/>
        <v>range_increment: -1</v>
      </c>
      <c r="AJ124" s="4" t="str">
        <f t="shared" si="72"/>
        <v>melee_penalty: -1</v>
      </c>
      <c r="AK124" s="4" t="str">
        <f t="shared" si="73"/>
        <v>is_finesse: 'false'</v>
      </c>
      <c r="AL124" s="4" t="str">
        <f t="shared" si="74"/>
        <v>has_reach: 'false'</v>
      </c>
      <c r="AN124" s="4" t="str">
        <f t="shared" ca="1" si="57"/>
        <v>{product_name: 'Saber', cost: 20, stock: 10, weight: 4, category_id: 1, additional_information: {weapon_type: 'Martial', ua_weapon_group: 'Sword', damage: 'd8', damage_type: 'Slashing or Piercing', critical_range: 19, critical_multiplier: 2, range_increment: -1, melee_penalty: -1, is_finesse: 'false', has_reach: 'false'}},</v>
      </c>
    </row>
    <row r="125" spans="1:40" ht="51" outlineLevel="1" x14ac:dyDescent="0.2">
      <c r="A125" s="11" t="s">
        <v>240</v>
      </c>
      <c r="B125" s="35" t="s">
        <v>241</v>
      </c>
      <c r="C125" s="12">
        <v>2</v>
      </c>
      <c r="D125" s="12">
        <v>1</v>
      </c>
      <c r="E125" s="51" t="s">
        <v>68</v>
      </c>
      <c r="F125" s="52" t="s">
        <v>87</v>
      </c>
      <c r="G125" s="52" t="s">
        <v>1321</v>
      </c>
      <c r="H125" s="51" t="s">
        <v>95</v>
      </c>
      <c r="I125" s="51"/>
      <c r="J125" s="51">
        <v>20</v>
      </c>
      <c r="K125" s="51">
        <v>2</v>
      </c>
      <c r="L125" s="51"/>
      <c r="M125" s="51"/>
      <c r="N125" s="51"/>
      <c r="O125" s="53" t="b">
        <v>0</v>
      </c>
      <c r="P125" s="53" t="b">
        <v>0</v>
      </c>
      <c r="S125" s="4" t="str">
        <f t="shared" si="55"/>
        <v>product_name: 'Sai'</v>
      </c>
      <c r="T125" s="4" t="str">
        <f t="shared" si="75"/>
        <v>description: 'With a sai, you get a +4 bonus on opposed attack rolls made to disarm an enemy (including the roll to avoid being disarmed if such an attempt fails).\nThe sai is a special monk weapon. This designation gives a monk wielding a sai special options.'</v>
      </c>
      <c r="U125" s="4" t="str">
        <f t="shared" si="58"/>
        <v>cost: 1</v>
      </c>
      <c r="V125" s="4" t="str">
        <f t="shared" ca="1" si="59"/>
        <v>stock: 3</v>
      </c>
      <c r="W125" s="4" t="str">
        <f t="shared" si="60"/>
        <v>weight: 2</v>
      </c>
      <c r="X125" s="4" t="str">
        <f t="shared" si="61"/>
        <v/>
      </c>
      <c r="Y125" s="4" t="str">
        <f>IF(Q125="","",Y$4&amp;": '"&amp;_xlfn.XLOOKUP(Q125,Sheet2!$K$1:$K$26,Sheet2!$L$1:$L$26)&amp;"'")</f>
        <v/>
      </c>
      <c r="Z125" s="4" t="str">
        <f t="shared" si="62"/>
        <v>category_id: 1</v>
      </c>
      <c r="AA125" s="4" t="str">
        <f t="shared" si="63"/>
        <v>weapon_type: 'Exotic'</v>
      </c>
      <c r="AB125" s="4" t="str">
        <f t="shared" si="64"/>
        <v>ua_weapon_group: 'Dagger'</v>
      </c>
      <c r="AC125" s="4" t="str">
        <f t="shared" si="65"/>
        <v>damage: 'd4'</v>
      </c>
      <c r="AD125" s="4" t="str">
        <f t="shared" si="66"/>
        <v>damage_type: 'Bludgeoning'</v>
      </c>
      <c r="AE125" s="4" t="str">
        <f t="shared" si="67"/>
        <v/>
      </c>
      <c r="AF125" s="4" t="str">
        <f t="shared" si="68"/>
        <v>critical_range: 20</v>
      </c>
      <c r="AG125" s="4" t="str">
        <f t="shared" si="69"/>
        <v>critical_multiplier: 2</v>
      </c>
      <c r="AH125" s="4" t="str">
        <f t="shared" si="70"/>
        <v/>
      </c>
      <c r="AI125" s="4" t="str">
        <f t="shared" si="71"/>
        <v>range_increment: -1</v>
      </c>
      <c r="AJ125" s="4" t="str">
        <f t="shared" si="72"/>
        <v>melee_penalty: -1</v>
      </c>
      <c r="AK125" s="4" t="str">
        <f t="shared" si="73"/>
        <v>is_finesse: 'false'</v>
      </c>
      <c r="AL125" s="4" t="str">
        <f t="shared" si="74"/>
        <v>has_reach: 'false'</v>
      </c>
      <c r="AN125" s="4" t="str">
        <f t="shared" ca="1" si="57"/>
        <v>{product_name: 'Sai', description: 'With a sai, you get a +4 bonus on opposed attack rolls made to disarm an enemy (including the roll to avoid being disarmed if such an attempt fails).\nThe sai is a special monk weapon. This designation gives a monk wielding a sai special options.', cost: 1, stock: 3, weight: 2, category_id: 1, additional_information: {weapon_type: 'Exotic', ua_weapon_group: 'Dagger', damage: 'd4', damage_type: 'Bludgeoning', critical_range: 20, critical_multiplier: 2, range_increment: -1, melee_penalty: -1, is_finesse: 'false', has_reach: 'false'}},</v>
      </c>
    </row>
    <row r="126" spans="1:40" outlineLevel="1" x14ac:dyDescent="0.2">
      <c r="A126" s="11" t="s">
        <v>242</v>
      </c>
      <c r="C126" s="12">
        <v>10</v>
      </c>
      <c r="D126" s="12">
        <v>95</v>
      </c>
      <c r="E126" s="51" t="s">
        <v>68</v>
      </c>
      <c r="F126" s="52"/>
      <c r="G126" s="52" t="s">
        <v>1323</v>
      </c>
      <c r="H126" s="51" t="s">
        <v>47</v>
      </c>
      <c r="I126" s="51"/>
      <c r="J126" s="51">
        <v>20</v>
      </c>
      <c r="K126" s="51">
        <v>3</v>
      </c>
      <c r="L126" s="51"/>
      <c r="M126" s="51"/>
      <c r="N126" s="51"/>
      <c r="O126" s="53" t="b">
        <v>0</v>
      </c>
      <c r="P126" s="53" t="b">
        <v>0</v>
      </c>
      <c r="S126" s="4" t="str">
        <f t="shared" si="55"/>
        <v>product_name: 'Sang Kauw'</v>
      </c>
      <c r="T126" s="4" t="str">
        <f t="shared" si="75"/>
        <v/>
      </c>
      <c r="U126" s="4" t="str">
        <f t="shared" si="58"/>
        <v>cost: 95</v>
      </c>
      <c r="V126" s="4" t="str">
        <f t="shared" ca="1" si="59"/>
        <v>stock: 19</v>
      </c>
      <c r="W126" s="4" t="str">
        <f t="shared" si="60"/>
        <v>weight: 10</v>
      </c>
      <c r="X126" s="4" t="str">
        <f t="shared" si="61"/>
        <v/>
      </c>
      <c r="Y126" s="4" t="str">
        <f>IF(Q126="","",Y$4&amp;": '"&amp;_xlfn.XLOOKUP(Q126,Sheet2!$K$1:$K$26,Sheet2!$L$1:$L$26)&amp;"'")</f>
        <v/>
      </c>
      <c r="Z126" s="4" t="str">
        <f t="shared" si="62"/>
        <v>category_id: 1</v>
      </c>
      <c r="AA126" s="4" t="str">
        <f t="shared" si="63"/>
        <v>weapon_type: 'Exotic'</v>
      </c>
      <c r="AB126" s="4" t="str">
        <f t="shared" si="64"/>
        <v/>
      </c>
      <c r="AC126" s="4" t="str">
        <f t="shared" si="65"/>
        <v>damage: 'd8'</v>
      </c>
      <c r="AD126" s="4" t="str">
        <f t="shared" si="66"/>
        <v>damage_type: 'Piercing'</v>
      </c>
      <c r="AE126" s="4" t="str">
        <f t="shared" si="67"/>
        <v/>
      </c>
      <c r="AF126" s="4" t="str">
        <f t="shared" si="68"/>
        <v>critical_range: 20</v>
      </c>
      <c r="AG126" s="4" t="str">
        <f t="shared" si="69"/>
        <v>critical_multiplier: 3</v>
      </c>
      <c r="AH126" s="4" t="str">
        <f t="shared" si="70"/>
        <v/>
      </c>
      <c r="AI126" s="4" t="str">
        <f t="shared" si="71"/>
        <v>range_increment: -1</v>
      </c>
      <c r="AJ126" s="4" t="str">
        <f t="shared" si="72"/>
        <v>melee_penalty: -1</v>
      </c>
      <c r="AK126" s="4" t="str">
        <f t="shared" si="73"/>
        <v>is_finesse: 'false'</v>
      </c>
      <c r="AL126" s="4" t="str">
        <f t="shared" si="74"/>
        <v>has_reach: 'false'</v>
      </c>
      <c r="AN126" s="4" t="str">
        <f t="shared" ca="1" si="57"/>
        <v>{product_name: 'Sang Kauw', cost: 95, stock: 19, weight: 10, category_id: 1, additional_information: {weapon_type: 'Exotic', damage: 'd8', damage_type: 'Piercing', critical_range: 20, critical_multiplier: 3, range_increment: -1, melee_penalty: -1, is_finesse: 'false', has_reach: 'false'}},</v>
      </c>
    </row>
    <row r="127" spans="1:40" outlineLevel="1" x14ac:dyDescent="0.2">
      <c r="A127" s="11" t="s">
        <v>243</v>
      </c>
      <c r="C127" s="12">
        <v>3</v>
      </c>
      <c r="D127" s="12">
        <v>1</v>
      </c>
      <c r="E127" s="51" t="s">
        <v>57</v>
      </c>
      <c r="F127" s="52" t="s">
        <v>90</v>
      </c>
      <c r="G127" s="52" t="s">
        <v>1320</v>
      </c>
      <c r="H127" s="51" t="s">
        <v>95</v>
      </c>
      <c r="I127" s="51" t="s">
        <v>97</v>
      </c>
      <c r="J127" s="51">
        <v>20</v>
      </c>
      <c r="K127" s="51">
        <v>2</v>
      </c>
      <c r="L127" s="51"/>
      <c r="M127" s="51"/>
      <c r="N127" s="51"/>
      <c r="O127" s="53" t="b">
        <v>0</v>
      </c>
      <c r="P127" s="53" t="b">
        <v>0</v>
      </c>
      <c r="S127" s="4" t="str">
        <f t="shared" si="55"/>
        <v>product_name: 'Sap'</v>
      </c>
      <c r="T127" s="4" t="str">
        <f t="shared" si="75"/>
        <v/>
      </c>
      <c r="U127" s="4" t="str">
        <f t="shared" si="58"/>
        <v>cost: 1</v>
      </c>
      <c r="V127" s="4" t="str">
        <f t="shared" ca="1" si="59"/>
        <v>stock: 11</v>
      </c>
      <c r="W127" s="4" t="str">
        <f t="shared" si="60"/>
        <v>weight: 3</v>
      </c>
      <c r="X127" s="4" t="str">
        <f t="shared" si="61"/>
        <v/>
      </c>
      <c r="Y127" s="4" t="str">
        <f>IF(Q127="","",Y$4&amp;": '"&amp;_xlfn.XLOOKUP(Q127,Sheet2!$K$1:$K$26,Sheet2!$L$1:$L$26)&amp;"'")</f>
        <v/>
      </c>
      <c r="Z127" s="4" t="str">
        <f t="shared" si="62"/>
        <v>category_id: 1</v>
      </c>
      <c r="AA127" s="4" t="str">
        <f t="shared" si="63"/>
        <v>weapon_type: 'Martial'</v>
      </c>
      <c r="AB127" s="4" t="str">
        <f t="shared" si="64"/>
        <v>ua_weapon_group: 'Other'</v>
      </c>
      <c r="AC127" s="4" t="str">
        <f t="shared" si="65"/>
        <v>damage: 'd6'</v>
      </c>
      <c r="AD127" s="4" t="str">
        <f t="shared" si="66"/>
        <v>damage_type: 'Bludgeoning'</v>
      </c>
      <c r="AE127" s="4" t="str">
        <f t="shared" si="67"/>
        <v>special_damage: 'Subdual'</v>
      </c>
      <c r="AF127" s="4" t="str">
        <f t="shared" si="68"/>
        <v>critical_range: 20</v>
      </c>
      <c r="AG127" s="4" t="str">
        <f t="shared" si="69"/>
        <v>critical_multiplier: 2</v>
      </c>
      <c r="AH127" s="4" t="str">
        <f t="shared" si="70"/>
        <v/>
      </c>
      <c r="AI127" s="4" t="str">
        <f t="shared" si="71"/>
        <v>range_increment: -1</v>
      </c>
      <c r="AJ127" s="4" t="str">
        <f t="shared" si="72"/>
        <v>melee_penalty: -1</v>
      </c>
      <c r="AK127" s="4" t="str">
        <f t="shared" si="73"/>
        <v>is_finesse: 'false'</v>
      </c>
      <c r="AL127" s="4" t="str">
        <f t="shared" si="74"/>
        <v>has_reach: 'false'</v>
      </c>
      <c r="AN127" s="4" t="str">
        <f t="shared" ca="1" si="57"/>
        <v>{product_name: 'Sap', cost: 1, stock: 11, weight: 3, category_id: 1, additional_information: {weapon_type: 'Martial', ua_weapon_group: 'Other', damage: 'd6', damage_type: 'Bludgeoning', special_damage: 'Subdual', critical_range: 20, critical_multiplier: 2, range_increment: -1, melee_penalty: -1, is_finesse: 'false', has_reach: 'false'}},</v>
      </c>
    </row>
    <row r="128" spans="1:40" outlineLevel="1" x14ac:dyDescent="0.2">
      <c r="A128" s="11" t="s">
        <v>244</v>
      </c>
      <c r="C128" s="12">
        <v>8</v>
      </c>
      <c r="D128" s="12">
        <v>8</v>
      </c>
      <c r="E128" s="51" t="s">
        <v>68</v>
      </c>
      <c r="F128" s="52"/>
      <c r="G128" s="52" t="s">
        <v>1321</v>
      </c>
      <c r="H128" s="51" t="s">
        <v>95</v>
      </c>
      <c r="I128" s="51" t="s">
        <v>97</v>
      </c>
      <c r="J128" s="51">
        <v>20</v>
      </c>
      <c r="K128" s="51">
        <v>2</v>
      </c>
      <c r="L128" s="51"/>
      <c r="M128" s="51"/>
      <c r="N128" s="51"/>
      <c r="O128" s="53" t="b">
        <v>0</v>
      </c>
      <c r="P128" s="53" t="b">
        <v>0</v>
      </c>
      <c r="S128" s="4" t="str">
        <f t="shared" si="55"/>
        <v>product_name: 'Sasumata'</v>
      </c>
      <c r="T128" s="4" t="str">
        <f t="shared" si="75"/>
        <v/>
      </c>
      <c r="U128" s="4" t="str">
        <f t="shared" si="58"/>
        <v>cost: 8</v>
      </c>
      <c r="V128" s="4" t="str">
        <f t="shared" ca="1" si="59"/>
        <v>stock: 17</v>
      </c>
      <c r="W128" s="4" t="str">
        <f t="shared" si="60"/>
        <v>weight: 8</v>
      </c>
      <c r="X128" s="4" t="str">
        <f t="shared" si="61"/>
        <v/>
      </c>
      <c r="Y128" s="4" t="str">
        <f>IF(Q128="","",Y$4&amp;": '"&amp;_xlfn.XLOOKUP(Q128,Sheet2!$K$1:$K$26,Sheet2!$L$1:$L$26)&amp;"'")</f>
        <v/>
      </c>
      <c r="Z128" s="4" t="str">
        <f t="shared" si="62"/>
        <v>category_id: 1</v>
      </c>
      <c r="AA128" s="4" t="str">
        <f t="shared" si="63"/>
        <v>weapon_type: 'Exotic'</v>
      </c>
      <c r="AB128" s="4" t="str">
        <f t="shared" si="64"/>
        <v/>
      </c>
      <c r="AC128" s="4" t="str">
        <f t="shared" si="65"/>
        <v>damage: 'd4'</v>
      </c>
      <c r="AD128" s="4" t="str">
        <f t="shared" si="66"/>
        <v>damage_type: 'Bludgeoning'</v>
      </c>
      <c r="AE128" s="4" t="str">
        <f t="shared" si="67"/>
        <v>special_damage: 'Subdual'</v>
      </c>
      <c r="AF128" s="4" t="str">
        <f t="shared" si="68"/>
        <v>critical_range: 20</v>
      </c>
      <c r="AG128" s="4" t="str">
        <f t="shared" si="69"/>
        <v>critical_multiplier: 2</v>
      </c>
      <c r="AH128" s="4" t="str">
        <f t="shared" si="70"/>
        <v/>
      </c>
      <c r="AI128" s="4" t="str">
        <f t="shared" si="71"/>
        <v>range_increment: -1</v>
      </c>
      <c r="AJ128" s="4" t="str">
        <f t="shared" si="72"/>
        <v>melee_penalty: -1</v>
      </c>
      <c r="AK128" s="4" t="str">
        <f t="shared" si="73"/>
        <v>is_finesse: 'false'</v>
      </c>
      <c r="AL128" s="4" t="str">
        <f t="shared" si="74"/>
        <v>has_reach: 'false'</v>
      </c>
      <c r="AN128" s="4" t="str">
        <f t="shared" ca="1" si="57"/>
        <v>{product_name: 'Sasumata', cost: 8, stock: 17, weight: 8, category_id: 1, additional_information: {weapon_type: 'Exotic', damage: 'd4', damage_type: 'Bludgeoning', special_damage: 'Subdual', critical_range: 20, critical_multiplier: 2, range_increment: -1, melee_penalty: -1, is_finesse: 'false', has_reach: 'false'}},</v>
      </c>
    </row>
    <row r="129" spans="1:40" outlineLevel="1" x14ac:dyDescent="0.2">
      <c r="A129" s="11" t="s">
        <v>245</v>
      </c>
      <c r="C129" s="12">
        <v>4</v>
      </c>
      <c r="D129" s="12">
        <v>15</v>
      </c>
      <c r="E129" s="51" t="s">
        <v>57</v>
      </c>
      <c r="F129" s="52" t="s">
        <v>152</v>
      </c>
      <c r="G129" s="52" t="s">
        <v>1320</v>
      </c>
      <c r="H129" s="51" t="s">
        <v>64</v>
      </c>
      <c r="I129" s="51"/>
      <c r="J129" s="51">
        <v>18</v>
      </c>
      <c r="K129" s="51">
        <v>2</v>
      </c>
      <c r="L129" s="51"/>
      <c r="M129" s="51"/>
      <c r="N129" s="51"/>
      <c r="O129" s="53" t="b">
        <v>0</v>
      </c>
      <c r="P129" s="53" t="b">
        <v>0</v>
      </c>
      <c r="S129" s="4" t="str">
        <f t="shared" si="55"/>
        <v>product_name: 'Scimitar'</v>
      </c>
      <c r="T129" s="4" t="str">
        <f t="shared" si="75"/>
        <v/>
      </c>
      <c r="U129" s="4" t="str">
        <f t="shared" si="58"/>
        <v>cost: 15</v>
      </c>
      <c r="V129" s="4" t="str">
        <f t="shared" ca="1" si="59"/>
        <v>stock: 16</v>
      </c>
      <c r="W129" s="4" t="str">
        <f t="shared" si="60"/>
        <v>weight: 4</v>
      </c>
      <c r="X129" s="4" t="str">
        <f t="shared" si="61"/>
        <v/>
      </c>
      <c r="Y129" s="4" t="str">
        <f>IF(Q129="","",Y$4&amp;": '"&amp;_xlfn.XLOOKUP(Q129,Sheet2!$K$1:$K$26,Sheet2!$L$1:$L$26)&amp;"'")</f>
        <v/>
      </c>
      <c r="Z129" s="4" t="str">
        <f t="shared" si="62"/>
        <v>category_id: 1</v>
      </c>
      <c r="AA129" s="4" t="str">
        <f t="shared" si="63"/>
        <v>weapon_type: 'Martial'</v>
      </c>
      <c r="AB129" s="4" t="str">
        <f t="shared" si="64"/>
        <v>ua_weapon_group: 'Sword'</v>
      </c>
      <c r="AC129" s="4" t="str">
        <f t="shared" si="65"/>
        <v>damage: 'd6'</v>
      </c>
      <c r="AD129" s="4" t="str">
        <f t="shared" si="66"/>
        <v>damage_type: 'Slashing'</v>
      </c>
      <c r="AE129" s="4" t="str">
        <f t="shared" si="67"/>
        <v/>
      </c>
      <c r="AF129" s="4" t="str">
        <f t="shared" si="68"/>
        <v>critical_range: 18</v>
      </c>
      <c r="AG129" s="4" t="str">
        <f t="shared" si="69"/>
        <v>critical_multiplier: 2</v>
      </c>
      <c r="AH129" s="4" t="str">
        <f t="shared" si="70"/>
        <v/>
      </c>
      <c r="AI129" s="4" t="str">
        <f t="shared" si="71"/>
        <v>range_increment: -1</v>
      </c>
      <c r="AJ129" s="4" t="str">
        <f t="shared" si="72"/>
        <v>melee_penalty: -1</v>
      </c>
      <c r="AK129" s="4" t="str">
        <f t="shared" si="73"/>
        <v>is_finesse: 'false'</v>
      </c>
      <c r="AL129" s="4" t="str">
        <f t="shared" si="74"/>
        <v>has_reach: 'false'</v>
      </c>
      <c r="AN129" s="4" t="str">
        <f t="shared" ca="1" si="57"/>
        <v>{product_name: 'Scimitar', cost: 15, stock: 16, weight: 4, category_id: 1, additional_information: {weapon_type: 'Martial', ua_weapon_group: 'Sword', damage: 'd6', damage_type: 'Slashing', critical_range: 18, critical_multiplier: 2, range_increment: -1, melee_penalty: -1, is_finesse: 'false', has_reach: 'false'}},</v>
      </c>
    </row>
    <row r="130" spans="1:40" outlineLevel="1" x14ac:dyDescent="0.2">
      <c r="A130" s="11" t="s">
        <v>246</v>
      </c>
      <c r="C130" s="12">
        <v>15</v>
      </c>
      <c r="D130" s="12"/>
      <c r="E130" s="51" t="s">
        <v>68</v>
      </c>
      <c r="F130" s="52" t="s">
        <v>152</v>
      </c>
      <c r="G130" s="52" t="s">
        <v>1320</v>
      </c>
      <c r="H130" s="51" t="s">
        <v>64</v>
      </c>
      <c r="I130" s="51"/>
      <c r="J130" s="51">
        <v>18</v>
      </c>
      <c r="K130" s="51">
        <v>2</v>
      </c>
      <c r="L130" s="51"/>
      <c r="M130" s="51"/>
      <c r="N130" s="51"/>
      <c r="O130" s="53" t="b">
        <v>0</v>
      </c>
      <c r="P130" s="53" t="b">
        <v>0</v>
      </c>
      <c r="S130" s="4" t="str">
        <f t="shared" si="55"/>
        <v>product_name: 'Scimitar, Double'</v>
      </c>
      <c r="T130" s="4" t="str">
        <f t="shared" si="75"/>
        <v/>
      </c>
      <c r="U130" s="4" t="str">
        <f t="shared" si="58"/>
        <v>cost: -1</v>
      </c>
      <c r="V130" s="4" t="str">
        <f t="shared" ca="1" si="59"/>
        <v>stock: 12</v>
      </c>
      <c r="W130" s="4" t="str">
        <f t="shared" si="60"/>
        <v>weight: 15</v>
      </c>
      <c r="X130" s="4" t="str">
        <f t="shared" si="61"/>
        <v/>
      </c>
      <c r="Y130" s="4" t="str">
        <f>IF(Q130="","",Y$4&amp;": '"&amp;_xlfn.XLOOKUP(Q130,Sheet2!$K$1:$K$26,Sheet2!$L$1:$L$26)&amp;"'")</f>
        <v/>
      </c>
      <c r="Z130" s="4" t="str">
        <f t="shared" si="62"/>
        <v>category_id: 1</v>
      </c>
      <c r="AA130" s="4" t="str">
        <f t="shared" si="63"/>
        <v>weapon_type: 'Exotic'</v>
      </c>
      <c r="AB130" s="4" t="str">
        <f t="shared" si="64"/>
        <v>ua_weapon_group: 'Sword'</v>
      </c>
      <c r="AC130" s="4" t="str">
        <f t="shared" si="65"/>
        <v>damage: 'd6'</v>
      </c>
      <c r="AD130" s="4" t="str">
        <f t="shared" si="66"/>
        <v>damage_type: 'Slashing'</v>
      </c>
      <c r="AE130" s="4" t="str">
        <f t="shared" si="67"/>
        <v/>
      </c>
      <c r="AF130" s="4" t="str">
        <f t="shared" si="68"/>
        <v>critical_range: 18</v>
      </c>
      <c r="AG130" s="4" t="str">
        <f t="shared" si="69"/>
        <v>critical_multiplier: 2</v>
      </c>
      <c r="AH130" s="4" t="str">
        <f t="shared" si="70"/>
        <v/>
      </c>
      <c r="AI130" s="4" t="str">
        <f t="shared" si="71"/>
        <v>range_increment: -1</v>
      </c>
      <c r="AJ130" s="4" t="str">
        <f t="shared" si="72"/>
        <v>melee_penalty: -1</v>
      </c>
      <c r="AK130" s="4" t="str">
        <f t="shared" si="73"/>
        <v>is_finesse: 'false'</v>
      </c>
      <c r="AL130" s="4" t="str">
        <f t="shared" si="74"/>
        <v>has_reach: 'false'</v>
      </c>
      <c r="AN130" s="4" t="str">
        <f t="shared" ca="1" si="57"/>
        <v>{product_name: 'Scimitar, Double', cost: -1, stock: 12, weight: 15, category_id: 1, additional_information: {weapon_type: 'Exotic', ua_weapon_group: 'Sword', damage: 'd6', damage_type: 'Slashing', critical_range: 18, critical_multiplier: 2, range_increment: -1, melee_penalty: -1, is_finesse: 'false', has_reach: 'false'}},</v>
      </c>
    </row>
    <row r="131" spans="1:40" outlineLevel="1" x14ac:dyDescent="0.2">
      <c r="A131" s="11" t="s">
        <v>247</v>
      </c>
      <c r="C131" s="12">
        <v>2</v>
      </c>
      <c r="D131" s="12">
        <v>20</v>
      </c>
      <c r="E131" s="51" t="s">
        <v>68</v>
      </c>
      <c r="F131" s="52" t="s">
        <v>123</v>
      </c>
      <c r="G131" s="52" t="s">
        <v>1323</v>
      </c>
      <c r="H131" s="51" t="s">
        <v>64</v>
      </c>
      <c r="I131" s="51"/>
      <c r="J131" s="51">
        <v>20</v>
      </c>
      <c r="K131" s="51">
        <v>2</v>
      </c>
      <c r="L131" s="51"/>
      <c r="M131" s="51"/>
      <c r="N131" s="51"/>
      <c r="O131" s="53" t="b">
        <v>0</v>
      </c>
      <c r="P131" s="53" t="b">
        <v>0</v>
      </c>
      <c r="S131" s="4" t="str">
        <f t="shared" si="55"/>
        <v>product_name: 'Scourge'</v>
      </c>
      <c r="T131" s="4" t="str">
        <f t="shared" si="75"/>
        <v/>
      </c>
      <c r="U131" s="4" t="str">
        <f t="shared" si="58"/>
        <v>cost: 20</v>
      </c>
      <c r="V131" s="4" t="str">
        <f t="shared" ca="1" si="59"/>
        <v>stock: 9</v>
      </c>
      <c r="W131" s="4" t="str">
        <f t="shared" si="60"/>
        <v>weight: 2</v>
      </c>
      <c r="X131" s="4" t="str">
        <f t="shared" si="61"/>
        <v/>
      </c>
      <c r="Y131" s="4" t="str">
        <f>IF(Q131="","",Y$4&amp;": '"&amp;_xlfn.XLOOKUP(Q131,Sheet2!$K$1:$K$26,Sheet2!$L$1:$L$26)&amp;"'")</f>
        <v/>
      </c>
      <c r="Z131" s="4" t="str">
        <f t="shared" si="62"/>
        <v>category_id: 1</v>
      </c>
      <c r="AA131" s="4" t="str">
        <f t="shared" si="63"/>
        <v>weapon_type: 'Exotic'</v>
      </c>
      <c r="AB131" s="4" t="str">
        <f t="shared" si="64"/>
        <v>ua_weapon_group: 'Whip'</v>
      </c>
      <c r="AC131" s="4" t="str">
        <f t="shared" si="65"/>
        <v>damage: 'd8'</v>
      </c>
      <c r="AD131" s="4" t="str">
        <f t="shared" si="66"/>
        <v>damage_type: 'Slashing'</v>
      </c>
      <c r="AE131" s="4" t="str">
        <f t="shared" si="67"/>
        <v/>
      </c>
      <c r="AF131" s="4" t="str">
        <f t="shared" si="68"/>
        <v>critical_range: 20</v>
      </c>
      <c r="AG131" s="4" t="str">
        <f t="shared" si="69"/>
        <v>critical_multiplier: 2</v>
      </c>
      <c r="AH131" s="4" t="str">
        <f t="shared" si="70"/>
        <v/>
      </c>
      <c r="AI131" s="4" t="str">
        <f t="shared" si="71"/>
        <v>range_increment: -1</v>
      </c>
      <c r="AJ131" s="4" t="str">
        <f t="shared" si="72"/>
        <v>melee_penalty: -1</v>
      </c>
      <c r="AK131" s="4" t="str">
        <f t="shared" si="73"/>
        <v>is_finesse: 'false'</v>
      </c>
      <c r="AL131" s="4" t="str">
        <f t="shared" si="74"/>
        <v>has_reach: 'false'</v>
      </c>
      <c r="AN131" s="4" t="str">
        <f t="shared" ca="1" si="57"/>
        <v>{product_name: 'Scourge', cost: 20, stock: 9, weight: 2, category_id: 1, additional_information: {weapon_type: 'Exotic', ua_weapon_group: 'Whip', damage: 'd8', damage_type: 'Slashing', critical_range: 20, critical_multiplier: 2, range_increment: -1, melee_penalty: -1, is_finesse: 'false', has_reach: 'false'}},</v>
      </c>
    </row>
    <row r="132" spans="1:40" ht="30.6" outlineLevel="1" x14ac:dyDescent="0.2">
      <c r="A132" s="11" t="s">
        <v>248</v>
      </c>
      <c r="B132" s="35" t="s">
        <v>249</v>
      </c>
      <c r="C132" s="12">
        <v>12</v>
      </c>
      <c r="D132" s="12">
        <v>18</v>
      </c>
      <c r="E132" s="51" t="s">
        <v>57</v>
      </c>
      <c r="F132" s="52" t="s">
        <v>177</v>
      </c>
      <c r="G132" s="52" t="s">
        <v>1327</v>
      </c>
      <c r="H132" s="51" t="s">
        <v>132</v>
      </c>
      <c r="I132" s="51"/>
      <c r="J132" s="51">
        <v>20</v>
      </c>
      <c r="K132" s="51">
        <v>4</v>
      </c>
      <c r="L132" s="51"/>
      <c r="M132" s="51"/>
      <c r="N132" s="51"/>
      <c r="O132" s="53" t="b">
        <v>0</v>
      </c>
      <c r="P132" s="53" t="b">
        <v>0</v>
      </c>
      <c r="S132" s="4" t="str">
        <f t="shared" si="55"/>
        <v>product_name: 'Scythe'</v>
      </c>
      <c r="T132" s="4" t="str">
        <f t="shared" si="75"/>
        <v>description: 'A scythe can be used to make trip attacks. If you are tripped during your own trip attempt, you can drop the scythe to avoid being tripped.'</v>
      </c>
      <c r="U132" s="4" t="str">
        <f t="shared" si="58"/>
        <v>cost: 18</v>
      </c>
      <c r="V132" s="4" t="str">
        <f t="shared" ca="1" si="59"/>
        <v>stock: 3</v>
      </c>
      <c r="W132" s="4" t="str">
        <f t="shared" si="60"/>
        <v>weight: 12</v>
      </c>
      <c r="X132" s="4" t="str">
        <f t="shared" si="61"/>
        <v/>
      </c>
      <c r="Y132" s="4" t="str">
        <f>IF(Q132="","",Y$4&amp;": '"&amp;_xlfn.XLOOKUP(Q132,Sheet2!$K$1:$K$26,Sheet2!$L$1:$L$26)&amp;"'")</f>
        <v/>
      </c>
      <c r="Z132" s="4" t="str">
        <f t="shared" si="62"/>
        <v>category_id: 1</v>
      </c>
      <c r="AA132" s="4" t="str">
        <f t="shared" si="63"/>
        <v>weapon_type: 'Martial'</v>
      </c>
      <c r="AB132" s="4" t="str">
        <f t="shared" si="64"/>
        <v>ua_weapon_group: 'Polearm'</v>
      </c>
      <c r="AC132" s="4" t="str">
        <f t="shared" si="65"/>
        <v>damage: '2d4'</v>
      </c>
      <c r="AD132" s="4" t="str">
        <f t="shared" si="66"/>
        <v>damage_type: 'Slashing and Piercing'</v>
      </c>
      <c r="AE132" s="4" t="str">
        <f t="shared" si="67"/>
        <v/>
      </c>
      <c r="AF132" s="4" t="str">
        <f t="shared" si="68"/>
        <v>critical_range: 20</v>
      </c>
      <c r="AG132" s="4" t="str">
        <f t="shared" si="69"/>
        <v>critical_multiplier: 4</v>
      </c>
      <c r="AH132" s="4" t="str">
        <f t="shared" si="70"/>
        <v/>
      </c>
      <c r="AI132" s="4" t="str">
        <f t="shared" si="71"/>
        <v>range_increment: -1</v>
      </c>
      <c r="AJ132" s="4" t="str">
        <f t="shared" si="72"/>
        <v>melee_penalty: -1</v>
      </c>
      <c r="AK132" s="4" t="str">
        <f t="shared" si="73"/>
        <v>is_finesse: 'false'</v>
      </c>
      <c r="AL132" s="4" t="str">
        <f t="shared" si="74"/>
        <v>has_reach: 'false'</v>
      </c>
      <c r="AN132" s="4" t="str">
        <f t="shared" ca="1" si="57"/>
        <v>{product_name: 'Scythe', description: 'A scythe can be used to make trip attacks. If you are tripped during your own trip attempt, you can drop the scythe to avoid being tripped.', cost: 18, stock: 3, weight: 12, category_id: 1, additional_information: {weapon_type: 'Martial', ua_weapon_group: 'Polearm', damage: '2d4', damage_type: 'Slashing and Piercing', critical_range: 20, critical_multiplier: 4, range_increment: -1, melee_penalty: -1, is_finesse: 'false', has_reach: 'false'}},</v>
      </c>
    </row>
    <row r="133" spans="1:40" ht="20.399999999999999" outlineLevel="1" x14ac:dyDescent="0.2">
      <c r="A133" s="11" t="s">
        <v>250</v>
      </c>
      <c r="B133" s="35" t="s">
        <v>251</v>
      </c>
      <c r="C133" s="12">
        <v>15</v>
      </c>
      <c r="D133" s="12">
        <v>20</v>
      </c>
      <c r="E133" s="51" t="s">
        <v>57</v>
      </c>
      <c r="F133" s="52" t="s">
        <v>69</v>
      </c>
      <c r="G133" s="52" t="s">
        <v>1321</v>
      </c>
      <c r="H133" s="51" t="s">
        <v>95</v>
      </c>
      <c r="I133" s="51"/>
      <c r="J133" s="51">
        <v>20</v>
      </c>
      <c r="K133" s="51">
        <v>2</v>
      </c>
      <c r="L133" s="51"/>
      <c r="M133" s="51"/>
      <c r="N133" s="51"/>
      <c r="O133" s="53" t="b">
        <v>0</v>
      </c>
      <c r="P133" s="53" t="b">
        <v>0</v>
      </c>
      <c r="S133" s="4" t="str">
        <f t="shared" si="55"/>
        <v>product_name: 'Shield, Heavy'</v>
      </c>
      <c r="T133" s="4" t="str">
        <f t="shared" si="75"/>
        <v>description: 'You can bash with a shield instead of using it for defense. See Armor for details.'</v>
      </c>
      <c r="U133" s="4" t="str">
        <f t="shared" ref="U133:U164" si="76">D$4&amp;": "&amp;IF(ISNUMBER(D133),D133,-1)</f>
        <v>cost: 20</v>
      </c>
      <c r="V133" s="4" t="str">
        <f t="shared" ref="V133:V164" ca="1" si="77">"stock: "&amp;TRUNC(RAND()*20)</f>
        <v>stock: 10</v>
      </c>
      <c r="W133" s="4" t="str">
        <f t="shared" ref="W133:W164" si="78">C$4&amp;": "&amp;IF(ISNUMBER(C133),C133,-1)</f>
        <v>weight: 15</v>
      </c>
      <c r="X133" s="4" t="str">
        <f t="shared" ref="X133:X164" si="79">IF(ISBLANK(Q133),"",Q$4&amp;": '/img/"&amp;Q133&amp;"'")</f>
        <v/>
      </c>
      <c r="Y133" s="4" t="str">
        <f>IF(Q133="","",Y$4&amp;": '"&amp;_xlfn.XLOOKUP(Q133,Sheet2!$K$1:$K$26,Sheet2!$L$1:$L$26)&amp;"'")</f>
        <v/>
      </c>
      <c r="Z133" s="4" t="str">
        <f t="shared" ref="Z133:Z164" si="80">$Z$4&amp;": 1"</f>
        <v>category_id: 1</v>
      </c>
      <c r="AA133" s="4" t="str">
        <f t="shared" ref="AA133:AA164" si="81">IF(E133="","",E$4&amp;": '"&amp;E133&amp;"'")</f>
        <v>weapon_type: 'Martial'</v>
      </c>
      <c r="AB133" s="4" t="str">
        <f t="shared" ref="AB133:AB164" si="82">IF(F133="","",F$4&amp;": '"&amp;F133&amp;"'")</f>
        <v>ua_weapon_group: 'Shield'</v>
      </c>
      <c r="AC133" s="4" t="str">
        <f t="shared" ref="AC133:AC164" si="83">IF(G133="","",G$4&amp;": '"&amp;G133&amp;"'")</f>
        <v>damage: 'd4'</v>
      </c>
      <c r="AD133" s="4" t="str">
        <f t="shared" ref="AD133:AD164" si="84">IF(H133="","",H$4&amp;": '"&amp;H133&amp;"'")</f>
        <v>damage_type: 'Bludgeoning'</v>
      </c>
      <c r="AE133" s="4" t="str">
        <f t="shared" ref="AE133:AE164" si="85">IF(I133="","",I$4&amp;": '"&amp;I133&amp;"'")</f>
        <v/>
      </c>
      <c r="AF133" s="4" t="str">
        <f t="shared" ref="AF133:AF164" si="86">J$4&amp;": "&amp;IF(ISNUMBER(J133),J133,-1)</f>
        <v>critical_range: 20</v>
      </c>
      <c r="AG133" s="4" t="str">
        <f t="shared" ref="AG133:AG164" si="87">K$4&amp;": "&amp;IF(ISNUMBER(K133),K133,-1)</f>
        <v>critical_multiplier: 2</v>
      </c>
      <c r="AH133" s="4" t="str">
        <f t="shared" ref="AH133:AH164" si="88">IF(L133="","",L$4&amp;": '"&amp;L133&amp;"'")</f>
        <v/>
      </c>
      <c r="AI133" s="4" t="str">
        <f t="shared" ref="AI133:AI164" si="89">M$4&amp;": "&amp;IF(ISNUMBER(M133),M133,-1)</f>
        <v>range_increment: -1</v>
      </c>
      <c r="AJ133" s="4" t="str">
        <f t="shared" ref="AJ133:AJ164" si="90">N$4&amp;": "&amp;IF(ISNUMBER(N133),N133,-1)</f>
        <v>melee_penalty: -1</v>
      </c>
      <c r="AK133" s="4" t="str">
        <f t="shared" ref="AK133:AK164" si="91">IF(O133="","",O$4&amp;": '"&amp;LOWER(O133)&amp;"'")</f>
        <v>is_finesse: 'false'</v>
      </c>
      <c r="AL133" s="4" t="str">
        <f t="shared" ref="AL133:AL164" si="92">IF(P133="","",P$4&amp;": '"&amp;LOWER(P133)&amp;"'")</f>
        <v>has_reach: 'false'</v>
      </c>
      <c r="AN133" s="4" t="str">
        <f t="shared" ca="1" si="57"/>
        <v>{product_name: 'Shield, Heavy', description: 'You can bash with a shield instead of using it for defense. See Armor for details.', cost: 20, stock: 10, weight: 15, category_id: 1, additional_information: {weapon_type: 'Martial', ua_weapon_group: 'Shield', damage: 'd4', damage_type: 'Bludgeoning', critical_range: 20, critical_multiplier: 2, range_increment: -1, melee_penalty: -1, is_finesse: 'false', has_reach: 'false'}},</v>
      </c>
    </row>
    <row r="134" spans="1:40" ht="20.399999999999999" outlineLevel="1" x14ac:dyDescent="0.2">
      <c r="A134" s="11" t="s">
        <v>252</v>
      </c>
      <c r="B134" s="35" t="s">
        <v>251</v>
      </c>
      <c r="C134" s="12">
        <v>6</v>
      </c>
      <c r="D134" s="12">
        <v>9</v>
      </c>
      <c r="E134" s="51" t="s">
        <v>57</v>
      </c>
      <c r="F134" s="52" t="s">
        <v>69</v>
      </c>
      <c r="G134" s="52" t="s">
        <v>409</v>
      </c>
      <c r="H134" s="51" t="s">
        <v>95</v>
      </c>
      <c r="I134" s="51"/>
      <c r="J134" s="51">
        <v>20</v>
      </c>
      <c r="K134" s="51">
        <v>2</v>
      </c>
      <c r="L134" s="51"/>
      <c r="M134" s="51"/>
      <c r="N134" s="51"/>
      <c r="O134" s="53" t="b">
        <v>0</v>
      </c>
      <c r="P134" s="53" t="b">
        <v>0</v>
      </c>
      <c r="S134" s="4" t="str">
        <f t="shared" ref="S134:S182" si="93">A$4&amp;": '"&amp;SUBSTITUTE(SUBSTITUTE(A134,CHAR(10),"\n"),"'","\'")&amp;"'"</f>
        <v>product_name: 'Shield, Light'</v>
      </c>
      <c r="T134" s="4" t="str">
        <f t="shared" ref="T134:T165" si="94">IF(B134="","",$B$4&amp;": '"&amp;SUBSTITUTE(B134,CHAR(10),"\n")&amp;"'")</f>
        <v>description: 'You can bash with a shield instead of using it for defense. See Armor for details.'</v>
      </c>
      <c r="U134" s="4" t="str">
        <f t="shared" si="76"/>
        <v>cost: 9</v>
      </c>
      <c r="V134" s="4" t="str">
        <f t="shared" ca="1" si="77"/>
        <v>stock: 17</v>
      </c>
      <c r="W134" s="4" t="str">
        <f t="shared" si="78"/>
        <v>weight: 6</v>
      </c>
      <c r="X134" s="4" t="str">
        <f t="shared" si="79"/>
        <v/>
      </c>
      <c r="Y134" s="4" t="str">
        <f>IF(Q134="","",Y$4&amp;": '"&amp;_xlfn.XLOOKUP(Q134,Sheet2!$K$1:$K$26,Sheet2!$L$1:$L$26)&amp;"'")</f>
        <v/>
      </c>
      <c r="Z134" s="4" t="str">
        <f t="shared" si="80"/>
        <v>category_id: 1</v>
      </c>
      <c r="AA134" s="4" t="str">
        <f t="shared" si="81"/>
        <v>weapon_type: 'Martial'</v>
      </c>
      <c r="AB134" s="4" t="str">
        <f t="shared" si="82"/>
        <v>ua_weapon_group: 'Shield'</v>
      </c>
      <c r="AC134" s="4" t="str">
        <f t="shared" si="83"/>
        <v>damage: 'd3'</v>
      </c>
      <c r="AD134" s="4" t="str">
        <f t="shared" si="84"/>
        <v>damage_type: 'Bludgeoning'</v>
      </c>
      <c r="AE134" s="4" t="str">
        <f t="shared" si="85"/>
        <v/>
      </c>
      <c r="AF134" s="4" t="str">
        <f t="shared" si="86"/>
        <v>critical_range: 20</v>
      </c>
      <c r="AG134" s="4" t="str">
        <f t="shared" si="87"/>
        <v>critical_multiplier: 2</v>
      </c>
      <c r="AH134" s="4" t="str">
        <f t="shared" si="88"/>
        <v/>
      </c>
      <c r="AI134" s="4" t="str">
        <f t="shared" si="89"/>
        <v>range_increment: -1</v>
      </c>
      <c r="AJ134" s="4" t="str">
        <f t="shared" si="90"/>
        <v>melee_penalty: -1</v>
      </c>
      <c r="AK134" s="4" t="str">
        <f t="shared" si="91"/>
        <v>is_finesse: 'false'</v>
      </c>
      <c r="AL134" s="4" t="str">
        <f t="shared" si="92"/>
        <v>has_reach: 'false'</v>
      </c>
      <c r="AN134" s="4" t="str">
        <f t="shared" ref="AN134:AN182" ca="1" si="95">"{"&amp;_xlfn.TEXTJOIN(", ",,S134:Z134,"additional_information: {"&amp;_xlfn.TEXTJOIN(", ",,AA134:AL134)&amp;"}")&amp;"},"</f>
        <v>{product_name: 'Shield, Light', description: 'You can bash with a shield instead of using it for defense. See Armor for details.', cost: 9, stock: 17, weight: 6, category_id: 1, additional_information: {weapon_type: 'Martial', ua_weapon_group: 'Shield', damage: 'd3', damage_type: 'Bludgeoning', critical_range: 20, critical_multiplier: 2, range_increment: -1, melee_penalty: -1, is_finesse: 'false', has_reach: 'false'}},</v>
      </c>
    </row>
    <row r="135" spans="1:40" ht="20.399999999999999" outlineLevel="1" x14ac:dyDescent="0.2">
      <c r="A135" s="11" t="s">
        <v>253</v>
      </c>
      <c r="B135" s="35" t="s">
        <v>251</v>
      </c>
      <c r="C135" s="12">
        <v>5</v>
      </c>
      <c r="D135" s="12">
        <v>10</v>
      </c>
      <c r="E135" s="51" t="s">
        <v>57</v>
      </c>
      <c r="F135" s="52" t="s">
        <v>69</v>
      </c>
      <c r="G135" s="52" t="s">
        <v>1320</v>
      </c>
      <c r="H135" s="51" t="s">
        <v>47</v>
      </c>
      <c r="I135" s="51"/>
      <c r="J135" s="51">
        <v>20</v>
      </c>
      <c r="K135" s="51">
        <v>2</v>
      </c>
      <c r="L135" s="51"/>
      <c r="M135" s="51"/>
      <c r="N135" s="51"/>
      <c r="O135" s="53" t="b">
        <v>0</v>
      </c>
      <c r="P135" s="53" t="b">
        <v>0</v>
      </c>
      <c r="S135" s="4" t="str">
        <f t="shared" si="93"/>
        <v>product_name: 'Shield, Spiked Heavy'</v>
      </c>
      <c r="T135" s="4" t="str">
        <f t="shared" si="94"/>
        <v>description: 'You can bash with a shield instead of using it for defense. See Armor for details.'</v>
      </c>
      <c r="U135" s="4" t="str">
        <f t="shared" si="76"/>
        <v>cost: 10</v>
      </c>
      <c r="V135" s="4" t="str">
        <f t="shared" ca="1" si="77"/>
        <v>stock: 10</v>
      </c>
      <c r="W135" s="4" t="str">
        <f t="shared" si="78"/>
        <v>weight: 5</v>
      </c>
      <c r="X135" s="4" t="str">
        <f t="shared" si="79"/>
        <v/>
      </c>
      <c r="Y135" s="4" t="str">
        <f>IF(Q135="","",Y$4&amp;": '"&amp;_xlfn.XLOOKUP(Q135,Sheet2!$K$1:$K$26,Sheet2!$L$1:$L$26)&amp;"'")</f>
        <v/>
      </c>
      <c r="Z135" s="4" t="str">
        <f t="shared" si="80"/>
        <v>category_id: 1</v>
      </c>
      <c r="AA135" s="4" t="str">
        <f t="shared" si="81"/>
        <v>weapon_type: 'Martial'</v>
      </c>
      <c r="AB135" s="4" t="str">
        <f t="shared" si="82"/>
        <v>ua_weapon_group: 'Shield'</v>
      </c>
      <c r="AC135" s="4" t="str">
        <f t="shared" si="83"/>
        <v>damage: 'd6'</v>
      </c>
      <c r="AD135" s="4" t="str">
        <f t="shared" si="84"/>
        <v>damage_type: 'Piercing'</v>
      </c>
      <c r="AE135" s="4" t="str">
        <f t="shared" si="85"/>
        <v/>
      </c>
      <c r="AF135" s="4" t="str">
        <f t="shared" si="86"/>
        <v>critical_range: 20</v>
      </c>
      <c r="AG135" s="4" t="str">
        <f t="shared" si="87"/>
        <v>critical_multiplier: 2</v>
      </c>
      <c r="AH135" s="4" t="str">
        <f t="shared" si="88"/>
        <v/>
      </c>
      <c r="AI135" s="4" t="str">
        <f t="shared" si="89"/>
        <v>range_increment: -1</v>
      </c>
      <c r="AJ135" s="4" t="str">
        <f t="shared" si="90"/>
        <v>melee_penalty: -1</v>
      </c>
      <c r="AK135" s="4" t="str">
        <f t="shared" si="91"/>
        <v>is_finesse: 'false'</v>
      </c>
      <c r="AL135" s="4" t="str">
        <f t="shared" si="92"/>
        <v>has_reach: 'false'</v>
      </c>
      <c r="AN135" s="4" t="str">
        <f t="shared" ca="1" si="95"/>
        <v>{product_name: 'Shield, Spiked Heavy', description: 'You can bash with a shield instead of using it for defense. See Armor for details.', cost: 10, stock: 10, weight: 5, category_id: 1, additional_information: {weapon_type: 'Martial', ua_weapon_group: 'Shield', damage: 'd6', damage_type: 'Piercing', critical_range: 20, critical_multiplier: 2, range_increment: -1, melee_penalty: -1, is_finesse: 'false', has_reach: 'false'}},</v>
      </c>
    </row>
    <row r="136" spans="1:40" ht="20.399999999999999" outlineLevel="1" x14ac:dyDescent="0.2">
      <c r="A136" s="11" t="s">
        <v>254</v>
      </c>
      <c r="B136" s="35" t="s">
        <v>251</v>
      </c>
      <c r="C136" s="12">
        <v>5</v>
      </c>
      <c r="D136" s="12">
        <v>10</v>
      </c>
      <c r="E136" s="51" t="s">
        <v>57</v>
      </c>
      <c r="F136" s="52" t="s">
        <v>69</v>
      </c>
      <c r="G136" s="52" t="s">
        <v>409</v>
      </c>
      <c r="H136" s="51" t="s">
        <v>47</v>
      </c>
      <c r="I136" s="51"/>
      <c r="J136" s="51">
        <v>20</v>
      </c>
      <c r="K136" s="51">
        <v>2</v>
      </c>
      <c r="L136" s="51"/>
      <c r="M136" s="51"/>
      <c r="N136" s="51"/>
      <c r="O136" s="53" t="b">
        <v>0</v>
      </c>
      <c r="P136" s="53" t="b">
        <v>0</v>
      </c>
      <c r="S136" s="4" t="str">
        <f t="shared" si="93"/>
        <v>product_name: 'Shield, Spiked Light'</v>
      </c>
      <c r="T136" s="4" t="str">
        <f t="shared" si="94"/>
        <v>description: 'You can bash with a shield instead of using it for defense. See Armor for details.'</v>
      </c>
      <c r="U136" s="4" t="str">
        <f t="shared" si="76"/>
        <v>cost: 10</v>
      </c>
      <c r="V136" s="4" t="str">
        <f t="shared" ca="1" si="77"/>
        <v>stock: 13</v>
      </c>
      <c r="W136" s="4" t="str">
        <f t="shared" si="78"/>
        <v>weight: 5</v>
      </c>
      <c r="X136" s="4" t="str">
        <f t="shared" si="79"/>
        <v/>
      </c>
      <c r="Y136" s="4" t="str">
        <f>IF(Q136="","",Y$4&amp;": '"&amp;_xlfn.XLOOKUP(Q136,Sheet2!$K$1:$K$26,Sheet2!$L$1:$L$26)&amp;"'")</f>
        <v/>
      </c>
      <c r="Z136" s="4" t="str">
        <f t="shared" si="80"/>
        <v>category_id: 1</v>
      </c>
      <c r="AA136" s="4" t="str">
        <f t="shared" si="81"/>
        <v>weapon_type: 'Martial'</v>
      </c>
      <c r="AB136" s="4" t="str">
        <f t="shared" si="82"/>
        <v>ua_weapon_group: 'Shield'</v>
      </c>
      <c r="AC136" s="4" t="str">
        <f t="shared" si="83"/>
        <v>damage: 'd3'</v>
      </c>
      <c r="AD136" s="4" t="str">
        <f t="shared" si="84"/>
        <v>damage_type: 'Piercing'</v>
      </c>
      <c r="AE136" s="4" t="str">
        <f t="shared" si="85"/>
        <v/>
      </c>
      <c r="AF136" s="4" t="str">
        <f t="shared" si="86"/>
        <v>critical_range: 20</v>
      </c>
      <c r="AG136" s="4" t="str">
        <f t="shared" si="87"/>
        <v>critical_multiplier: 2</v>
      </c>
      <c r="AH136" s="4" t="str">
        <f t="shared" si="88"/>
        <v/>
      </c>
      <c r="AI136" s="4" t="str">
        <f t="shared" si="89"/>
        <v>range_increment: -1</v>
      </c>
      <c r="AJ136" s="4" t="str">
        <f t="shared" si="90"/>
        <v>melee_penalty: -1</v>
      </c>
      <c r="AK136" s="4" t="str">
        <f t="shared" si="91"/>
        <v>is_finesse: 'false'</v>
      </c>
      <c r="AL136" s="4" t="str">
        <f t="shared" si="92"/>
        <v>has_reach: 'false'</v>
      </c>
      <c r="AN136" s="4" t="str">
        <f t="shared" ca="1" si="95"/>
        <v>{product_name: 'Shield, Spiked Light', description: 'You can bash with a shield instead of using it for defense. See Armor for details.', cost: 10, stock: 13, weight: 5, category_id: 1, additional_information: {weapon_type: 'Martial', ua_weapon_group: 'Shield', damage: 'd3', damage_type: 'Piercing', critical_range: 20, critical_multiplier: 2, range_increment: -1, melee_penalty: -1, is_finesse: 'false', has_reach: 'false'}},</v>
      </c>
    </row>
    <row r="137" spans="1:40" outlineLevel="1" x14ac:dyDescent="0.2">
      <c r="A137" s="11" t="s">
        <v>255</v>
      </c>
      <c r="C137" s="12">
        <v>5</v>
      </c>
      <c r="D137" s="12">
        <v>12</v>
      </c>
      <c r="E137" s="51" t="s">
        <v>68</v>
      </c>
      <c r="F137" s="52"/>
      <c r="G137" s="52" t="s">
        <v>1323</v>
      </c>
      <c r="H137" s="51" t="s">
        <v>47</v>
      </c>
      <c r="I137" s="51"/>
      <c r="J137" s="51">
        <v>20</v>
      </c>
      <c r="K137" s="51">
        <v>3</v>
      </c>
      <c r="L137" s="51"/>
      <c r="M137" s="51"/>
      <c r="N137" s="51"/>
      <c r="O137" s="53" t="b">
        <v>0</v>
      </c>
      <c r="P137" s="53" t="b">
        <v>0</v>
      </c>
      <c r="S137" s="4" t="str">
        <f t="shared" si="93"/>
        <v>product_name: 'Shikomi-zue'</v>
      </c>
      <c r="T137" s="4" t="str">
        <f t="shared" si="94"/>
        <v/>
      </c>
      <c r="U137" s="4" t="str">
        <f t="shared" si="76"/>
        <v>cost: 12</v>
      </c>
      <c r="V137" s="4" t="str">
        <f t="shared" ca="1" si="77"/>
        <v>stock: 6</v>
      </c>
      <c r="W137" s="4" t="str">
        <f t="shared" si="78"/>
        <v>weight: 5</v>
      </c>
      <c r="X137" s="4" t="str">
        <f t="shared" si="79"/>
        <v/>
      </c>
      <c r="Y137" s="4" t="str">
        <f>IF(Q137="","",Y$4&amp;": '"&amp;_xlfn.XLOOKUP(Q137,Sheet2!$K$1:$K$26,Sheet2!$L$1:$L$26)&amp;"'")</f>
        <v/>
      </c>
      <c r="Z137" s="4" t="str">
        <f t="shared" si="80"/>
        <v>category_id: 1</v>
      </c>
      <c r="AA137" s="4" t="str">
        <f t="shared" si="81"/>
        <v>weapon_type: 'Exotic'</v>
      </c>
      <c r="AB137" s="4" t="str">
        <f t="shared" si="82"/>
        <v/>
      </c>
      <c r="AC137" s="4" t="str">
        <f t="shared" si="83"/>
        <v>damage: 'd8'</v>
      </c>
      <c r="AD137" s="4" t="str">
        <f t="shared" si="84"/>
        <v>damage_type: 'Piercing'</v>
      </c>
      <c r="AE137" s="4" t="str">
        <f t="shared" si="85"/>
        <v/>
      </c>
      <c r="AF137" s="4" t="str">
        <f t="shared" si="86"/>
        <v>critical_range: 20</v>
      </c>
      <c r="AG137" s="4" t="str">
        <f t="shared" si="87"/>
        <v>critical_multiplier: 3</v>
      </c>
      <c r="AH137" s="4" t="str">
        <f t="shared" si="88"/>
        <v/>
      </c>
      <c r="AI137" s="4" t="str">
        <f t="shared" si="89"/>
        <v>range_increment: -1</v>
      </c>
      <c r="AJ137" s="4" t="str">
        <f t="shared" si="90"/>
        <v>melee_penalty: -1</v>
      </c>
      <c r="AK137" s="4" t="str">
        <f t="shared" si="91"/>
        <v>is_finesse: 'false'</v>
      </c>
      <c r="AL137" s="4" t="str">
        <f t="shared" si="92"/>
        <v>has_reach: 'false'</v>
      </c>
      <c r="AN137" s="4" t="str">
        <f t="shared" ca="1" si="95"/>
        <v>{product_name: 'Shikomi-zue', cost: 12, stock: 6, weight: 5, category_id: 1, additional_information: {weapon_type: 'Exotic', damage: 'd8', damage_type: 'Piercing', critical_range: 20, critical_multiplier: 3, range_increment: -1, melee_penalty: -1, is_finesse: 'false', has_reach: 'false'}},</v>
      </c>
    </row>
    <row r="138" spans="1:40" outlineLevel="1" x14ac:dyDescent="0.2">
      <c r="A138" s="11" t="s">
        <v>256</v>
      </c>
      <c r="C138" s="12">
        <v>15</v>
      </c>
      <c r="D138" s="12"/>
      <c r="E138" s="51" t="s">
        <v>68</v>
      </c>
      <c r="F138" s="52"/>
      <c r="G138" s="52" t="s">
        <v>1329</v>
      </c>
      <c r="H138" s="51" t="s">
        <v>95</v>
      </c>
      <c r="I138" s="51"/>
      <c r="J138" s="51">
        <v>19</v>
      </c>
      <c r="K138" s="51">
        <v>3</v>
      </c>
      <c r="L138" s="51" t="s">
        <v>41</v>
      </c>
      <c r="M138" s="51">
        <v>10</v>
      </c>
      <c r="N138" s="51"/>
      <c r="O138" s="53" t="b">
        <v>0</v>
      </c>
      <c r="P138" s="53" t="b">
        <v>0</v>
      </c>
      <c r="S138" s="4" t="str">
        <f t="shared" si="93"/>
        <v>product_name: 'Shotput, Orc'</v>
      </c>
      <c r="T138" s="4" t="str">
        <f t="shared" si="94"/>
        <v/>
      </c>
      <c r="U138" s="4" t="str">
        <f t="shared" si="76"/>
        <v>cost: -1</v>
      </c>
      <c r="V138" s="4" t="str">
        <f t="shared" ca="1" si="77"/>
        <v>stock: 12</v>
      </c>
      <c r="W138" s="4" t="str">
        <f t="shared" si="78"/>
        <v>weight: 15</v>
      </c>
      <c r="X138" s="4" t="str">
        <f t="shared" si="79"/>
        <v/>
      </c>
      <c r="Y138" s="4" t="str">
        <f>IF(Q138="","",Y$4&amp;": '"&amp;_xlfn.XLOOKUP(Q138,Sheet2!$K$1:$K$26,Sheet2!$L$1:$L$26)&amp;"'")</f>
        <v/>
      </c>
      <c r="Z138" s="4" t="str">
        <f t="shared" si="80"/>
        <v>category_id: 1</v>
      </c>
      <c r="AA138" s="4" t="str">
        <f t="shared" si="81"/>
        <v>weapon_type: 'Exotic'</v>
      </c>
      <c r="AB138" s="4" t="str">
        <f t="shared" si="82"/>
        <v/>
      </c>
      <c r="AC138" s="4" t="str">
        <f t="shared" si="83"/>
        <v>damage: '2d6'</v>
      </c>
      <c r="AD138" s="4" t="str">
        <f t="shared" si="84"/>
        <v>damage_type: 'Bludgeoning'</v>
      </c>
      <c r="AE138" s="4" t="str">
        <f t="shared" si="85"/>
        <v/>
      </c>
      <c r="AF138" s="4" t="str">
        <f t="shared" si="86"/>
        <v>critical_range: 19</v>
      </c>
      <c r="AG138" s="4" t="str">
        <f t="shared" si="87"/>
        <v>critical_multiplier: 3</v>
      </c>
      <c r="AH138" s="4" t="str">
        <f t="shared" si="88"/>
        <v>delivery: 'thrown'</v>
      </c>
      <c r="AI138" s="4" t="str">
        <f t="shared" si="89"/>
        <v>range_increment: 10</v>
      </c>
      <c r="AJ138" s="4" t="str">
        <f t="shared" si="90"/>
        <v>melee_penalty: -1</v>
      </c>
      <c r="AK138" s="4" t="str">
        <f t="shared" si="91"/>
        <v>is_finesse: 'false'</v>
      </c>
      <c r="AL138" s="4" t="str">
        <f t="shared" si="92"/>
        <v>has_reach: 'false'</v>
      </c>
      <c r="AN138" s="4" t="str">
        <f t="shared" ca="1" si="95"/>
        <v>{product_name: 'Shotput, Orc', cost: -1, stock: 12, weight: 15, category_id: 1, additional_information: {weapon_type: 'Exotic', damage: '2d6', damage_type: 'Bludgeoning', critical_range: 19, critical_multiplier: 3, delivery: 'thrown', range_increment: 10, melee_penalty: -1, is_finesse: 'false', has_reach: 'false'}},</v>
      </c>
    </row>
    <row r="139" spans="1:40" ht="71.400000000000006" outlineLevel="1" x14ac:dyDescent="0.2">
      <c r="A139" s="11" t="s">
        <v>257</v>
      </c>
      <c r="B139" s="35" t="s">
        <v>258</v>
      </c>
      <c r="C139" s="12">
        <v>0.1</v>
      </c>
      <c r="D139" s="12">
        <v>1</v>
      </c>
      <c r="E139" s="51" t="s">
        <v>68</v>
      </c>
      <c r="F139" s="52"/>
      <c r="G139" s="52" t="s">
        <v>1326</v>
      </c>
      <c r="H139" s="51" t="s">
        <v>47</v>
      </c>
      <c r="I139" s="51"/>
      <c r="J139" s="51">
        <v>20</v>
      </c>
      <c r="K139" s="51">
        <v>2</v>
      </c>
      <c r="L139" s="51" t="s">
        <v>41</v>
      </c>
      <c r="M139" s="51">
        <v>10</v>
      </c>
      <c r="N139" s="51"/>
      <c r="O139" s="53" t="b">
        <v>0</v>
      </c>
      <c r="P139" s="53" t="b">
        <v>0</v>
      </c>
      <c r="S139" s="4" t="str">
        <f t="shared" si="93"/>
        <v>product_name: 'Shuriken'</v>
      </c>
      <c r="T139" s="4" t="str">
        <f t="shared" si="94"/>
        <v>description: 'A shuriken is a special monk weapon. This designation gives a monk wielding shuriken special options. A shuriken can’t be used as a melee weapon.\nAlthough they are thrown weapons, shuriken are treated as ammunition for the purposes of drawing them, crafting masterwork or otherwise special versions of them and what happens to them after they are thrown.'</v>
      </c>
      <c r="U139" s="4" t="str">
        <f t="shared" si="76"/>
        <v>cost: 1</v>
      </c>
      <c r="V139" s="4" t="str">
        <f t="shared" ca="1" si="77"/>
        <v>stock: 14</v>
      </c>
      <c r="W139" s="4" t="str">
        <f t="shared" si="78"/>
        <v>weight: 0.1</v>
      </c>
      <c r="X139" s="4" t="str">
        <f t="shared" si="79"/>
        <v/>
      </c>
      <c r="Y139" s="4" t="str">
        <f>IF(Q139="","",Y$4&amp;": '"&amp;_xlfn.XLOOKUP(Q139,Sheet2!$K$1:$K$26,Sheet2!$L$1:$L$26)&amp;"'")</f>
        <v/>
      </c>
      <c r="Z139" s="4" t="str">
        <f t="shared" si="80"/>
        <v>category_id: 1</v>
      </c>
      <c r="AA139" s="4" t="str">
        <f t="shared" si="81"/>
        <v>weapon_type: 'Exotic'</v>
      </c>
      <c r="AB139" s="4" t="str">
        <f t="shared" si="82"/>
        <v/>
      </c>
      <c r="AC139" s="4" t="str">
        <f t="shared" si="83"/>
        <v>damage: 'd1'</v>
      </c>
      <c r="AD139" s="4" t="str">
        <f t="shared" si="84"/>
        <v>damage_type: 'Piercing'</v>
      </c>
      <c r="AE139" s="4" t="str">
        <f t="shared" si="85"/>
        <v/>
      </c>
      <c r="AF139" s="4" t="str">
        <f t="shared" si="86"/>
        <v>critical_range: 20</v>
      </c>
      <c r="AG139" s="4" t="str">
        <f t="shared" si="87"/>
        <v>critical_multiplier: 2</v>
      </c>
      <c r="AH139" s="4" t="str">
        <f t="shared" si="88"/>
        <v>delivery: 'thrown'</v>
      </c>
      <c r="AI139" s="4" t="str">
        <f t="shared" si="89"/>
        <v>range_increment: 10</v>
      </c>
      <c r="AJ139" s="4" t="str">
        <f t="shared" si="90"/>
        <v>melee_penalty: -1</v>
      </c>
      <c r="AK139" s="4" t="str">
        <f t="shared" si="91"/>
        <v>is_finesse: 'false'</v>
      </c>
      <c r="AL139" s="4" t="str">
        <f t="shared" si="92"/>
        <v>has_reach: 'false'</v>
      </c>
      <c r="AN139" s="4" t="str">
        <f t="shared" ca="1" si="95"/>
        <v>{product_name: 'Shuriken', description: 'A shuriken is a special monk weapon. This designation gives a monk wielding shuriken special options. A shuriken can’t be used as a melee weapon.\nAlthough they are thrown weapons, shuriken are treated as ammunition for the purposes of drawing them, crafting masterwork or otherwise special versions of them and what happens to them after they are thrown.', cost: 1, stock: 14, weight: 0.1, category_id: 1, additional_information: {weapon_type: 'Exotic', damage: 'd1', damage_type: 'Piercing', critical_range: 20, critical_multiplier: 2, delivery: 'thrown', range_increment: 10, melee_penalty: -1, is_finesse: 'false', has_reach: 'false'}},</v>
      </c>
    </row>
    <row r="140" spans="1:40" ht="20.399999999999999" outlineLevel="1" x14ac:dyDescent="0.2">
      <c r="A140" s="11" t="s">
        <v>259</v>
      </c>
      <c r="B140" s="35" t="s">
        <v>260</v>
      </c>
      <c r="C140" s="12">
        <v>1</v>
      </c>
      <c r="D140" s="12">
        <v>3</v>
      </c>
      <c r="E140" s="51" t="s">
        <v>68</v>
      </c>
      <c r="F140" s="52"/>
      <c r="G140" s="52" t="s">
        <v>1320</v>
      </c>
      <c r="H140" s="51" t="s">
        <v>47</v>
      </c>
      <c r="I140" s="51"/>
      <c r="J140" s="51">
        <v>20</v>
      </c>
      <c r="K140" s="51">
        <v>2</v>
      </c>
      <c r="L140" s="51"/>
      <c r="M140" s="51"/>
      <c r="N140" s="51"/>
      <c r="O140" s="53" t="b">
        <v>0</v>
      </c>
      <c r="P140" s="53" t="b">
        <v>0</v>
      </c>
      <c r="S140" s="4" t="str">
        <f t="shared" si="93"/>
        <v>product_name: 'Siangham'</v>
      </c>
      <c r="T140" s="4" t="str">
        <f t="shared" si="94"/>
        <v>description: 'The siangham is a special monk weapon. This designation gives a monk wielding a siangham special options.'</v>
      </c>
      <c r="U140" s="4" t="str">
        <f t="shared" si="76"/>
        <v>cost: 3</v>
      </c>
      <c r="V140" s="4" t="str">
        <f t="shared" ca="1" si="77"/>
        <v>stock: 19</v>
      </c>
      <c r="W140" s="4" t="str">
        <f t="shared" si="78"/>
        <v>weight: 1</v>
      </c>
      <c r="X140" s="4" t="str">
        <f t="shared" si="79"/>
        <v/>
      </c>
      <c r="Y140" s="4" t="str">
        <f>IF(Q140="","",Y$4&amp;": '"&amp;_xlfn.XLOOKUP(Q140,Sheet2!$K$1:$K$26,Sheet2!$L$1:$L$26)&amp;"'")</f>
        <v/>
      </c>
      <c r="Z140" s="4" t="str">
        <f t="shared" si="80"/>
        <v>category_id: 1</v>
      </c>
      <c r="AA140" s="4" t="str">
        <f t="shared" si="81"/>
        <v>weapon_type: 'Exotic'</v>
      </c>
      <c r="AB140" s="4" t="str">
        <f t="shared" si="82"/>
        <v/>
      </c>
      <c r="AC140" s="4" t="str">
        <f t="shared" si="83"/>
        <v>damage: 'd6'</v>
      </c>
      <c r="AD140" s="4" t="str">
        <f t="shared" si="84"/>
        <v>damage_type: 'Piercing'</v>
      </c>
      <c r="AE140" s="4" t="str">
        <f t="shared" si="85"/>
        <v/>
      </c>
      <c r="AF140" s="4" t="str">
        <f t="shared" si="86"/>
        <v>critical_range: 20</v>
      </c>
      <c r="AG140" s="4" t="str">
        <f t="shared" si="87"/>
        <v>critical_multiplier: 2</v>
      </c>
      <c r="AH140" s="4" t="str">
        <f t="shared" si="88"/>
        <v/>
      </c>
      <c r="AI140" s="4" t="str">
        <f t="shared" si="89"/>
        <v>range_increment: -1</v>
      </c>
      <c r="AJ140" s="4" t="str">
        <f t="shared" si="90"/>
        <v>melee_penalty: -1</v>
      </c>
      <c r="AK140" s="4" t="str">
        <f t="shared" si="91"/>
        <v>is_finesse: 'false'</v>
      </c>
      <c r="AL140" s="4" t="str">
        <f t="shared" si="92"/>
        <v>has_reach: 'false'</v>
      </c>
      <c r="AN140" s="4" t="str">
        <f t="shared" ca="1" si="95"/>
        <v>{product_name: 'Siangham', description: 'The siangham is a special monk weapon. This designation gives a monk wielding a siangham special options.', cost: 3, stock: 19, weight: 1, category_id: 1, additional_information: {weapon_type: 'Exotic', damage: 'd6', damage_type: 'Piercing', critical_range: 20, critical_multiplier: 2, range_increment: -1, melee_penalty: -1, is_finesse: 'false', has_reach: 'false'}},</v>
      </c>
    </row>
    <row r="141" spans="1:40" ht="30.6" outlineLevel="1" x14ac:dyDescent="0.2">
      <c r="A141" s="11" t="s">
        <v>261</v>
      </c>
      <c r="B141" s="35" t="s">
        <v>262</v>
      </c>
      <c r="C141" s="12">
        <v>3</v>
      </c>
      <c r="D141" s="12">
        <v>6</v>
      </c>
      <c r="E141" s="51" t="s">
        <v>45</v>
      </c>
      <c r="F141" s="52" t="s">
        <v>90</v>
      </c>
      <c r="G141" s="52" t="s">
        <v>1320</v>
      </c>
      <c r="H141" s="51" t="s">
        <v>64</v>
      </c>
      <c r="I141" s="51"/>
      <c r="J141" s="51">
        <v>20</v>
      </c>
      <c r="K141" s="51">
        <v>2</v>
      </c>
      <c r="L141" s="51"/>
      <c r="M141" s="51"/>
      <c r="N141" s="51"/>
      <c r="O141" s="53" t="b">
        <v>0</v>
      </c>
      <c r="P141" s="53" t="b">
        <v>0</v>
      </c>
      <c r="S141" s="4" t="str">
        <f t="shared" si="93"/>
        <v>product_name: 'Sickle'</v>
      </c>
      <c r="T141" s="4" t="str">
        <f t="shared" si="94"/>
        <v>description: 'A sickle can be used to make trip attacks. If you are tripped during your own trip attempt, you can drop the sickle to avoid being tripped.'</v>
      </c>
      <c r="U141" s="4" t="str">
        <f t="shared" si="76"/>
        <v>cost: 6</v>
      </c>
      <c r="V141" s="4" t="str">
        <f t="shared" ca="1" si="77"/>
        <v>stock: 1</v>
      </c>
      <c r="W141" s="4" t="str">
        <f t="shared" si="78"/>
        <v>weight: 3</v>
      </c>
      <c r="X141" s="4" t="str">
        <f t="shared" si="79"/>
        <v/>
      </c>
      <c r="Y141" s="4" t="str">
        <f>IF(Q141="","",Y$4&amp;": '"&amp;_xlfn.XLOOKUP(Q141,Sheet2!$K$1:$K$26,Sheet2!$L$1:$L$26)&amp;"'")</f>
        <v/>
      </c>
      <c r="Z141" s="4" t="str">
        <f t="shared" si="80"/>
        <v>category_id: 1</v>
      </c>
      <c r="AA141" s="4" t="str">
        <f t="shared" si="81"/>
        <v>weapon_type: 'Simple'</v>
      </c>
      <c r="AB141" s="4" t="str">
        <f t="shared" si="82"/>
        <v>ua_weapon_group: 'Other'</v>
      </c>
      <c r="AC141" s="4" t="str">
        <f t="shared" si="83"/>
        <v>damage: 'd6'</v>
      </c>
      <c r="AD141" s="4" t="str">
        <f t="shared" si="84"/>
        <v>damage_type: 'Slashing'</v>
      </c>
      <c r="AE141" s="4" t="str">
        <f t="shared" si="85"/>
        <v/>
      </c>
      <c r="AF141" s="4" t="str">
        <f t="shared" si="86"/>
        <v>critical_range: 20</v>
      </c>
      <c r="AG141" s="4" t="str">
        <f t="shared" si="87"/>
        <v>critical_multiplier: 2</v>
      </c>
      <c r="AH141" s="4" t="str">
        <f t="shared" si="88"/>
        <v/>
      </c>
      <c r="AI141" s="4" t="str">
        <f t="shared" si="89"/>
        <v>range_increment: -1</v>
      </c>
      <c r="AJ141" s="4" t="str">
        <f t="shared" si="90"/>
        <v>melee_penalty: -1</v>
      </c>
      <c r="AK141" s="4" t="str">
        <f t="shared" si="91"/>
        <v>is_finesse: 'false'</v>
      </c>
      <c r="AL141" s="4" t="str">
        <f t="shared" si="92"/>
        <v>has_reach: 'false'</v>
      </c>
      <c r="AN141" s="4" t="str">
        <f t="shared" ca="1" si="95"/>
        <v>{product_name: 'Sickle', description: 'A sickle can be used to make trip attacks. If you are tripped during your own trip attempt, you can drop the sickle to avoid being tripped.', cost: 6, stock: 1, weight: 3, category_id: 1, additional_information: {weapon_type: 'Simple', ua_weapon_group: 'Other', damage: 'd6', damage_type: 'Slashing', critical_range: 20, critical_multiplier: 2, range_increment: -1, melee_penalty: -1, is_finesse: 'false', has_reach: 'false'}},</v>
      </c>
    </row>
    <row r="142" spans="1:40" outlineLevel="1" x14ac:dyDescent="0.2">
      <c r="A142" s="11" t="s">
        <v>263</v>
      </c>
      <c r="C142" s="12">
        <v>0.25</v>
      </c>
      <c r="D142" s="12"/>
      <c r="E142" s="51" t="s">
        <v>68</v>
      </c>
      <c r="F142" s="52"/>
      <c r="G142" s="52" t="s">
        <v>409</v>
      </c>
      <c r="H142" s="51" t="s">
        <v>95</v>
      </c>
      <c r="I142" s="51"/>
      <c r="J142" s="51">
        <v>20</v>
      </c>
      <c r="K142" s="51">
        <v>2</v>
      </c>
      <c r="L142" s="51" t="s">
        <v>41</v>
      </c>
      <c r="M142" s="51">
        <v>10</v>
      </c>
      <c r="N142" s="51"/>
      <c r="O142" s="53" t="b">
        <v>0</v>
      </c>
      <c r="P142" s="53" t="b">
        <v>0</v>
      </c>
      <c r="S142" s="4" t="str">
        <f t="shared" si="93"/>
        <v>product_name: 'Skiprock, Halfling'</v>
      </c>
      <c r="T142" s="4" t="str">
        <f t="shared" si="94"/>
        <v/>
      </c>
      <c r="U142" s="4" t="str">
        <f t="shared" si="76"/>
        <v>cost: -1</v>
      </c>
      <c r="V142" s="4" t="str">
        <f t="shared" ca="1" si="77"/>
        <v>stock: 8</v>
      </c>
      <c r="W142" s="4" t="str">
        <f t="shared" si="78"/>
        <v>weight: 0.25</v>
      </c>
      <c r="X142" s="4" t="str">
        <f t="shared" si="79"/>
        <v/>
      </c>
      <c r="Y142" s="4" t="str">
        <f>IF(Q142="","",Y$4&amp;": '"&amp;_xlfn.XLOOKUP(Q142,Sheet2!$K$1:$K$26,Sheet2!$L$1:$L$26)&amp;"'")</f>
        <v/>
      </c>
      <c r="Z142" s="4" t="str">
        <f t="shared" si="80"/>
        <v>category_id: 1</v>
      </c>
      <c r="AA142" s="4" t="str">
        <f t="shared" si="81"/>
        <v>weapon_type: 'Exotic'</v>
      </c>
      <c r="AB142" s="4" t="str">
        <f t="shared" si="82"/>
        <v/>
      </c>
      <c r="AC142" s="4" t="str">
        <f t="shared" si="83"/>
        <v>damage: 'd3'</v>
      </c>
      <c r="AD142" s="4" t="str">
        <f t="shared" si="84"/>
        <v>damage_type: 'Bludgeoning'</v>
      </c>
      <c r="AE142" s="4" t="str">
        <f t="shared" si="85"/>
        <v/>
      </c>
      <c r="AF142" s="4" t="str">
        <f t="shared" si="86"/>
        <v>critical_range: 20</v>
      </c>
      <c r="AG142" s="4" t="str">
        <f t="shared" si="87"/>
        <v>critical_multiplier: 2</v>
      </c>
      <c r="AH142" s="4" t="str">
        <f t="shared" si="88"/>
        <v>delivery: 'thrown'</v>
      </c>
      <c r="AI142" s="4" t="str">
        <f t="shared" si="89"/>
        <v>range_increment: 10</v>
      </c>
      <c r="AJ142" s="4" t="str">
        <f t="shared" si="90"/>
        <v>melee_penalty: -1</v>
      </c>
      <c r="AK142" s="4" t="str">
        <f t="shared" si="91"/>
        <v>is_finesse: 'false'</v>
      </c>
      <c r="AL142" s="4" t="str">
        <f t="shared" si="92"/>
        <v>has_reach: 'false'</v>
      </c>
      <c r="AN142" s="4" t="str">
        <f t="shared" ca="1" si="95"/>
        <v>{product_name: 'Skiprock, Halfling', cost: -1, stock: 8, weight: 0.25, category_id: 1, additional_information: {weapon_type: 'Exotic', damage: 'd3', damage_type: 'Bludgeoning', critical_range: 20, critical_multiplier: 2, delivery: 'thrown', range_increment: 10, melee_penalty: -1, is_finesse: 'false', has_reach: 'false'}},</v>
      </c>
    </row>
    <row r="143" spans="1:40" ht="132.6" outlineLevel="1" x14ac:dyDescent="0.2">
      <c r="A143" s="11" t="s">
        <v>267</v>
      </c>
      <c r="B143" s="35" t="s">
        <v>268</v>
      </c>
      <c r="C143" s="12">
        <v>0.5</v>
      </c>
      <c r="D143" s="12">
        <v>0.05</v>
      </c>
      <c r="E143" s="51" t="s">
        <v>45</v>
      </c>
      <c r="F143" s="52" t="s">
        <v>90</v>
      </c>
      <c r="G143" s="52" t="s">
        <v>1321</v>
      </c>
      <c r="H143" s="51" t="s">
        <v>95</v>
      </c>
      <c r="I143" s="51"/>
      <c r="J143" s="51">
        <v>20</v>
      </c>
      <c r="K143" s="51">
        <v>2</v>
      </c>
      <c r="L143" s="51" t="s">
        <v>41</v>
      </c>
      <c r="M143" s="51">
        <v>50</v>
      </c>
      <c r="N143" s="51"/>
      <c r="O143" s="53" t="b">
        <v>0</v>
      </c>
      <c r="P143" s="53" t="b">
        <v>0</v>
      </c>
      <c r="S143" s="4" t="str">
        <f t="shared" si="93"/>
        <v>product_name: 'Sling'</v>
      </c>
      <c r="T143" s="4" t="str">
        <f t="shared" si="94"/>
        <v>description: 'Bullets come in a leather pouch that holds 10 bullets. A bullet that hits its target is destroyed; one that misses has a 50% chance of being destroyed or lost.\nYour Strength modifier applies to damage rolls when you use a sling, just as it does for thrown weapons. You can fire, but not load, a sling with one hand. Loading a sling is a move action that requires two hands and provokes attacks of opportunity.\nYou can hurl ordinary stones with a sling, but stones are not as dense or as round as bullets. Thus, such an attack deals damage as if the weapon were designed for a creature one size category smaller than you and you take a –1 penalty on attack rolls.'</v>
      </c>
      <c r="U143" s="4" t="str">
        <f t="shared" si="76"/>
        <v>cost: 0.05</v>
      </c>
      <c r="V143" s="4" t="str">
        <f t="shared" ca="1" si="77"/>
        <v>stock: 10</v>
      </c>
      <c r="W143" s="4" t="str">
        <f t="shared" si="78"/>
        <v>weight: 0.5</v>
      </c>
      <c r="X143" s="4" t="str">
        <f t="shared" si="79"/>
        <v/>
      </c>
      <c r="Y143" s="4" t="str">
        <f>IF(Q143="","",Y$4&amp;": '"&amp;_xlfn.XLOOKUP(Q143,Sheet2!$K$1:$K$26,Sheet2!$L$1:$L$26)&amp;"'")</f>
        <v/>
      </c>
      <c r="Z143" s="4" t="str">
        <f t="shared" si="80"/>
        <v>category_id: 1</v>
      </c>
      <c r="AA143" s="4" t="str">
        <f t="shared" si="81"/>
        <v>weapon_type: 'Simple'</v>
      </c>
      <c r="AB143" s="4" t="str">
        <f t="shared" si="82"/>
        <v>ua_weapon_group: 'Other'</v>
      </c>
      <c r="AC143" s="4" t="str">
        <f t="shared" si="83"/>
        <v>damage: 'd4'</v>
      </c>
      <c r="AD143" s="4" t="str">
        <f t="shared" si="84"/>
        <v>damage_type: 'Bludgeoning'</v>
      </c>
      <c r="AE143" s="4" t="str">
        <f t="shared" si="85"/>
        <v/>
      </c>
      <c r="AF143" s="4" t="str">
        <f t="shared" si="86"/>
        <v>critical_range: 20</v>
      </c>
      <c r="AG143" s="4" t="str">
        <f t="shared" si="87"/>
        <v>critical_multiplier: 2</v>
      </c>
      <c r="AH143" s="4" t="str">
        <f t="shared" si="88"/>
        <v>delivery: 'thrown'</v>
      </c>
      <c r="AI143" s="4" t="str">
        <f t="shared" si="89"/>
        <v>range_increment: 50</v>
      </c>
      <c r="AJ143" s="4" t="str">
        <f t="shared" si="90"/>
        <v>melee_penalty: -1</v>
      </c>
      <c r="AK143" s="4" t="str">
        <f t="shared" si="91"/>
        <v>is_finesse: 'false'</v>
      </c>
      <c r="AL143" s="4" t="str">
        <f t="shared" si="92"/>
        <v>has_reach: 'false'</v>
      </c>
      <c r="AN143" s="4" t="str">
        <f t="shared" ca="1" si="95"/>
        <v>{product_name: 'Sling', description: 'Bullets come in a leather pouch that holds 10 bullets. A bullet that hits its target is destroyed; one that misses has a 50% chance of being destroyed or lost.\nYour Strength modifier applies to damage rolls when you use a sling, just as it does for thrown weapons. You can fire, but not load, a sling with one hand. Loading a sling is a move action that requires two hands and provokes attacks of opportunity.\nYou can hurl ordinary stones with a sling, but stones are not as dense or as round as bullets. Thus, such an attack deals damage as if the weapon were designed for a creature one size category smaller than you and you take a –1 penalty on attack rolls.', cost: 0.05, stock: 10, weight: 0.5, category_id: 1, additional_information: {weapon_type: 'Simple', ua_weapon_group: 'Other', damage: 'd4', damage_type: 'Bludgeoning', critical_range: 20, critical_multiplier: 2, delivery: 'thrown', range_increment: 50, melee_penalty: -1, is_finesse: 'false', has_reach: 'false'}},</v>
      </c>
    </row>
    <row r="144" spans="1:40" outlineLevel="1" x14ac:dyDescent="0.2">
      <c r="A144" s="11" t="s">
        <v>269</v>
      </c>
      <c r="C144" s="12">
        <v>5</v>
      </c>
      <c r="D144" s="12">
        <v>4</v>
      </c>
      <c r="E144" s="51" t="s">
        <v>68</v>
      </c>
      <c r="F144" s="52"/>
      <c r="G144" s="52" t="s">
        <v>1321</v>
      </c>
      <c r="H144" s="51" t="s">
        <v>47</v>
      </c>
      <c r="I144" s="51"/>
      <c r="J144" s="51">
        <v>20</v>
      </c>
      <c r="K144" s="51">
        <v>2</v>
      </c>
      <c r="L144" s="51"/>
      <c r="M144" s="51"/>
      <c r="N144" s="51"/>
      <c r="O144" s="53" t="b">
        <v>0</v>
      </c>
      <c r="P144" s="53" t="b">
        <v>0</v>
      </c>
      <c r="S144" s="4" t="str">
        <f t="shared" si="93"/>
        <v>product_name: 'Sodegarami'</v>
      </c>
      <c r="T144" s="4" t="str">
        <f t="shared" si="94"/>
        <v/>
      </c>
      <c r="U144" s="4" t="str">
        <f t="shared" si="76"/>
        <v>cost: 4</v>
      </c>
      <c r="V144" s="4" t="str">
        <f t="shared" ca="1" si="77"/>
        <v>stock: 3</v>
      </c>
      <c r="W144" s="4" t="str">
        <f t="shared" si="78"/>
        <v>weight: 5</v>
      </c>
      <c r="X144" s="4" t="str">
        <f t="shared" si="79"/>
        <v/>
      </c>
      <c r="Y144" s="4" t="str">
        <f>IF(Q144="","",Y$4&amp;": '"&amp;_xlfn.XLOOKUP(Q144,Sheet2!$K$1:$K$26,Sheet2!$L$1:$L$26)&amp;"'")</f>
        <v/>
      </c>
      <c r="Z144" s="4" t="str">
        <f t="shared" si="80"/>
        <v>category_id: 1</v>
      </c>
      <c r="AA144" s="4" t="str">
        <f t="shared" si="81"/>
        <v>weapon_type: 'Exotic'</v>
      </c>
      <c r="AB144" s="4" t="str">
        <f t="shared" si="82"/>
        <v/>
      </c>
      <c r="AC144" s="4" t="str">
        <f t="shared" si="83"/>
        <v>damage: 'd4'</v>
      </c>
      <c r="AD144" s="4" t="str">
        <f t="shared" si="84"/>
        <v>damage_type: 'Piercing'</v>
      </c>
      <c r="AE144" s="4" t="str">
        <f t="shared" si="85"/>
        <v/>
      </c>
      <c r="AF144" s="4" t="str">
        <f t="shared" si="86"/>
        <v>critical_range: 20</v>
      </c>
      <c r="AG144" s="4" t="str">
        <f t="shared" si="87"/>
        <v>critical_multiplier: 2</v>
      </c>
      <c r="AH144" s="4" t="str">
        <f t="shared" si="88"/>
        <v/>
      </c>
      <c r="AI144" s="4" t="str">
        <f t="shared" si="89"/>
        <v>range_increment: -1</v>
      </c>
      <c r="AJ144" s="4" t="str">
        <f t="shared" si="90"/>
        <v>melee_penalty: -1</v>
      </c>
      <c r="AK144" s="4" t="str">
        <f t="shared" si="91"/>
        <v>is_finesse: 'false'</v>
      </c>
      <c r="AL144" s="4" t="str">
        <f t="shared" si="92"/>
        <v>has_reach: 'false'</v>
      </c>
      <c r="AN144" s="4" t="str">
        <f t="shared" ca="1" si="95"/>
        <v>{product_name: 'Sodegarami', cost: 4, stock: 3, weight: 5, category_id: 1, additional_information: {weapon_type: 'Exotic', damage: 'd4', damage_type: 'Piercing', critical_range: 20, critical_multiplier: 2, range_increment: -1, melee_penalty: -1, is_finesse: 'false', has_reach: 'false'}},</v>
      </c>
    </row>
    <row r="145" spans="1:40" ht="30.6" outlineLevel="1" x14ac:dyDescent="0.2">
      <c r="A145" s="11" t="s">
        <v>270</v>
      </c>
      <c r="B145" s="35" t="s">
        <v>271</v>
      </c>
      <c r="C145" s="12">
        <v>3</v>
      </c>
      <c r="D145" s="12">
        <v>1</v>
      </c>
      <c r="E145" s="51" t="s">
        <v>45</v>
      </c>
      <c r="F145" s="52" t="s">
        <v>177</v>
      </c>
      <c r="G145" s="52" t="s">
        <v>1320</v>
      </c>
      <c r="H145" s="51" t="s">
        <v>47</v>
      </c>
      <c r="I145" s="51"/>
      <c r="J145" s="51">
        <v>20</v>
      </c>
      <c r="K145" s="51">
        <v>3</v>
      </c>
      <c r="L145" s="51" t="s">
        <v>41</v>
      </c>
      <c r="M145" s="51">
        <v>20</v>
      </c>
      <c r="N145" s="51"/>
      <c r="O145" s="53" t="b">
        <v>0</v>
      </c>
      <c r="P145" s="53" t="b">
        <v>0</v>
      </c>
      <c r="S145" s="4" t="str">
        <f t="shared" si="93"/>
        <v>product_name: 'Spear'</v>
      </c>
      <c r="T145" s="4" t="str">
        <f t="shared" si="94"/>
        <v>description: 'A spear can be thrown. If you use a ready action to set a spear against a charge, you deal double damage on a successful hit against a charging character.'</v>
      </c>
      <c r="U145" s="4" t="str">
        <f t="shared" si="76"/>
        <v>cost: 1</v>
      </c>
      <c r="V145" s="4" t="str">
        <f t="shared" ca="1" si="77"/>
        <v>stock: 10</v>
      </c>
      <c r="W145" s="4" t="str">
        <f t="shared" si="78"/>
        <v>weight: 3</v>
      </c>
      <c r="X145" s="4" t="str">
        <f t="shared" si="79"/>
        <v/>
      </c>
      <c r="Y145" s="4" t="str">
        <f>IF(Q145="","",Y$4&amp;": '"&amp;_xlfn.XLOOKUP(Q145,Sheet2!$K$1:$K$26,Sheet2!$L$1:$L$26)&amp;"'")</f>
        <v/>
      </c>
      <c r="Z145" s="4" t="str">
        <f t="shared" si="80"/>
        <v>category_id: 1</v>
      </c>
      <c r="AA145" s="4" t="str">
        <f t="shared" si="81"/>
        <v>weapon_type: 'Simple'</v>
      </c>
      <c r="AB145" s="4" t="str">
        <f t="shared" si="82"/>
        <v>ua_weapon_group: 'Polearm'</v>
      </c>
      <c r="AC145" s="4" t="str">
        <f t="shared" si="83"/>
        <v>damage: 'd6'</v>
      </c>
      <c r="AD145" s="4" t="str">
        <f t="shared" si="84"/>
        <v>damage_type: 'Piercing'</v>
      </c>
      <c r="AE145" s="4" t="str">
        <f t="shared" si="85"/>
        <v/>
      </c>
      <c r="AF145" s="4" t="str">
        <f t="shared" si="86"/>
        <v>critical_range: 20</v>
      </c>
      <c r="AG145" s="4" t="str">
        <f t="shared" si="87"/>
        <v>critical_multiplier: 3</v>
      </c>
      <c r="AH145" s="4" t="str">
        <f t="shared" si="88"/>
        <v>delivery: 'thrown'</v>
      </c>
      <c r="AI145" s="4" t="str">
        <f t="shared" si="89"/>
        <v>range_increment: 20</v>
      </c>
      <c r="AJ145" s="4" t="str">
        <f t="shared" si="90"/>
        <v>melee_penalty: -1</v>
      </c>
      <c r="AK145" s="4" t="str">
        <f t="shared" si="91"/>
        <v>is_finesse: 'false'</v>
      </c>
      <c r="AL145" s="4" t="str">
        <f t="shared" si="92"/>
        <v>has_reach: 'false'</v>
      </c>
      <c r="AN145" s="4" t="str">
        <f t="shared" ca="1" si="95"/>
        <v>{product_name: 'Spear', description: 'A spear can be thrown. If you use a ready action to set a spear against a charge, you deal double damage on a successful hit against a charging character.', cost: 1, stock: 10, weight: 3, category_id: 1, additional_information: {weapon_type: 'Simple', ua_weapon_group: 'Polearm', damage: 'd6', damage_type: 'Piercing', critical_range: 20, critical_multiplier: 3, delivery: 'thrown', range_increment: 20, melee_penalty: -1, is_finesse: 'false', has_reach: 'false'}},</v>
      </c>
    </row>
    <row r="146" spans="1:40" ht="51" outlineLevel="1" x14ac:dyDescent="0.2">
      <c r="A146" s="11" t="s">
        <v>272</v>
      </c>
      <c r="B146" s="35" t="s">
        <v>273</v>
      </c>
      <c r="C146" s="12">
        <v>9</v>
      </c>
      <c r="D146" s="12">
        <v>5</v>
      </c>
      <c r="E146" s="51" t="s">
        <v>57</v>
      </c>
      <c r="F146" s="52" t="s">
        <v>177</v>
      </c>
      <c r="G146" s="52" t="s">
        <v>1323</v>
      </c>
      <c r="H146" s="51" t="s">
        <v>47</v>
      </c>
      <c r="I146" s="51"/>
      <c r="J146" s="51">
        <v>20</v>
      </c>
      <c r="K146" s="51">
        <v>3</v>
      </c>
      <c r="L146" s="51"/>
      <c r="M146" s="51"/>
      <c r="N146" s="51"/>
      <c r="O146" s="53" t="b">
        <v>0</v>
      </c>
      <c r="P146" s="53" t="b">
        <v>1</v>
      </c>
      <c r="S146" s="4" t="str">
        <f t="shared" si="93"/>
        <v>product_name: 'Spear, Long'</v>
      </c>
      <c r="T146" s="4" t="str">
        <f t="shared" si="94"/>
        <v>description: 'A longspear has reach. You can strike opponents 10 feet away with it, but you can’t use it against an adjacent foe. If you use a ready action to set a longspear against a charge, you deal double damage on a successful hit against a charging character.'</v>
      </c>
      <c r="U146" s="4" t="str">
        <f t="shared" si="76"/>
        <v>cost: 5</v>
      </c>
      <c r="V146" s="4" t="str">
        <f t="shared" ca="1" si="77"/>
        <v>stock: 1</v>
      </c>
      <c r="W146" s="4" t="str">
        <f t="shared" si="78"/>
        <v>weight: 9</v>
      </c>
      <c r="X146" s="4" t="str">
        <f t="shared" si="79"/>
        <v/>
      </c>
      <c r="Y146" s="4" t="str">
        <f>IF(Q146="","",Y$4&amp;": '"&amp;_xlfn.XLOOKUP(Q146,Sheet2!$K$1:$K$26,Sheet2!$L$1:$L$26)&amp;"'")</f>
        <v/>
      </c>
      <c r="Z146" s="4" t="str">
        <f t="shared" si="80"/>
        <v>category_id: 1</v>
      </c>
      <c r="AA146" s="4" t="str">
        <f t="shared" si="81"/>
        <v>weapon_type: 'Martial'</v>
      </c>
      <c r="AB146" s="4" t="str">
        <f t="shared" si="82"/>
        <v>ua_weapon_group: 'Polearm'</v>
      </c>
      <c r="AC146" s="4" t="str">
        <f t="shared" si="83"/>
        <v>damage: 'd8'</v>
      </c>
      <c r="AD146" s="4" t="str">
        <f t="shared" si="84"/>
        <v>damage_type: 'Piercing'</v>
      </c>
      <c r="AE146" s="4" t="str">
        <f t="shared" si="85"/>
        <v/>
      </c>
      <c r="AF146" s="4" t="str">
        <f t="shared" si="86"/>
        <v>critical_range: 20</v>
      </c>
      <c r="AG146" s="4" t="str">
        <f t="shared" si="87"/>
        <v>critical_multiplier: 3</v>
      </c>
      <c r="AH146" s="4" t="str">
        <f t="shared" si="88"/>
        <v/>
      </c>
      <c r="AI146" s="4" t="str">
        <f t="shared" si="89"/>
        <v>range_increment: -1</v>
      </c>
      <c r="AJ146" s="4" t="str">
        <f t="shared" si="90"/>
        <v>melee_penalty: -1</v>
      </c>
      <c r="AK146" s="4" t="str">
        <f t="shared" si="91"/>
        <v>is_finesse: 'false'</v>
      </c>
      <c r="AL146" s="4" t="str">
        <f t="shared" si="92"/>
        <v>has_reach: 'true'</v>
      </c>
      <c r="AN146" s="4" t="str">
        <f t="shared" ca="1" si="95"/>
        <v>{product_name: 'Spear, Long', description: 'A longspear has reach. You can strike opponents 10 feet away with it, but you can’t use it against an adjacent foe. If you use a ready action to set a longspear against a charge, you deal double damage on a successful hit against a charging character.', cost: 5, stock: 1, weight: 9, category_id: 1, additional_information: {weapon_type: 'Martial', ua_weapon_group: 'Polearm', damage: 'd8', damage_type: 'Piercing', critical_range: 20, critical_multiplier: 3, range_increment: -1, melee_penalty: -1, is_finesse: 'false', has_reach: 'true'}},</v>
      </c>
    </row>
    <row r="147" spans="1:40" ht="20.399999999999999" outlineLevel="1" x14ac:dyDescent="0.2">
      <c r="A147" s="11" t="s">
        <v>274</v>
      </c>
      <c r="B147" s="35" t="s">
        <v>275</v>
      </c>
      <c r="C147" s="12">
        <v>5</v>
      </c>
      <c r="D147" s="12">
        <v>2</v>
      </c>
      <c r="E147" s="51" t="s">
        <v>45</v>
      </c>
      <c r="F147" s="52" t="s">
        <v>177</v>
      </c>
      <c r="G147" s="52" t="s">
        <v>1323</v>
      </c>
      <c r="H147" s="51" t="s">
        <v>47</v>
      </c>
      <c r="I147" s="51"/>
      <c r="J147" s="51">
        <v>20</v>
      </c>
      <c r="K147" s="51">
        <v>3</v>
      </c>
      <c r="L147" s="51" t="s">
        <v>41</v>
      </c>
      <c r="M147" s="51">
        <v>20</v>
      </c>
      <c r="N147" s="51"/>
      <c r="O147" s="53" t="b">
        <v>0</v>
      </c>
      <c r="P147" s="53" t="b">
        <v>0</v>
      </c>
      <c r="S147" s="4" t="str">
        <f t="shared" si="93"/>
        <v>product_name: 'Spear, Short'</v>
      </c>
      <c r="T147" s="4" t="str">
        <f t="shared" si="94"/>
        <v>description: 'A shortspear is small enough to wield one-handed. It may also be thrown.'</v>
      </c>
      <c r="U147" s="4" t="str">
        <f t="shared" si="76"/>
        <v>cost: 2</v>
      </c>
      <c r="V147" s="4" t="str">
        <f t="shared" ca="1" si="77"/>
        <v>stock: 12</v>
      </c>
      <c r="W147" s="4" t="str">
        <f t="shared" si="78"/>
        <v>weight: 5</v>
      </c>
      <c r="X147" s="4" t="str">
        <f t="shared" si="79"/>
        <v/>
      </c>
      <c r="Y147" s="4" t="str">
        <f>IF(Q147="","",Y$4&amp;": '"&amp;_xlfn.XLOOKUP(Q147,Sheet2!$K$1:$K$26,Sheet2!$L$1:$L$26)&amp;"'")</f>
        <v/>
      </c>
      <c r="Z147" s="4" t="str">
        <f t="shared" si="80"/>
        <v>category_id: 1</v>
      </c>
      <c r="AA147" s="4" t="str">
        <f t="shared" si="81"/>
        <v>weapon_type: 'Simple'</v>
      </c>
      <c r="AB147" s="4" t="str">
        <f t="shared" si="82"/>
        <v>ua_weapon_group: 'Polearm'</v>
      </c>
      <c r="AC147" s="4" t="str">
        <f t="shared" si="83"/>
        <v>damage: 'd8'</v>
      </c>
      <c r="AD147" s="4" t="str">
        <f t="shared" si="84"/>
        <v>damage_type: 'Piercing'</v>
      </c>
      <c r="AE147" s="4" t="str">
        <f t="shared" si="85"/>
        <v/>
      </c>
      <c r="AF147" s="4" t="str">
        <f t="shared" si="86"/>
        <v>critical_range: 20</v>
      </c>
      <c r="AG147" s="4" t="str">
        <f t="shared" si="87"/>
        <v>critical_multiplier: 3</v>
      </c>
      <c r="AH147" s="4" t="str">
        <f t="shared" si="88"/>
        <v>delivery: 'thrown'</v>
      </c>
      <c r="AI147" s="4" t="str">
        <f t="shared" si="89"/>
        <v>range_increment: 20</v>
      </c>
      <c r="AJ147" s="4" t="str">
        <f t="shared" si="90"/>
        <v>melee_penalty: -1</v>
      </c>
      <c r="AK147" s="4" t="str">
        <f t="shared" si="91"/>
        <v>is_finesse: 'false'</v>
      </c>
      <c r="AL147" s="4" t="str">
        <f t="shared" si="92"/>
        <v>has_reach: 'false'</v>
      </c>
      <c r="AN147" s="4" t="str">
        <f t="shared" ca="1" si="95"/>
        <v>{product_name: 'Spear, Short', description: 'A shortspear is small enough to wield one-handed. It may also be thrown.', cost: 2, stock: 12, weight: 5, category_id: 1, additional_information: {weapon_type: 'Simple', ua_weapon_group: 'Polearm', damage: 'd8', damage_type: 'Piercing', critical_range: 20, critical_multiplier: 3, delivery: 'thrown', range_increment: 20, melee_penalty: -1, is_finesse: 'false', has_reach: 'false'}},</v>
      </c>
    </row>
    <row r="148" spans="1:40" outlineLevel="1" x14ac:dyDescent="0.2">
      <c r="A148" s="11" t="s">
        <v>277</v>
      </c>
      <c r="C148" s="12">
        <v>0.5</v>
      </c>
      <c r="D148" s="12">
        <v>1</v>
      </c>
      <c r="E148" s="51" t="s">
        <v>68</v>
      </c>
      <c r="F148" s="52"/>
      <c r="G148" s="52" t="s">
        <v>1321</v>
      </c>
      <c r="H148" s="51" t="s">
        <v>47</v>
      </c>
      <c r="I148" s="51"/>
      <c r="J148" s="51">
        <v>20</v>
      </c>
      <c r="K148" s="51">
        <v>2</v>
      </c>
      <c r="L148" s="51"/>
      <c r="M148" s="51"/>
      <c r="N148" s="51"/>
      <c r="O148" s="53" t="b">
        <v>0</v>
      </c>
      <c r="P148" s="53" t="b">
        <v>0</v>
      </c>
      <c r="S148" s="4" t="str">
        <f t="shared" si="93"/>
        <v>product_name: 'Spikes, Ratling Tail'</v>
      </c>
      <c r="T148" s="4" t="str">
        <f t="shared" si="94"/>
        <v/>
      </c>
      <c r="U148" s="4" t="str">
        <f t="shared" si="76"/>
        <v>cost: 1</v>
      </c>
      <c r="V148" s="4" t="str">
        <f t="shared" ca="1" si="77"/>
        <v>stock: 3</v>
      </c>
      <c r="W148" s="4" t="str">
        <f t="shared" si="78"/>
        <v>weight: 0.5</v>
      </c>
      <c r="X148" s="4" t="str">
        <f t="shared" si="79"/>
        <v/>
      </c>
      <c r="Y148" s="4" t="str">
        <f>IF(Q148="","",Y$4&amp;": '"&amp;_xlfn.XLOOKUP(Q148,Sheet2!$K$1:$K$26,Sheet2!$L$1:$L$26)&amp;"'")</f>
        <v/>
      </c>
      <c r="Z148" s="4" t="str">
        <f t="shared" si="80"/>
        <v>category_id: 1</v>
      </c>
      <c r="AA148" s="4" t="str">
        <f t="shared" si="81"/>
        <v>weapon_type: 'Exotic'</v>
      </c>
      <c r="AB148" s="4" t="str">
        <f t="shared" si="82"/>
        <v/>
      </c>
      <c r="AC148" s="4" t="str">
        <f t="shared" si="83"/>
        <v>damage: 'd4'</v>
      </c>
      <c r="AD148" s="4" t="str">
        <f t="shared" si="84"/>
        <v>damage_type: 'Piercing'</v>
      </c>
      <c r="AE148" s="4" t="str">
        <f t="shared" si="85"/>
        <v/>
      </c>
      <c r="AF148" s="4" t="str">
        <f t="shared" si="86"/>
        <v>critical_range: 20</v>
      </c>
      <c r="AG148" s="4" t="str">
        <f t="shared" si="87"/>
        <v>critical_multiplier: 2</v>
      </c>
      <c r="AH148" s="4" t="str">
        <f t="shared" si="88"/>
        <v/>
      </c>
      <c r="AI148" s="4" t="str">
        <f t="shared" si="89"/>
        <v>range_increment: -1</v>
      </c>
      <c r="AJ148" s="4" t="str">
        <f t="shared" si="90"/>
        <v>melee_penalty: -1</v>
      </c>
      <c r="AK148" s="4" t="str">
        <f t="shared" si="91"/>
        <v>is_finesse: 'false'</v>
      </c>
      <c r="AL148" s="4" t="str">
        <f t="shared" si="92"/>
        <v>has_reach: 'false'</v>
      </c>
      <c r="AN148" s="4" t="str">
        <f t="shared" ca="1" si="95"/>
        <v>{product_name: 'Spikes, Ratling Tail', cost: 1, stock: 3, weight: 0.5, category_id: 1, additional_information: {weapon_type: 'Exotic', damage: 'd4', damage_type: 'Piercing', critical_range: 20, critical_multiplier: 2, range_increment: -1, melee_penalty: -1, is_finesse: 'false', has_reach: 'false'}},</v>
      </c>
    </row>
    <row r="149" spans="1:40" outlineLevel="1" x14ac:dyDescent="0.2">
      <c r="A149" s="11" t="s">
        <v>279</v>
      </c>
      <c r="C149" s="12">
        <v>10</v>
      </c>
      <c r="D149" s="12"/>
      <c r="E149" s="51" t="s">
        <v>68</v>
      </c>
      <c r="F149" s="52" t="s">
        <v>177</v>
      </c>
      <c r="G149" s="52" t="s">
        <v>1323</v>
      </c>
      <c r="H149" s="51" t="s">
        <v>64</v>
      </c>
      <c r="I149" s="51"/>
      <c r="J149" s="51">
        <v>20</v>
      </c>
      <c r="K149" s="51">
        <v>2</v>
      </c>
      <c r="L149" s="51" t="s">
        <v>41</v>
      </c>
      <c r="M149" s="51">
        <v>20</v>
      </c>
      <c r="N149" s="51"/>
      <c r="O149" s="53" t="b">
        <v>0</v>
      </c>
      <c r="P149" s="53" t="b">
        <v>0</v>
      </c>
      <c r="S149" s="4" t="str">
        <f t="shared" si="93"/>
        <v>product_name: 'Staff, Bladed'</v>
      </c>
      <c r="T149" s="4" t="str">
        <f t="shared" si="94"/>
        <v/>
      </c>
      <c r="U149" s="4" t="str">
        <f t="shared" si="76"/>
        <v>cost: -1</v>
      </c>
      <c r="V149" s="4" t="str">
        <f t="shared" ca="1" si="77"/>
        <v>stock: 0</v>
      </c>
      <c r="W149" s="4" t="str">
        <f t="shared" si="78"/>
        <v>weight: 10</v>
      </c>
      <c r="X149" s="4" t="str">
        <f t="shared" si="79"/>
        <v/>
      </c>
      <c r="Y149" s="4" t="str">
        <f>IF(Q149="","",Y$4&amp;": '"&amp;_xlfn.XLOOKUP(Q149,Sheet2!$K$1:$K$26,Sheet2!$L$1:$L$26)&amp;"'")</f>
        <v/>
      </c>
      <c r="Z149" s="4" t="str">
        <f t="shared" si="80"/>
        <v>category_id: 1</v>
      </c>
      <c r="AA149" s="4" t="str">
        <f t="shared" si="81"/>
        <v>weapon_type: 'Exotic'</v>
      </c>
      <c r="AB149" s="4" t="str">
        <f t="shared" si="82"/>
        <v>ua_weapon_group: 'Polearm'</v>
      </c>
      <c r="AC149" s="4" t="str">
        <f t="shared" si="83"/>
        <v>damage: 'd8'</v>
      </c>
      <c r="AD149" s="4" t="str">
        <f t="shared" si="84"/>
        <v>damage_type: 'Slashing'</v>
      </c>
      <c r="AE149" s="4" t="str">
        <f t="shared" si="85"/>
        <v/>
      </c>
      <c r="AF149" s="4" t="str">
        <f t="shared" si="86"/>
        <v>critical_range: 20</v>
      </c>
      <c r="AG149" s="4" t="str">
        <f t="shared" si="87"/>
        <v>critical_multiplier: 2</v>
      </c>
      <c r="AH149" s="4" t="str">
        <f t="shared" si="88"/>
        <v>delivery: 'thrown'</v>
      </c>
      <c r="AI149" s="4" t="str">
        <f t="shared" si="89"/>
        <v>range_increment: 20</v>
      </c>
      <c r="AJ149" s="4" t="str">
        <f t="shared" si="90"/>
        <v>melee_penalty: -1</v>
      </c>
      <c r="AK149" s="4" t="str">
        <f t="shared" si="91"/>
        <v>is_finesse: 'false'</v>
      </c>
      <c r="AL149" s="4" t="str">
        <f t="shared" si="92"/>
        <v>has_reach: 'false'</v>
      </c>
      <c r="AN149" s="4" t="str">
        <f t="shared" ca="1" si="95"/>
        <v>{product_name: 'Staff, Bladed', cost: -1, stock: 0, weight: 10, category_id: 1, additional_information: {weapon_type: 'Exotic', ua_weapon_group: 'Polearm', damage: 'd8', damage_type: 'Slashing', critical_range: 20, critical_multiplier: 2, delivery: 'thrown', range_increment: 20, melee_penalty: -1, is_finesse: 'false', has_reach: 'false'}},</v>
      </c>
    </row>
    <row r="150" spans="1:40" ht="91.8" outlineLevel="1" x14ac:dyDescent="0.2">
      <c r="A150" s="11" t="s">
        <v>280</v>
      </c>
      <c r="B150" s="35" t="s">
        <v>281</v>
      </c>
      <c r="C150" s="12">
        <v>4</v>
      </c>
      <c r="D150" s="12"/>
      <c r="E150" s="51" t="s">
        <v>45</v>
      </c>
      <c r="F150" s="52" t="s">
        <v>177</v>
      </c>
      <c r="G150" s="52" t="s">
        <v>1320</v>
      </c>
      <c r="H150" s="51" t="s">
        <v>95</v>
      </c>
      <c r="I150" s="51"/>
      <c r="J150" s="51">
        <v>20</v>
      </c>
      <c r="K150" s="51">
        <v>2</v>
      </c>
      <c r="L150" s="51"/>
      <c r="M150" s="51"/>
      <c r="N150" s="51"/>
      <c r="O150" s="53" t="b">
        <v>0</v>
      </c>
      <c r="P150" s="53" t="b">
        <v>0</v>
      </c>
      <c r="S150" s="4" t="str">
        <f t="shared" si="93"/>
        <v>product_name: 'Staff, Quarter'</v>
      </c>
      <c r="T150" s="4" t="str">
        <f t="shared" si="94"/>
        <v>description: 'A quarterstaff is a double weapon. You can fight with it as if fighting with two weapons, but if you do, you incur all the normal attack penalties associated with fighting with two weapons, just as if you were using a one-handed weapon and a light weapon. A creature wielding a quarterstaff in one hand can’t use it as a double weapon—only one end of the weapon can be used in any given round.\nThe quarterstaff is a special monk weapon. This designation gives a monk wielding a quarterstaff special options.'</v>
      </c>
      <c r="U150" s="4" t="str">
        <f t="shared" si="76"/>
        <v>cost: -1</v>
      </c>
      <c r="V150" s="4" t="str">
        <f t="shared" ca="1" si="77"/>
        <v>stock: 4</v>
      </c>
      <c r="W150" s="4" t="str">
        <f t="shared" si="78"/>
        <v>weight: 4</v>
      </c>
      <c r="X150" s="4" t="str">
        <f t="shared" si="79"/>
        <v/>
      </c>
      <c r="Y150" s="4" t="str">
        <f>IF(Q150="","",Y$4&amp;": '"&amp;_xlfn.XLOOKUP(Q150,Sheet2!$K$1:$K$26,Sheet2!$L$1:$L$26)&amp;"'")</f>
        <v/>
      </c>
      <c r="Z150" s="4" t="str">
        <f t="shared" si="80"/>
        <v>category_id: 1</v>
      </c>
      <c r="AA150" s="4" t="str">
        <f t="shared" si="81"/>
        <v>weapon_type: 'Simple'</v>
      </c>
      <c r="AB150" s="4" t="str">
        <f t="shared" si="82"/>
        <v>ua_weapon_group: 'Polearm'</v>
      </c>
      <c r="AC150" s="4" t="str">
        <f t="shared" si="83"/>
        <v>damage: 'd6'</v>
      </c>
      <c r="AD150" s="4" t="str">
        <f t="shared" si="84"/>
        <v>damage_type: 'Bludgeoning'</v>
      </c>
      <c r="AE150" s="4" t="str">
        <f t="shared" si="85"/>
        <v/>
      </c>
      <c r="AF150" s="4" t="str">
        <f t="shared" si="86"/>
        <v>critical_range: 20</v>
      </c>
      <c r="AG150" s="4" t="str">
        <f t="shared" si="87"/>
        <v>critical_multiplier: 2</v>
      </c>
      <c r="AH150" s="4" t="str">
        <f t="shared" si="88"/>
        <v/>
      </c>
      <c r="AI150" s="4" t="str">
        <f t="shared" si="89"/>
        <v>range_increment: -1</v>
      </c>
      <c r="AJ150" s="4" t="str">
        <f t="shared" si="90"/>
        <v>melee_penalty: -1</v>
      </c>
      <c r="AK150" s="4" t="str">
        <f t="shared" si="91"/>
        <v>is_finesse: 'false'</v>
      </c>
      <c r="AL150" s="4" t="str">
        <f t="shared" si="92"/>
        <v>has_reach: 'false'</v>
      </c>
      <c r="AN150" s="4" t="str">
        <f t="shared" ca="1" si="95"/>
        <v>{product_name: 'Staff, Quarter', description: 'A quarterstaff is a double weapon. You can fight with it as if fighting with two weapons, but if you do, you incur all the normal attack penalties associated with fighting with two weapons, just as if you were using a one-handed weapon and a light weapon. A creature wielding a quarterstaff in one hand can’t use it as a double weapon—only one end of the weapon can be used in any given round.\nThe quarterstaff is a special monk weapon. This designation gives a monk wielding a quarterstaff special options.', cost: -1, stock: 4, weight: 4, category_id: 1, additional_information: {weapon_type: 'Simple', ua_weapon_group: 'Polearm', damage: 'd6', damage_type: 'Bludgeoning', critical_range: 20, critical_multiplier: 2, range_increment: -1, melee_penalty: -1, is_finesse: 'false', has_reach: 'false'}},</v>
      </c>
    </row>
    <row r="151" spans="1:40" outlineLevel="1" x14ac:dyDescent="0.2">
      <c r="A151" s="11" t="s">
        <v>282</v>
      </c>
      <c r="C151" s="12">
        <v>8</v>
      </c>
      <c r="D151" s="12"/>
      <c r="E151" s="51" t="s">
        <v>68</v>
      </c>
      <c r="F151" s="52"/>
      <c r="G151" s="52" t="s">
        <v>1323</v>
      </c>
      <c r="H151" s="51" t="s">
        <v>95</v>
      </c>
      <c r="I151" s="51"/>
      <c r="J151" s="51">
        <v>20</v>
      </c>
      <c r="K151" s="51">
        <v>3</v>
      </c>
      <c r="L151" s="51"/>
      <c r="M151" s="51"/>
      <c r="N151" s="51"/>
      <c r="O151" s="53" t="b">
        <v>0</v>
      </c>
      <c r="P151" s="53" t="b">
        <v>0</v>
      </c>
      <c r="S151" s="4" t="str">
        <f t="shared" si="93"/>
        <v>product_name: 'Staff, Three-Section'</v>
      </c>
      <c r="T151" s="4" t="str">
        <f t="shared" si="94"/>
        <v/>
      </c>
      <c r="U151" s="4" t="str">
        <f t="shared" si="76"/>
        <v>cost: -1</v>
      </c>
      <c r="V151" s="4" t="str">
        <f t="shared" ca="1" si="77"/>
        <v>stock: 12</v>
      </c>
      <c r="W151" s="4" t="str">
        <f t="shared" si="78"/>
        <v>weight: 8</v>
      </c>
      <c r="X151" s="4" t="str">
        <f t="shared" si="79"/>
        <v/>
      </c>
      <c r="Y151" s="4" t="str">
        <f>IF(Q151="","",Y$4&amp;": '"&amp;_xlfn.XLOOKUP(Q151,Sheet2!$K$1:$K$26,Sheet2!$L$1:$L$26)&amp;"'")</f>
        <v/>
      </c>
      <c r="Z151" s="4" t="str">
        <f t="shared" si="80"/>
        <v>category_id: 1</v>
      </c>
      <c r="AA151" s="4" t="str">
        <f t="shared" si="81"/>
        <v>weapon_type: 'Exotic'</v>
      </c>
      <c r="AB151" s="4" t="str">
        <f t="shared" si="82"/>
        <v/>
      </c>
      <c r="AC151" s="4" t="str">
        <f t="shared" si="83"/>
        <v>damage: 'd8'</v>
      </c>
      <c r="AD151" s="4" t="str">
        <f t="shared" si="84"/>
        <v>damage_type: 'Bludgeoning'</v>
      </c>
      <c r="AE151" s="4" t="str">
        <f t="shared" si="85"/>
        <v/>
      </c>
      <c r="AF151" s="4" t="str">
        <f t="shared" si="86"/>
        <v>critical_range: 20</v>
      </c>
      <c r="AG151" s="4" t="str">
        <f t="shared" si="87"/>
        <v>critical_multiplier: 3</v>
      </c>
      <c r="AH151" s="4" t="str">
        <f t="shared" si="88"/>
        <v/>
      </c>
      <c r="AI151" s="4" t="str">
        <f t="shared" si="89"/>
        <v>range_increment: -1</v>
      </c>
      <c r="AJ151" s="4" t="str">
        <f t="shared" si="90"/>
        <v>melee_penalty: -1</v>
      </c>
      <c r="AK151" s="4" t="str">
        <f t="shared" si="91"/>
        <v>is_finesse: 'false'</v>
      </c>
      <c r="AL151" s="4" t="str">
        <f t="shared" si="92"/>
        <v>has_reach: 'false'</v>
      </c>
      <c r="AN151" s="4" t="str">
        <f t="shared" ca="1" si="95"/>
        <v>{product_name: 'Staff, Three-Section', cost: -1, stock: 12, weight: 8, category_id: 1, additional_information: {weapon_type: 'Exotic', damage: 'd8', damage_type: 'Bludgeoning', critical_range: 20, critical_multiplier: 3, range_increment: -1, melee_penalty: -1, is_finesse: 'false', has_reach: 'false'}},</v>
      </c>
    </row>
    <row r="152" spans="1:40" ht="30.6" outlineLevel="1" x14ac:dyDescent="0.2">
      <c r="A152" s="11" t="s">
        <v>288</v>
      </c>
      <c r="B152" s="35" t="s">
        <v>289</v>
      </c>
      <c r="C152" s="12">
        <v>10</v>
      </c>
      <c r="D152" s="12">
        <v>35</v>
      </c>
      <c r="E152" s="51" t="s">
        <v>68</v>
      </c>
      <c r="F152" s="52" t="s">
        <v>152</v>
      </c>
      <c r="G152" s="52" t="s">
        <v>1324</v>
      </c>
      <c r="H152" s="51" t="s">
        <v>64</v>
      </c>
      <c r="I152" s="51"/>
      <c r="J152" s="51">
        <v>19</v>
      </c>
      <c r="K152" s="51">
        <v>2</v>
      </c>
      <c r="L152" s="51"/>
      <c r="M152" s="51"/>
      <c r="N152" s="51"/>
      <c r="O152" s="53" t="b">
        <v>0</v>
      </c>
      <c r="P152" s="53" t="b">
        <v>0</v>
      </c>
      <c r="S152" s="4" t="str">
        <f t="shared" si="93"/>
        <v>product_name: 'Sword, Bastard'</v>
      </c>
      <c r="T152" s="4" t="str">
        <f t="shared" si="94"/>
        <v>description: 'A bastard sword is too large to use in one hand without special training; thus, it is an exotic weapon. A character can use a bastard sword two-handed as a martial weapon.'</v>
      </c>
      <c r="U152" s="4" t="str">
        <f t="shared" si="76"/>
        <v>cost: 35</v>
      </c>
      <c r="V152" s="4" t="str">
        <f t="shared" ca="1" si="77"/>
        <v>stock: 0</v>
      </c>
      <c r="W152" s="4" t="str">
        <f t="shared" si="78"/>
        <v>weight: 10</v>
      </c>
      <c r="X152" s="4" t="str">
        <f t="shared" si="79"/>
        <v/>
      </c>
      <c r="Y152" s="4" t="str">
        <f>IF(Q152="","",Y$4&amp;": '"&amp;_xlfn.XLOOKUP(Q152,Sheet2!$K$1:$K$26,Sheet2!$L$1:$L$26)&amp;"'")</f>
        <v/>
      </c>
      <c r="Z152" s="4" t="str">
        <f t="shared" si="80"/>
        <v>category_id: 1</v>
      </c>
      <c r="AA152" s="4" t="str">
        <f t="shared" si="81"/>
        <v>weapon_type: 'Exotic'</v>
      </c>
      <c r="AB152" s="4" t="str">
        <f t="shared" si="82"/>
        <v>ua_weapon_group: 'Sword'</v>
      </c>
      <c r="AC152" s="4" t="str">
        <f t="shared" si="83"/>
        <v>damage: 'd10'</v>
      </c>
      <c r="AD152" s="4" t="str">
        <f t="shared" si="84"/>
        <v>damage_type: 'Slashing'</v>
      </c>
      <c r="AE152" s="4" t="str">
        <f t="shared" si="85"/>
        <v/>
      </c>
      <c r="AF152" s="4" t="str">
        <f t="shared" si="86"/>
        <v>critical_range: 19</v>
      </c>
      <c r="AG152" s="4" t="str">
        <f t="shared" si="87"/>
        <v>critical_multiplier: 2</v>
      </c>
      <c r="AH152" s="4" t="str">
        <f t="shared" si="88"/>
        <v/>
      </c>
      <c r="AI152" s="4" t="str">
        <f t="shared" si="89"/>
        <v>range_increment: -1</v>
      </c>
      <c r="AJ152" s="4" t="str">
        <f t="shared" si="90"/>
        <v>melee_penalty: -1</v>
      </c>
      <c r="AK152" s="4" t="str">
        <f t="shared" si="91"/>
        <v>is_finesse: 'false'</v>
      </c>
      <c r="AL152" s="4" t="str">
        <f t="shared" si="92"/>
        <v>has_reach: 'false'</v>
      </c>
      <c r="AN152" s="4" t="str">
        <f t="shared" ca="1" si="95"/>
        <v>{product_name: 'Sword, Bastard', description: 'A bastard sword is too large to use in one hand without special training; thus, it is an exotic weapon. A character can use a bastard sword two-handed as a martial weapon.', cost: 35, stock: 0, weight: 10, category_id: 1, additional_information: {weapon_type: 'Exotic', ua_weapon_group: 'Sword', damage: 'd10', damage_type: 'Slashing', critical_range: 19, critical_multiplier: 2, range_increment: -1, melee_penalty: -1, is_finesse: 'false', has_reach: 'false'}},</v>
      </c>
    </row>
    <row r="153" spans="1:40" outlineLevel="1" x14ac:dyDescent="0.2">
      <c r="A153" s="11" t="s">
        <v>290</v>
      </c>
      <c r="C153" s="12">
        <v>2</v>
      </c>
      <c r="D153" s="12">
        <v>2</v>
      </c>
      <c r="E153" s="51" t="s">
        <v>68</v>
      </c>
      <c r="F153" s="52" t="s">
        <v>152</v>
      </c>
      <c r="G153" s="52" t="s">
        <v>1320</v>
      </c>
      <c r="H153" s="51" t="s">
        <v>64</v>
      </c>
      <c r="I153" s="51"/>
      <c r="J153" s="51">
        <v>19</v>
      </c>
      <c r="K153" s="51">
        <v>2</v>
      </c>
      <c r="L153" s="51"/>
      <c r="M153" s="51"/>
      <c r="N153" s="51"/>
      <c r="O153" s="53" t="b">
        <v>0</v>
      </c>
      <c r="P153" s="53" t="b">
        <v>0</v>
      </c>
      <c r="S153" s="4" t="str">
        <f t="shared" si="93"/>
        <v>product_name: 'Sword, Butterfly'</v>
      </c>
      <c r="T153" s="4" t="str">
        <f t="shared" si="94"/>
        <v/>
      </c>
      <c r="U153" s="4" t="str">
        <f t="shared" si="76"/>
        <v>cost: 2</v>
      </c>
      <c r="V153" s="4" t="str">
        <f t="shared" ca="1" si="77"/>
        <v>stock: 4</v>
      </c>
      <c r="W153" s="4" t="str">
        <f t="shared" si="78"/>
        <v>weight: 2</v>
      </c>
      <c r="X153" s="4" t="str">
        <f t="shared" si="79"/>
        <v/>
      </c>
      <c r="Y153" s="4" t="str">
        <f>IF(Q153="","",Y$4&amp;": '"&amp;_xlfn.XLOOKUP(Q153,Sheet2!$K$1:$K$26,Sheet2!$L$1:$L$26)&amp;"'")</f>
        <v/>
      </c>
      <c r="Z153" s="4" t="str">
        <f t="shared" si="80"/>
        <v>category_id: 1</v>
      </c>
      <c r="AA153" s="4" t="str">
        <f t="shared" si="81"/>
        <v>weapon_type: 'Exotic'</v>
      </c>
      <c r="AB153" s="4" t="str">
        <f t="shared" si="82"/>
        <v>ua_weapon_group: 'Sword'</v>
      </c>
      <c r="AC153" s="4" t="str">
        <f t="shared" si="83"/>
        <v>damage: 'd6'</v>
      </c>
      <c r="AD153" s="4" t="str">
        <f t="shared" si="84"/>
        <v>damage_type: 'Slashing'</v>
      </c>
      <c r="AE153" s="4" t="str">
        <f t="shared" si="85"/>
        <v/>
      </c>
      <c r="AF153" s="4" t="str">
        <f t="shared" si="86"/>
        <v>critical_range: 19</v>
      </c>
      <c r="AG153" s="4" t="str">
        <f t="shared" si="87"/>
        <v>critical_multiplier: 2</v>
      </c>
      <c r="AH153" s="4" t="str">
        <f t="shared" si="88"/>
        <v/>
      </c>
      <c r="AI153" s="4" t="str">
        <f t="shared" si="89"/>
        <v>range_increment: -1</v>
      </c>
      <c r="AJ153" s="4" t="str">
        <f t="shared" si="90"/>
        <v>melee_penalty: -1</v>
      </c>
      <c r="AK153" s="4" t="str">
        <f t="shared" si="91"/>
        <v>is_finesse: 'false'</v>
      </c>
      <c r="AL153" s="4" t="str">
        <f t="shared" si="92"/>
        <v>has_reach: 'false'</v>
      </c>
      <c r="AN153" s="4" t="str">
        <f t="shared" ca="1" si="95"/>
        <v>{product_name: 'Sword, Butterfly', cost: 2, stock: 4, weight: 2, category_id: 1, additional_information: {weapon_type: 'Exotic', ua_weapon_group: 'Sword', damage: 'd6', damage_type: 'Slashing', critical_range: 19, critical_multiplier: 2, range_increment: -1, melee_penalty: -1, is_finesse: 'false', has_reach: 'false'}},</v>
      </c>
    </row>
    <row r="154" spans="1:40" outlineLevel="1" x14ac:dyDescent="0.2">
      <c r="A154" s="11" t="s">
        <v>291</v>
      </c>
      <c r="C154" s="12">
        <v>15</v>
      </c>
      <c r="D154" s="12">
        <v>50</v>
      </c>
      <c r="E154" s="51" t="s">
        <v>57</v>
      </c>
      <c r="F154" s="52" t="s">
        <v>152</v>
      </c>
      <c r="G154" s="52" t="s">
        <v>1329</v>
      </c>
      <c r="H154" s="51" t="s">
        <v>64</v>
      </c>
      <c r="I154" s="51"/>
      <c r="J154" s="51">
        <v>19</v>
      </c>
      <c r="K154" s="51">
        <v>2</v>
      </c>
      <c r="L154" s="51"/>
      <c r="M154" s="51"/>
      <c r="N154" s="51"/>
      <c r="O154" s="53" t="b">
        <v>0</v>
      </c>
      <c r="P154" s="53" t="b">
        <v>0</v>
      </c>
      <c r="S154" s="4" t="str">
        <f t="shared" si="93"/>
        <v>product_name: 'Sword, Great'</v>
      </c>
      <c r="T154" s="4" t="str">
        <f t="shared" si="94"/>
        <v/>
      </c>
      <c r="U154" s="4" t="str">
        <f t="shared" si="76"/>
        <v>cost: 50</v>
      </c>
      <c r="V154" s="4" t="str">
        <f t="shared" ca="1" si="77"/>
        <v>stock: 0</v>
      </c>
      <c r="W154" s="4" t="str">
        <f t="shared" si="78"/>
        <v>weight: 15</v>
      </c>
      <c r="X154" s="4" t="str">
        <f t="shared" si="79"/>
        <v/>
      </c>
      <c r="Y154" s="4" t="str">
        <f>IF(Q154="","",Y$4&amp;": '"&amp;_xlfn.XLOOKUP(Q154,Sheet2!$K$1:$K$26,Sheet2!$L$1:$L$26)&amp;"'")</f>
        <v/>
      </c>
      <c r="Z154" s="4" t="str">
        <f t="shared" si="80"/>
        <v>category_id: 1</v>
      </c>
      <c r="AA154" s="4" t="str">
        <f t="shared" si="81"/>
        <v>weapon_type: 'Martial'</v>
      </c>
      <c r="AB154" s="4" t="str">
        <f t="shared" si="82"/>
        <v>ua_weapon_group: 'Sword'</v>
      </c>
      <c r="AC154" s="4" t="str">
        <f t="shared" si="83"/>
        <v>damage: '2d6'</v>
      </c>
      <c r="AD154" s="4" t="str">
        <f t="shared" si="84"/>
        <v>damage_type: 'Slashing'</v>
      </c>
      <c r="AE154" s="4" t="str">
        <f t="shared" si="85"/>
        <v/>
      </c>
      <c r="AF154" s="4" t="str">
        <f t="shared" si="86"/>
        <v>critical_range: 19</v>
      </c>
      <c r="AG154" s="4" t="str">
        <f t="shared" si="87"/>
        <v>critical_multiplier: 2</v>
      </c>
      <c r="AH154" s="4" t="str">
        <f t="shared" si="88"/>
        <v/>
      </c>
      <c r="AI154" s="4" t="str">
        <f t="shared" si="89"/>
        <v>range_increment: -1</v>
      </c>
      <c r="AJ154" s="4" t="str">
        <f t="shared" si="90"/>
        <v>melee_penalty: -1</v>
      </c>
      <c r="AK154" s="4" t="str">
        <f t="shared" si="91"/>
        <v>is_finesse: 'false'</v>
      </c>
      <c r="AL154" s="4" t="str">
        <f t="shared" si="92"/>
        <v>has_reach: 'false'</v>
      </c>
      <c r="AN154" s="4" t="str">
        <f t="shared" ca="1" si="95"/>
        <v>{product_name: 'Sword, Great', cost: 50, stock: 0, weight: 15, category_id: 1, additional_information: {weapon_type: 'Martial', ua_weapon_group: 'Sword', damage: '2d6', damage_type: 'Slashing', critical_range: 19, critical_multiplier: 2, range_increment: -1, melee_penalty: -1, is_finesse: 'false', has_reach: 'false'}},</v>
      </c>
    </row>
    <row r="155" spans="1:40" outlineLevel="1" x14ac:dyDescent="0.2">
      <c r="A155" s="11" t="s">
        <v>292</v>
      </c>
      <c r="C155" s="12">
        <v>4</v>
      </c>
      <c r="D155" s="12">
        <v>15</v>
      </c>
      <c r="E155" s="51" t="s">
        <v>57</v>
      </c>
      <c r="F155" s="52" t="s">
        <v>152</v>
      </c>
      <c r="G155" s="52" t="s">
        <v>1323</v>
      </c>
      <c r="H155" s="51" t="s">
        <v>64</v>
      </c>
      <c r="I155" s="51"/>
      <c r="J155" s="51">
        <v>19</v>
      </c>
      <c r="K155" s="51">
        <v>2</v>
      </c>
      <c r="L155" s="51"/>
      <c r="M155" s="51"/>
      <c r="N155" s="51"/>
      <c r="O155" s="53" t="b">
        <v>0</v>
      </c>
      <c r="P155" s="53" t="b">
        <v>0</v>
      </c>
      <c r="S155" s="4" t="str">
        <f t="shared" si="93"/>
        <v>product_name: 'Sword, Long'</v>
      </c>
      <c r="T155" s="4" t="str">
        <f t="shared" si="94"/>
        <v/>
      </c>
      <c r="U155" s="4" t="str">
        <f t="shared" si="76"/>
        <v>cost: 15</v>
      </c>
      <c r="V155" s="4" t="str">
        <f t="shared" ca="1" si="77"/>
        <v>stock: 13</v>
      </c>
      <c r="W155" s="4" t="str">
        <f t="shared" si="78"/>
        <v>weight: 4</v>
      </c>
      <c r="X155" s="4" t="str">
        <f t="shared" si="79"/>
        <v/>
      </c>
      <c r="Y155" s="4" t="str">
        <f>IF(Q155="","",Y$4&amp;": '"&amp;_xlfn.XLOOKUP(Q155,Sheet2!$K$1:$K$26,Sheet2!$L$1:$L$26)&amp;"'")</f>
        <v/>
      </c>
      <c r="Z155" s="4" t="str">
        <f t="shared" si="80"/>
        <v>category_id: 1</v>
      </c>
      <c r="AA155" s="4" t="str">
        <f t="shared" si="81"/>
        <v>weapon_type: 'Martial'</v>
      </c>
      <c r="AB155" s="4" t="str">
        <f t="shared" si="82"/>
        <v>ua_weapon_group: 'Sword'</v>
      </c>
      <c r="AC155" s="4" t="str">
        <f t="shared" si="83"/>
        <v>damage: 'd8'</v>
      </c>
      <c r="AD155" s="4" t="str">
        <f t="shared" si="84"/>
        <v>damage_type: 'Slashing'</v>
      </c>
      <c r="AE155" s="4" t="str">
        <f t="shared" si="85"/>
        <v/>
      </c>
      <c r="AF155" s="4" t="str">
        <f t="shared" si="86"/>
        <v>critical_range: 19</v>
      </c>
      <c r="AG155" s="4" t="str">
        <f t="shared" si="87"/>
        <v>critical_multiplier: 2</v>
      </c>
      <c r="AH155" s="4" t="str">
        <f t="shared" si="88"/>
        <v/>
      </c>
      <c r="AI155" s="4" t="str">
        <f t="shared" si="89"/>
        <v>range_increment: -1</v>
      </c>
      <c r="AJ155" s="4" t="str">
        <f t="shared" si="90"/>
        <v>melee_penalty: -1</v>
      </c>
      <c r="AK155" s="4" t="str">
        <f t="shared" si="91"/>
        <v>is_finesse: 'false'</v>
      </c>
      <c r="AL155" s="4" t="str">
        <f t="shared" si="92"/>
        <v>has_reach: 'false'</v>
      </c>
      <c r="AN155" s="4" t="str">
        <f t="shared" ca="1" si="95"/>
        <v>{product_name: 'Sword, Long', cost: 15, stock: 13, weight: 4, category_id: 1, additional_information: {weapon_type: 'Martial', ua_weapon_group: 'Sword', damage: 'd8', damage_type: 'Slashing', critical_range: 19, critical_multiplier: 2, range_increment: -1, melee_penalty: -1, is_finesse: 'false', has_reach: 'false'}},</v>
      </c>
    </row>
    <row r="156" spans="1:40" outlineLevel="1" x14ac:dyDescent="0.2">
      <c r="A156" s="11" t="s">
        <v>293</v>
      </c>
      <c r="C156" s="12">
        <v>3</v>
      </c>
      <c r="D156" s="12">
        <v>10</v>
      </c>
      <c r="E156" s="51" t="s">
        <v>57</v>
      </c>
      <c r="F156" s="52" t="s">
        <v>152</v>
      </c>
      <c r="G156" s="52" t="s">
        <v>1320</v>
      </c>
      <c r="H156" s="51" t="s">
        <v>47</v>
      </c>
      <c r="I156" s="51"/>
      <c r="J156" s="51">
        <v>19</v>
      </c>
      <c r="K156" s="51">
        <v>2</v>
      </c>
      <c r="L156" s="51"/>
      <c r="M156" s="51"/>
      <c r="N156" s="51"/>
      <c r="O156" s="53" t="b">
        <v>0</v>
      </c>
      <c r="P156" s="53" t="b">
        <v>0</v>
      </c>
      <c r="S156" s="4" t="str">
        <f t="shared" si="93"/>
        <v>product_name: 'Sword, Short'</v>
      </c>
      <c r="T156" s="4" t="str">
        <f t="shared" si="94"/>
        <v/>
      </c>
      <c r="U156" s="4" t="str">
        <f t="shared" si="76"/>
        <v>cost: 10</v>
      </c>
      <c r="V156" s="4" t="str">
        <f t="shared" ca="1" si="77"/>
        <v>stock: 0</v>
      </c>
      <c r="W156" s="4" t="str">
        <f t="shared" si="78"/>
        <v>weight: 3</v>
      </c>
      <c r="X156" s="4" t="str">
        <f t="shared" si="79"/>
        <v/>
      </c>
      <c r="Y156" s="4" t="str">
        <f>IF(Q156="","",Y$4&amp;": '"&amp;_xlfn.XLOOKUP(Q156,Sheet2!$K$1:$K$26,Sheet2!$L$1:$L$26)&amp;"'")</f>
        <v/>
      </c>
      <c r="Z156" s="4" t="str">
        <f t="shared" si="80"/>
        <v>category_id: 1</v>
      </c>
      <c r="AA156" s="4" t="str">
        <f t="shared" si="81"/>
        <v>weapon_type: 'Martial'</v>
      </c>
      <c r="AB156" s="4" t="str">
        <f t="shared" si="82"/>
        <v>ua_weapon_group: 'Sword'</v>
      </c>
      <c r="AC156" s="4" t="str">
        <f t="shared" si="83"/>
        <v>damage: 'd6'</v>
      </c>
      <c r="AD156" s="4" t="str">
        <f t="shared" si="84"/>
        <v>damage_type: 'Piercing'</v>
      </c>
      <c r="AE156" s="4" t="str">
        <f t="shared" si="85"/>
        <v/>
      </c>
      <c r="AF156" s="4" t="str">
        <f t="shared" si="86"/>
        <v>critical_range: 19</v>
      </c>
      <c r="AG156" s="4" t="str">
        <f t="shared" si="87"/>
        <v>critical_multiplier: 2</v>
      </c>
      <c r="AH156" s="4" t="str">
        <f t="shared" si="88"/>
        <v/>
      </c>
      <c r="AI156" s="4" t="str">
        <f t="shared" si="89"/>
        <v>range_increment: -1</v>
      </c>
      <c r="AJ156" s="4" t="str">
        <f t="shared" si="90"/>
        <v>melee_penalty: -1</v>
      </c>
      <c r="AK156" s="4" t="str">
        <f t="shared" si="91"/>
        <v>is_finesse: 'false'</v>
      </c>
      <c r="AL156" s="4" t="str">
        <f t="shared" si="92"/>
        <v>has_reach: 'false'</v>
      </c>
      <c r="AN156" s="4" t="str">
        <f t="shared" ca="1" si="95"/>
        <v>{product_name: 'Sword, Short', cost: 10, stock: 0, weight: 3, category_id: 1, additional_information: {weapon_type: 'Martial', ua_weapon_group: 'Sword', damage: 'd6', damage_type: 'Piercing', critical_range: 19, critical_multiplier: 2, range_increment: -1, melee_penalty: -1, is_finesse: 'false', has_reach: 'false'}},</v>
      </c>
    </row>
    <row r="157" spans="1:40" ht="81.599999999999994" outlineLevel="1" x14ac:dyDescent="0.2">
      <c r="A157" s="11" t="s">
        <v>294</v>
      </c>
      <c r="B157" s="35" t="s">
        <v>295</v>
      </c>
      <c r="C157" s="12">
        <v>30</v>
      </c>
      <c r="D157" s="12">
        <v>100</v>
      </c>
      <c r="E157" s="51" t="s">
        <v>68</v>
      </c>
      <c r="F157" s="52" t="s">
        <v>152</v>
      </c>
      <c r="G157" s="52" t="s">
        <v>1323</v>
      </c>
      <c r="H157" s="51" t="s">
        <v>64</v>
      </c>
      <c r="I157" s="51"/>
      <c r="J157" s="51">
        <v>19</v>
      </c>
      <c r="K157" s="51">
        <v>2</v>
      </c>
      <c r="L157" s="51"/>
      <c r="M157" s="51"/>
      <c r="N157" s="51"/>
      <c r="O157" s="53" t="b">
        <v>0</v>
      </c>
      <c r="P157" s="53" t="b">
        <v>0</v>
      </c>
      <c r="S157" s="4" t="str">
        <f t="shared" si="93"/>
        <v>product_name: 'Sword, Two-Bladed'</v>
      </c>
      <c r="T157" s="4" t="str">
        <f t="shared" si="94"/>
        <v>description: 'A two-bladed sword is a double weapon. You can fight with it as if fighting with two weapons, but if you do, you incur all the normal attack penalties associated with fighting with two weapons, just as if you were using a one-handed weapon and a light weapon. A creature wielding a two-bladed sword in one hand can’t use it as a double weapon—only one end of the weapon can be used in any given round.'</v>
      </c>
      <c r="U157" s="4" t="str">
        <f t="shared" si="76"/>
        <v>cost: 100</v>
      </c>
      <c r="V157" s="4" t="str">
        <f t="shared" ca="1" si="77"/>
        <v>stock: 2</v>
      </c>
      <c r="W157" s="4" t="str">
        <f t="shared" si="78"/>
        <v>weight: 30</v>
      </c>
      <c r="X157" s="4" t="str">
        <f t="shared" si="79"/>
        <v/>
      </c>
      <c r="Y157" s="4" t="str">
        <f>IF(Q157="","",Y$4&amp;": '"&amp;_xlfn.XLOOKUP(Q157,Sheet2!$K$1:$K$26,Sheet2!$L$1:$L$26)&amp;"'")</f>
        <v/>
      </c>
      <c r="Z157" s="4" t="str">
        <f t="shared" si="80"/>
        <v>category_id: 1</v>
      </c>
      <c r="AA157" s="4" t="str">
        <f t="shared" si="81"/>
        <v>weapon_type: 'Exotic'</v>
      </c>
      <c r="AB157" s="4" t="str">
        <f t="shared" si="82"/>
        <v>ua_weapon_group: 'Sword'</v>
      </c>
      <c r="AC157" s="4" t="str">
        <f t="shared" si="83"/>
        <v>damage: 'd8'</v>
      </c>
      <c r="AD157" s="4" t="str">
        <f t="shared" si="84"/>
        <v>damage_type: 'Slashing'</v>
      </c>
      <c r="AE157" s="4" t="str">
        <f t="shared" si="85"/>
        <v/>
      </c>
      <c r="AF157" s="4" t="str">
        <f t="shared" si="86"/>
        <v>critical_range: 19</v>
      </c>
      <c r="AG157" s="4" t="str">
        <f t="shared" si="87"/>
        <v>critical_multiplier: 2</v>
      </c>
      <c r="AH157" s="4" t="str">
        <f t="shared" si="88"/>
        <v/>
      </c>
      <c r="AI157" s="4" t="str">
        <f t="shared" si="89"/>
        <v>range_increment: -1</v>
      </c>
      <c r="AJ157" s="4" t="str">
        <f t="shared" si="90"/>
        <v>melee_penalty: -1</v>
      </c>
      <c r="AK157" s="4" t="str">
        <f t="shared" si="91"/>
        <v>is_finesse: 'false'</v>
      </c>
      <c r="AL157" s="4" t="str">
        <f t="shared" si="92"/>
        <v>has_reach: 'false'</v>
      </c>
      <c r="AN157" s="4" t="str">
        <f t="shared" ca="1" si="95"/>
        <v>{product_name: 'Sword, Two-Bladed', description: 'A two-bladed sword is a double weapon. You can fight with it as if fighting with two weapons, but if you do, you incur all the normal attack penalties associated with fighting with two weapons, just as if you were using a one-handed weapon and a light weapon. A creature wielding a two-bladed sword in one hand can’t use it as a double weapon—only one end of the weapon can be used in any given round.', cost: 100, stock: 2, weight: 30, category_id: 1, additional_information: {weapon_type: 'Exotic', ua_weapon_group: 'Sword', damage: 'd8', damage_type: 'Slashing', critical_range: 19, critical_multiplier: 2, range_increment: -1, melee_penalty: -1, is_finesse: 'false', has_reach: 'false'}},</v>
      </c>
    </row>
    <row r="158" spans="1:40" outlineLevel="1" x14ac:dyDescent="0.2">
      <c r="A158" s="11" t="s">
        <v>296</v>
      </c>
      <c r="C158" s="12">
        <v>4</v>
      </c>
      <c r="D158" s="12">
        <v>50</v>
      </c>
      <c r="E158" s="51" t="s">
        <v>39</v>
      </c>
      <c r="F158" s="52" t="s">
        <v>40</v>
      </c>
      <c r="G158" s="52" t="s">
        <v>1322</v>
      </c>
      <c r="H158" s="51" t="s">
        <v>297</v>
      </c>
      <c r="I158" s="51" t="s">
        <v>298</v>
      </c>
      <c r="J158" s="51"/>
      <c r="K158" s="51"/>
      <c r="L158" s="51" t="s">
        <v>41</v>
      </c>
      <c r="M158" s="51">
        <v>10</v>
      </c>
      <c r="N158" s="51"/>
      <c r="O158" s="53" t="b">
        <v>0</v>
      </c>
      <c r="P158" s="53" t="b">
        <v>0</v>
      </c>
      <c r="S158" s="4" t="str">
        <f t="shared" si="93"/>
        <v>product_name: 'Tanglefoot Bag'</v>
      </c>
      <c r="T158" s="4" t="str">
        <f t="shared" si="94"/>
        <v/>
      </c>
      <c r="U158" s="4" t="str">
        <f t="shared" si="76"/>
        <v>cost: 50</v>
      </c>
      <c r="V158" s="4" t="str">
        <f t="shared" ca="1" si="77"/>
        <v>stock: 7</v>
      </c>
      <c r="W158" s="4" t="str">
        <f t="shared" si="78"/>
        <v>weight: 4</v>
      </c>
      <c r="X158" s="4" t="str">
        <f t="shared" si="79"/>
        <v/>
      </c>
      <c r="Y158" s="4" t="str">
        <f>IF(Q158="","",Y$4&amp;": '"&amp;_xlfn.XLOOKUP(Q158,Sheet2!$K$1:$K$26,Sheet2!$L$1:$L$26)&amp;"'")</f>
        <v/>
      </c>
      <c r="Z158" s="4" t="str">
        <f t="shared" si="80"/>
        <v>category_id: 1</v>
      </c>
      <c r="AA158" s="4" t="str">
        <f t="shared" si="81"/>
        <v>weapon_type: 'Grenade'</v>
      </c>
      <c r="AB158" s="4" t="str">
        <f t="shared" si="82"/>
        <v>ua_weapon_group: 'Alchemical'</v>
      </c>
      <c r="AC158" s="4" t="str">
        <f t="shared" si="83"/>
        <v>damage: 'd'</v>
      </c>
      <c r="AD158" s="4" t="str">
        <f t="shared" si="84"/>
        <v>damage_type: 'Entangle'</v>
      </c>
      <c r="AE158" s="4" t="str">
        <f t="shared" si="85"/>
        <v>special_damage: 'Reflex DC (15)'</v>
      </c>
      <c r="AF158" s="4" t="str">
        <f t="shared" si="86"/>
        <v>critical_range: -1</v>
      </c>
      <c r="AG158" s="4" t="str">
        <f t="shared" si="87"/>
        <v>critical_multiplier: -1</v>
      </c>
      <c r="AH158" s="4" t="str">
        <f t="shared" si="88"/>
        <v>delivery: 'thrown'</v>
      </c>
      <c r="AI158" s="4" t="str">
        <f t="shared" si="89"/>
        <v>range_increment: 10</v>
      </c>
      <c r="AJ158" s="4" t="str">
        <f t="shared" si="90"/>
        <v>melee_penalty: -1</v>
      </c>
      <c r="AK158" s="4" t="str">
        <f t="shared" si="91"/>
        <v>is_finesse: 'false'</v>
      </c>
      <c r="AL158" s="4" t="str">
        <f t="shared" si="92"/>
        <v>has_reach: 'false'</v>
      </c>
      <c r="AN158" s="4" t="str">
        <f t="shared" ca="1" si="95"/>
        <v>{product_name: 'Tanglefoot Bag', cost: 50, stock: 7, weight: 4, category_id: 1, additional_information: {weapon_type: 'Grenade', ua_weapon_group: 'Alchemical', damage: 'd', damage_type: 'Entangle', special_damage: 'Reflex DC (15)', critical_range: -1, critical_multiplier: -1, delivery: 'thrown', range_increment: 10, melee_penalty: -1, is_finesse: 'false', has_reach: 'false'}},</v>
      </c>
    </row>
    <row r="159" spans="1:40" outlineLevel="1" x14ac:dyDescent="0.2">
      <c r="A159" s="11" t="s">
        <v>299</v>
      </c>
      <c r="C159" s="12">
        <v>1</v>
      </c>
      <c r="D159" s="12">
        <v>3</v>
      </c>
      <c r="E159" s="51" t="s">
        <v>45</v>
      </c>
      <c r="F159" s="52" t="s">
        <v>61</v>
      </c>
      <c r="G159" s="52" t="s">
        <v>1320</v>
      </c>
      <c r="H159" s="51" t="s">
        <v>95</v>
      </c>
      <c r="I159" s="51"/>
      <c r="J159" s="51">
        <v>20</v>
      </c>
      <c r="K159" s="51">
        <v>2</v>
      </c>
      <c r="L159" s="51"/>
      <c r="M159" s="51"/>
      <c r="N159" s="51">
        <v>-4</v>
      </c>
      <c r="O159" s="53" t="b">
        <v>0</v>
      </c>
      <c r="P159" s="53" t="b">
        <v>0</v>
      </c>
      <c r="S159" s="4" t="str">
        <f t="shared" si="93"/>
        <v>product_name: 'Tankard'</v>
      </c>
      <c r="T159" s="4" t="str">
        <f t="shared" si="94"/>
        <v/>
      </c>
      <c r="U159" s="4" t="str">
        <f t="shared" si="76"/>
        <v>cost: 3</v>
      </c>
      <c r="V159" s="4" t="str">
        <f t="shared" ca="1" si="77"/>
        <v>stock: 8</v>
      </c>
      <c r="W159" s="4" t="str">
        <f t="shared" si="78"/>
        <v>weight: 1</v>
      </c>
      <c r="X159" s="4" t="str">
        <f t="shared" si="79"/>
        <v/>
      </c>
      <c r="Y159" s="4" t="str">
        <f>IF(Q159="","",Y$4&amp;": '"&amp;_xlfn.XLOOKUP(Q159,Sheet2!$K$1:$K$26,Sheet2!$L$1:$L$26)&amp;"'")</f>
        <v/>
      </c>
      <c r="Z159" s="4" t="str">
        <f t="shared" si="80"/>
        <v>category_id: 1</v>
      </c>
      <c r="AA159" s="4" t="str">
        <f t="shared" si="81"/>
        <v>weapon_type: 'Simple'</v>
      </c>
      <c r="AB159" s="4" t="str">
        <f t="shared" si="82"/>
        <v>ua_weapon_group: 'Improvised'</v>
      </c>
      <c r="AC159" s="4" t="str">
        <f t="shared" si="83"/>
        <v>damage: 'd6'</v>
      </c>
      <c r="AD159" s="4" t="str">
        <f t="shared" si="84"/>
        <v>damage_type: 'Bludgeoning'</v>
      </c>
      <c r="AE159" s="4" t="str">
        <f t="shared" si="85"/>
        <v/>
      </c>
      <c r="AF159" s="4" t="str">
        <f t="shared" si="86"/>
        <v>critical_range: 20</v>
      </c>
      <c r="AG159" s="4" t="str">
        <f t="shared" si="87"/>
        <v>critical_multiplier: 2</v>
      </c>
      <c r="AH159" s="4" t="str">
        <f t="shared" si="88"/>
        <v/>
      </c>
      <c r="AI159" s="4" t="str">
        <f t="shared" si="89"/>
        <v>range_increment: -1</v>
      </c>
      <c r="AJ159" s="4" t="str">
        <f t="shared" si="90"/>
        <v>melee_penalty: -4</v>
      </c>
      <c r="AK159" s="4" t="str">
        <f t="shared" si="91"/>
        <v>is_finesse: 'false'</v>
      </c>
      <c r="AL159" s="4" t="str">
        <f t="shared" si="92"/>
        <v>has_reach: 'false'</v>
      </c>
      <c r="AN159" s="4" t="str">
        <f t="shared" ca="1" si="95"/>
        <v>{product_name: 'Tankard', cost: 3, stock: 8, weight: 1, category_id: 1, additional_information: {weapon_type: 'Simple', ua_weapon_group: 'Improvised', damage: 'd6', damage_type: 'Bludgeoning', critical_range: 20, critical_multiplier: 2, range_increment: -1, melee_penalty: -4, is_finesse: 'false', has_reach: 'false'}},</v>
      </c>
    </row>
    <row r="160" spans="1:40" outlineLevel="1" x14ac:dyDescent="0.2">
      <c r="A160" s="11" t="s">
        <v>300</v>
      </c>
      <c r="C160" s="12">
        <v>1</v>
      </c>
      <c r="D160" s="12"/>
      <c r="E160" s="51" t="s">
        <v>45</v>
      </c>
      <c r="F160" s="52"/>
      <c r="G160" s="52" t="s">
        <v>1321</v>
      </c>
      <c r="H160" s="51" t="s">
        <v>47</v>
      </c>
      <c r="I160" s="51"/>
      <c r="J160" s="51">
        <v>20</v>
      </c>
      <c r="K160" s="51">
        <v>2</v>
      </c>
      <c r="L160" s="51"/>
      <c r="M160" s="51"/>
      <c r="N160" s="51"/>
      <c r="O160" s="53" t="b">
        <v>0</v>
      </c>
      <c r="P160" s="53" t="b">
        <v>0</v>
      </c>
      <c r="S160" s="4" t="str">
        <f t="shared" si="93"/>
        <v>product_name: 'Tanto'</v>
      </c>
      <c r="T160" s="4" t="str">
        <f t="shared" si="94"/>
        <v/>
      </c>
      <c r="U160" s="4" t="str">
        <f t="shared" si="76"/>
        <v>cost: -1</v>
      </c>
      <c r="V160" s="4" t="str">
        <f t="shared" ca="1" si="77"/>
        <v>stock: 18</v>
      </c>
      <c r="W160" s="4" t="str">
        <f t="shared" si="78"/>
        <v>weight: 1</v>
      </c>
      <c r="X160" s="4" t="str">
        <f t="shared" si="79"/>
        <v/>
      </c>
      <c r="Y160" s="4" t="str">
        <f>IF(Q160="","",Y$4&amp;": '"&amp;_xlfn.XLOOKUP(Q160,Sheet2!$K$1:$K$26,Sheet2!$L$1:$L$26)&amp;"'")</f>
        <v/>
      </c>
      <c r="Z160" s="4" t="str">
        <f t="shared" si="80"/>
        <v>category_id: 1</v>
      </c>
      <c r="AA160" s="4" t="str">
        <f t="shared" si="81"/>
        <v>weapon_type: 'Simple'</v>
      </c>
      <c r="AB160" s="4" t="str">
        <f t="shared" si="82"/>
        <v/>
      </c>
      <c r="AC160" s="4" t="str">
        <f t="shared" si="83"/>
        <v>damage: 'd4'</v>
      </c>
      <c r="AD160" s="4" t="str">
        <f t="shared" si="84"/>
        <v>damage_type: 'Piercing'</v>
      </c>
      <c r="AE160" s="4" t="str">
        <f t="shared" si="85"/>
        <v/>
      </c>
      <c r="AF160" s="4" t="str">
        <f t="shared" si="86"/>
        <v>critical_range: 20</v>
      </c>
      <c r="AG160" s="4" t="str">
        <f t="shared" si="87"/>
        <v>critical_multiplier: 2</v>
      </c>
      <c r="AH160" s="4" t="str">
        <f t="shared" si="88"/>
        <v/>
      </c>
      <c r="AI160" s="4" t="str">
        <f t="shared" si="89"/>
        <v>range_increment: -1</v>
      </c>
      <c r="AJ160" s="4" t="str">
        <f t="shared" si="90"/>
        <v>melee_penalty: -1</v>
      </c>
      <c r="AK160" s="4" t="str">
        <f t="shared" si="91"/>
        <v>is_finesse: 'false'</v>
      </c>
      <c r="AL160" s="4" t="str">
        <f t="shared" si="92"/>
        <v>has_reach: 'false'</v>
      </c>
      <c r="AN160" s="4" t="str">
        <f t="shared" ca="1" si="95"/>
        <v>{product_name: 'Tanto', cost: -1, stock: 18, weight: 1, category_id: 1, additional_information: {weapon_type: 'Simple', damage: 'd4', damage_type: 'Piercing', critical_range: 20, critical_multiplier: 2, range_increment: -1, melee_penalty: -1, is_finesse: 'false', has_reach: 'false'}},</v>
      </c>
    </row>
    <row r="161" spans="1:40" outlineLevel="1" x14ac:dyDescent="0.2">
      <c r="A161" s="11" t="s">
        <v>301</v>
      </c>
      <c r="C161" s="12">
        <v>15</v>
      </c>
      <c r="D161" s="12"/>
      <c r="E161" s="51" t="s">
        <v>57</v>
      </c>
      <c r="F161" s="52" t="s">
        <v>137</v>
      </c>
      <c r="G161" s="52" t="s">
        <v>1323</v>
      </c>
      <c r="H161" s="51" t="s">
        <v>95</v>
      </c>
      <c r="I161" s="51"/>
      <c r="J161" s="51">
        <v>20</v>
      </c>
      <c r="K161" s="51">
        <v>2</v>
      </c>
      <c r="L161" s="51"/>
      <c r="M161" s="51"/>
      <c r="N161" s="51"/>
      <c r="O161" s="53" t="b">
        <v>0</v>
      </c>
      <c r="P161" s="53" t="b">
        <v>0</v>
      </c>
      <c r="S161" s="4" t="str">
        <f t="shared" si="93"/>
        <v>product_name: 'Tetsubo'</v>
      </c>
      <c r="T161" s="4" t="str">
        <f t="shared" si="94"/>
        <v/>
      </c>
      <c r="U161" s="4" t="str">
        <f t="shared" si="76"/>
        <v>cost: -1</v>
      </c>
      <c r="V161" s="4" t="str">
        <f t="shared" ca="1" si="77"/>
        <v>stock: 10</v>
      </c>
      <c r="W161" s="4" t="str">
        <f t="shared" si="78"/>
        <v>weight: 15</v>
      </c>
      <c r="X161" s="4" t="str">
        <f t="shared" si="79"/>
        <v/>
      </c>
      <c r="Y161" s="4" t="str">
        <f>IF(Q161="","",Y$4&amp;": '"&amp;_xlfn.XLOOKUP(Q161,Sheet2!$K$1:$K$26,Sheet2!$L$1:$L$26)&amp;"'")</f>
        <v/>
      </c>
      <c r="Z161" s="4" t="str">
        <f t="shared" si="80"/>
        <v>category_id: 1</v>
      </c>
      <c r="AA161" s="4" t="str">
        <f t="shared" si="81"/>
        <v>weapon_type: 'Martial'</v>
      </c>
      <c r="AB161" s="4" t="str">
        <f t="shared" si="82"/>
        <v>ua_weapon_group: 'Impact'</v>
      </c>
      <c r="AC161" s="4" t="str">
        <f t="shared" si="83"/>
        <v>damage: 'd8'</v>
      </c>
      <c r="AD161" s="4" t="str">
        <f t="shared" si="84"/>
        <v>damage_type: 'Bludgeoning'</v>
      </c>
      <c r="AE161" s="4" t="str">
        <f t="shared" si="85"/>
        <v/>
      </c>
      <c r="AF161" s="4" t="str">
        <f t="shared" si="86"/>
        <v>critical_range: 20</v>
      </c>
      <c r="AG161" s="4" t="str">
        <f t="shared" si="87"/>
        <v>critical_multiplier: 2</v>
      </c>
      <c r="AH161" s="4" t="str">
        <f t="shared" si="88"/>
        <v/>
      </c>
      <c r="AI161" s="4" t="str">
        <f t="shared" si="89"/>
        <v>range_increment: -1</v>
      </c>
      <c r="AJ161" s="4" t="str">
        <f t="shared" si="90"/>
        <v>melee_penalty: -1</v>
      </c>
      <c r="AK161" s="4" t="str">
        <f t="shared" si="91"/>
        <v>is_finesse: 'false'</v>
      </c>
      <c r="AL161" s="4" t="str">
        <f t="shared" si="92"/>
        <v>has_reach: 'false'</v>
      </c>
      <c r="AN161" s="4" t="str">
        <f t="shared" ca="1" si="95"/>
        <v>{product_name: 'Tetsubo', cost: -1, stock: 10, weight: 15, category_id: 1, additional_information: {weapon_type: 'Martial', ua_weapon_group: 'Impact', damage: 'd8', damage_type: 'Bludgeoning', critical_range: 20, critical_multiplier: 2, range_increment: -1, melee_penalty: -1, is_finesse: 'false', has_reach: 'false'}},</v>
      </c>
    </row>
    <row r="162" spans="1:40" outlineLevel="1" x14ac:dyDescent="0.2">
      <c r="A162" s="11" t="s">
        <v>302</v>
      </c>
      <c r="C162" s="12">
        <v>3</v>
      </c>
      <c r="D162" s="12"/>
      <c r="E162" s="51" t="s">
        <v>68</v>
      </c>
      <c r="F162" s="52" t="s">
        <v>152</v>
      </c>
      <c r="G162" s="52" t="s">
        <v>1323</v>
      </c>
      <c r="H162" s="51" t="s">
        <v>47</v>
      </c>
      <c r="I162" s="51"/>
      <c r="J162" s="51">
        <v>18</v>
      </c>
      <c r="K162" s="51">
        <v>2</v>
      </c>
      <c r="L162" s="51"/>
      <c r="M162" s="51"/>
      <c r="N162" s="51"/>
      <c r="O162" s="53" t="b">
        <v>0</v>
      </c>
      <c r="P162" s="53" t="b">
        <v>0</v>
      </c>
      <c r="S162" s="4" t="str">
        <f t="shared" si="93"/>
        <v>product_name: 'Thinblade, Elvin'</v>
      </c>
      <c r="T162" s="4" t="str">
        <f t="shared" si="94"/>
        <v/>
      </c>
      <c r="U162" s="4" t="str">
        <f t="shared" si="76"/>
        <v>cost: -1</v>
      </c>
      <c r="V162" s="4" t="str">
        <f t="shared" ca="1" si="77"/>
        <v>stock: 12</v>
      </c>
      <c r="W162" s="4" t="str">
        <f t="shared" si="78"/>
        <v>weight: 3</v>
      </c>
      <c r="X162" s="4" t="str">
        <f t="shared" si="79"/>
        <v/>
      </c>
      <c r="Y162" s="4" t="str">
        <f>IF(Q162="","",Y$4&amp;": '"&amp;_xlfn.XLOOKUP(Q162,Sheet2!$K$1:$K$26,Sheet2!$L$1:$L$26)&amp;"'")</f>
        <v/>
      </c>
      <c r="Z162" s="4" t="str">
        <f t="shared" si="80"/>
        <v>category_id: 1</v>
      </c>
      <c r="AA162" s="4" t="str">
        <f t="shared" si="81"/>
        <v>weapon_type: 'Exotic'</v>
      </c>
      <c r="AB162" s="4" t="str">
        <f t="shared" si="82"/>
        <v>ua_weapon_group: 'Sword'</v>
      </c>
      <c r="AC162" s="4" t="str">
        <f t="shared" si="83"/>
        <v>damage: 'd8'</v>
      </c>
      <c r="AD162" s="4" t="str">
        <f t="shared" si="84"/>
        <v>damage_type: 'Piercing'</v>
      </c>
      <c r="AE162" s="4" t="str">
        <f t="shared" si="85"/>
        <v/>
      </c>
      <c r="AF162" s="4" t="str">
        <f t="shared" si="86"/>
        <v>critical_range: 18</v>
      </c>
      <c r="AG162" s="4" t="str">
        <f t="shared" si="87"/>
        <v>critical_multiplier: 2</v>
      </c>
      <c r="AH162" s="4" t="str">
        <f t="shared" si="88"/>
        <v/>
      </c>
      <c r="AI162" s="4" t="str">
        <f t="shared" si="89"/>
        <v>range_increment: -1</v>
      </c>
      <c r="AJ162" s="4" t="str">
        <f t="shared" si="90"/>
        <v>melee_penalty: -1</v>
      </c>
      <c r="AK162" s="4" t="str">
        <f t="shared" si="91"/>
        <v>is_finesse: 'false'</v>
      </c>
      <c r="AL162" s="4" t="str">
        <f t="shared" si="92"/>
        <v>has_reach: 'false'</v>
      </c>
      <c r="AN162" s="4" t="str">
        <f t="shared" ca="1" si="95"/>
        <v>{product_name: 'Thinblade, Elvin', cost: -1, stock: 12, weight: 3, category_id: 1, additional_information: {weapon_type: 'Exotic', ua_weapon_group: 'Sword', damage: 'd8', damage_type: 'Piercing', critical_range: 18, critical_multiplier: 2, range_increment: -1, melee_penalty: -1, is_finesse: 'false', has_reach: 'false'}},</v>
      </c>
    </row>
    <row r="163" spans="1:40" outlineLevel="1" x14ac:dyDescent="0.2">
      <c r="A163" s="11" t="s">
        <v>304</v>
      </c>
      <c r="C163" s="12">
        <v>1</v>
      </c>
      <c r="D163" s="12">
        <v>30</v>
      </c>
      <c r="E163" s="51" t="s">
        <v>39</v>
      </c>
      <c r="F163" s="52" t="s">
        <v>40</v>
      </c>
      <c r="G163" s="52" t="s">
        <v>1322</v>
      </c>
      <c r="H163" s="51" t="s">
        <v>305</v>
      </c>
      <c r="I163" s="51" t="s">
        <v>51</v>
      </c>
      <c r="J163" s="51"/>
      <c r="K163" s="51"/>
      <c r="L163" s="51" t="s">
        <v>41</v>
      </c>
      <c r="M163" s="51">
        <v>20</v>
      </c>
      <c r="N163" s="51"/>
      <c r="O163" s="53" t="b">
        <v>0</v>
      </c>
      <c r="P163" s="53" t="b">
        <v>0</v>
      </c>
      <c r="S163" s="4" t="str">
        <f t="shared" si="93"/>
        <v>product_name: 'Thunderstone'</v>
      </c>
      <c r="T163" s="4" t="str">
        <f t="shared" si="94"/>
        <v/>
      </c>
      <c r="U163" s="4" t="str">
        <f t="shared" si="76"/>
        <v>cost: 30</v>
      </c>
      <c r="V163" s="4" t="str">
        <f t="shared" ca="1" si="77"/>
        <v>stock: 10</v>
      </c>
      <c r="W163" s="4" t="str">
        <f t="shared" si="78"/>
        <v>weight: 1</v>
      </c>
      <c r="X163" s="4" t="str">
        <f t="shared" si="79"/>
        <v/>
      </c>
      <c r="Y163" s="4" t="str">
        <f>IF(Q163="","",Y$4&amp;": '"&amp;_xlfn.XLOOKUP(Q163,Sheet2!$K$1:$K$26,Sheet2!$L$1:$L$26)&amp;"'")</f>
        <v/>
      </c>
      <c r="Z163" s="4" t="str">
        <f t="shared" si="80"/>
        <v>category_id: 1</v>
      </c>
      <c r="AA163" s="4" t="str">
        <f t="shared" si="81"/>
        <v>weapon_type: 'Grenade'</v>
      </c>
      <c r="AB163" s="4" t="str">
        <f t="shared" si="82"/>
        <v>ua_weapon_group: 'Alchemical'</v>
      </c>
      <c r="AC163" s="4" t="str">
        <f t="shared" si="83"/>
        <v>damage: 'd'</v>
      </c>
      <c r="AD163" s="4" t="str">
        <f t="shared" si="84"/>
        <v>damage_type: 'Deafen'</v>
      </c>
      <c r="AE163" s="4" t="str">
        <f t="shared" si="85"/>
        <v>special_damage: 'Fortitude DC (15)'</v>
      </c>
      <c r="AF163" s="4" t="str">
        <f t="shared" si="86"/>
        <v>critical_range: -1</v>
      </c>
      <c r="AG163" s="4" t="str">
        <f t="shared" si="87"/>
        <v>critical_multiplier: -1</v>
      </c>
      <c r="AH163" s="4" t="str">
        <f t="shared" si="88"/>
        <v>delivery: 'thrown'</v>
      </c>
      <c r="AI163" s="4" t="str">
        <f t="shared" si="89"/>
        <v>range_increment: 20</v>
      </c>
      <c r="AJ163" s="4" t="str">
        <f t="shared" si="90"/>
        <v>melee_penalty: -1</v>
      </c>
      <c r="AK163" s="4" t="str">
        <f t="shared" si="91"/>
        <v>is_finesse: 'false'</v>
      </c>
      <c r="AL163" s="4" t="str">
        <f t="shared" si="92"/>
        <v>has_reach: 'false'</v>
      </c>
      <c r="AN163" s="4" t="str">
        <f t="shared" ca="1" si="95"/>
        <v>{product_name: 'Thunderstone', cost: 30, stock: 10, weight: 1, category_id: 1, additional_information: {weapon_type: 'Grenade', ua_weapon_group: 'Alchemical', damage: 'd', damage_type: 'Deafen', special_damage: 'Fortitude DC (15)', critical_range: -1, critical_multiplier: -1, delivery: 'thrown', range_increment: 20, melee_penalty: -1, is_finesse: 'false', has_reach: 'false'}},</v>
      </c>
    </row>
    <row r="164" spans="1:40" outlineLevel="1" x14ac:dyDescent="0.2">
      <c r="A164" s="11" t="s">
        <v>306</v>
      </c>
      <c r="C164" s="12">
        <v>2</v>
      </c>
      <c r="D164" s="12">
        <v>0.5</v>
      </c>
      <c r="E164" s="51" t="s">
        <v>68</v>
      </c>
      <c r="F164" s="52" t="s">
        <v>137</v>
      </c>
      <c r="G164" s="52" t="s">
        <v>1320</v>
      </c>
      <c r="H164" s="51" t="s">
        <v>95</v>
      </c>
      <c r="I164" s="51"/>
      <c r="J164" s="51">
        <v>20</v>
      </c>
      <c r="K164" s="51">
        <v>2</v>
      </c>
      <c r="L164" s="51"/>
      <c r="M164" s="51"/>
      <c r="N164" s="51"/>
      <c r="O164" s="53" t="b">
        <v>0</v>
      </c>
      <c r="P164" s="53" t="b">
        <v>0</v>
      </c>
      <c r="S164" s="4" t="str">
        <f t="shared" si="93"/>
        <v>product_name: 'Tonfa'</v>
      </c>
      <c r="T164" s="4" t="str">
        <f t="shared" si="94"/>
        <v/>
      </c>
      <c r="U164" s="4" t="str">
        <f t="shared" si="76"/>
        <v>cost: 0.5</v>
      </c>
      <c r="V164" s="4" t="str">
        <f t="shared" ca="1" si="77"/>
        <v>stock: 14</v>
      </c>
      <c r="W164" s="4" t="str">
        <f t="shared" si="78"/>
        <v>weight: 2</v>
      </c>
      <c r="X164" s="4" t="str">
        <f t="shared" si="79"/>
        <v/>
      </c>
      <c r="Y164" s="4" t="str">
        <f>IF(Q164="","",Y$4&amp;": '"&amp;_xlfn.XLOOKUP(Q164,Sheet2!$K$1:$K$26,Sheet2!$L$1:$L$26)&amp;"'")</f>
        <v/>
      </c>
      <c r="Z164" s="4" t="str">
        <f t="shared" si="80"/>
        <v>category_id: 1</v>
      </c>
      <c r="AA164" s="4" t="str">
        <f t="shared" si="81"/>
        <v>weapon_type: 'Exotic'</v>
      </c>
      <c r="AB164" s="4" t="str">
        <f t="shared" si="82"/>
        <v>ua_weapon_group: 'Impact'</v>
      </c>
      <c r="AC164" s="4" t="str">
        <f t="shared" si="83"/>
        <v>damage: 'd6'</v>
      </c>
      <c r="AD164" s="4" t="str">
        <f t="shared" si="84"/>
        <v>damage_type: 'Bludgeoning'</v>
      </c>
      <c r="AE164" s="4" t="str">
        <f t="shared" si="85"/>
        <v/>
      </c>
      <c r="AF164" s="4" t="str">
        <f t="shared" si="86"/>
        <v>critical_range: 20</v>
      </c>
      <c r="AG164" s="4" t="str">
        <f t="shared" si="87"/>
        <v>critical_multiplier: 2</v>
      </c>
      <c r="AH164" s="4" t="str">
        <f t="shared" si="88"/>
        <v/>
      </c>
      <c r="AI164" s="4" t="str">
        <f t="shared" si="89"/>
        <v>range_increment: -1</v>
      </c>
      <c r="AJ164" s="4" t="str">
        <f t="shared" si="90"/>
        <v>melee_penalty: -1</v>
      </c>
      <c r="AK164" s="4" t="str">
        <f t="shared" si="91"/>
        <v>is_finesse: 'false'</v>
      </c>
      <c r="AL164" s="4" t="str">
        <f t="shared" si="92"/>
        <v>has_reach: 'false'</v>
      </c>
      <c r="AN164" s="4" t="str">
        <f t="shared" ca="1" si="95"/>
        <v>{product_name: 'Tonfa', cost: 0.5, stock: 14, weight: 2, category_id: 1, additional_information: {weapon_type: 'Exotic', ua_weapon_group: 'Impact', damage: 'd6', damage_type: 'Bludgeoning', critical_range: 20, critical_multiplier: 2, range_increment: -1, melee_penalty: -1, is_finesse: 'false', has_reach: 'false'}},</v>
      </c>
    </row>
    <row r="165" spans="1:40" outlineLevel="1" x14ac:dyDescent="0.2">
      <c r="A165" s="11" t="s">
        <v>307</v>
      </c>
      <c r="C165" s="12">
        <v>1</v>
      </c>
      <c r="D165" s="12"/>
      <c r="E165" s="51" t="s">
        <v>68</v>
      </c>
      <c r="F165" s="52"/>
      <c r="G165" s="52" t="s">
        <v>1321</v>
      </c>
      <c r="H165" s="51" t="s">
        <v>47</v>
      </c>
      <c r="I165" s="51"/>
      <c r="J165" s="51">
        <v>19</v>
      </c>
      <c r="K165" s="51">
        <v>2</v>
      </c>
      <c r="L165" s="51"/>
      <c r="M165" s="51"/>
      <c r="N165" s="51"/>
      <c r="O165" s="53" t="b">
        <v>0</v>
      </c>
      <c r="P165" s="53" t="b">
        <v>0</v>
      </c>
      <c r="S165" s="4" t="str">
        <f t="shared" si="93"/>
        <v>product_name: 'Tortoise Blade, Gnome'</v>
      </c>
      <c r="T165" s="4" t="str">
        <f t="shared" si="94"/>
        <v/>
      </c>
      <c r="U165" s="4" t="str">
        <f t="shared" ref="U165:U182" si="96">D$4&amp;": "&amp;IF(ISNUMBER(D165),D165,-1)</f>
        <v>cost: -1</v>
      </c>
      <c r="V165" s="4" t="str">
        <f t="shared" ref="V165:V182" ca="1" si="97">"stock: "&amp;TRUNC(RAND()*20)</f>
        <v>stock: 15</v>
      </c>
      <c r="W165" s="4" t="str">
        <f t="shared" ref="W165:W182" si="98">C$4&amp;": "&amp;IF(ISNUMBER(C165),C165,-1)</f>
        <v>weight: 1</v>
      </c>
      <c r="X165" s="4" t="str">
        <f t="shared" ref="X165:X182" si="99">IF(ISBLANK(Q165),"",Q$4&amp;": '/img/"&amp;Q165&amp;"'")</f>
        <v/>
      </c>
      <c r="Y165" s="4" t="str">
        <f>IF(Q165="","",Y$4&amp;": '"&amp;_xlfn.XLOOKUP(Q165,Sheet2!$K$1:$K$26,Sheet2!$L$1:$L$26)&amp;"'")</f>
        <v/>
      </c>
      <c r="Z165" s="4" t="str">
        <f t="shared" ref="Z165:Z182" si="100">$Z$4&amp;": 1"</f>
        <v>category_id: 1</v>
      </c>
      <c r="AA165" s="4" t="str">
        <f t="shared" ref="AA165:AA182" si="101">IF(E165="","",E$4&amp;": '"&amp;E165&amp;"'")</f>
        <v>weapon_type: 'Exotic'</v>
      </c>
      <c r="AB165" s="4" t="str">
        <f t="shared" ref="AB165:AB182" si="102">IF(F165="","",F$4&amp;": '"&amp;F165&amp;"'")</f>
        <v/>
      </c>
      <c r="AC165" s="4" t="str">
        <f t="shared" ref="AC165:AC182" si="103">IF(G165="","",G$4&amp;": '"&amp;G165&amp;"'")</f>
        <v>damage: 'd4'</v>
      </c>
      <c r="AD165" s="4" t="str">
        <f t="shared" ref="AD165:AD182" si="104">IF(H165="","",H$4&amp;": '"&amp;H165&amp;"'")</f>
        <v>damage_type: 'Piercing'</v>
      </c>
      <c r="AE165" s="4" t="str">
        <f t="shared" ref="AE165:AE182" si="105">IF(I165="","",I$4&amp;": '"&amp;I165&amp;"'")</f>
        <v/>
      </c>
      <c r="AF165" s="4" t="str">
        <f t="shared" ref="AF165:AF182" si="106">J$4&amp;": "&amp;IF(ISNUMBER(J165),J165,-1)</f>
        <v>critical_range: 19</v>
      </c>
      <c r="AG165" s="4" t="str">
        <f t="shared" ref="AG165:AG182" si="107">K$4&amp;": "&amp;IF(ISNUMBER(K165),K165,-1)</f>
        <v>critical_multiplier: 2</v>
      </c>
      <c r="AH165" s="4" t="str">
        <f t="shared" ref="AH165:AH182" si="108">IF(L165="","",L$4&amp;": '"&amp;L165&amp;"'")</f>
        <v/>
      </c>
      <c r="AI165" s="4" t="str">
        <f t="shared" ref="AI165:AI182" si="109">M$4&amp;": "&amp;IF(ISNUMBER(M165),M165,-1)</f>
        <v>range_increment: -1</v>
      </c>
      <c r="AJ165" s="4" t="str">
        <f t="shared" ref="AJ165:AJ182" si="110">N$4&amp;": "&amp;IF(ISNUMBER(N165),N165,-1)</f>
        <v>melee_penalty: -1</v>
      </c>
      <c r="AK165" s="4" t="str">
        <f t="shared" ref="AK165:AK182" si="111">IF(O165="","",O$4&amp;": '"&amp;LOWER(O165)&amp;"'")</f>
        <v>is_finesse: 'false'</v>
      </c>
      <c r="AL165" s="4" t="str">
        <f t="shared" ref="AL165:AL182" si="112">IF(P165="","",P$4&amp;": '"&amp;LOWER(P165)&amp;"'")</f>
        <v>has_reach: 'false'</v>
      </c>
      <c r="AN165" s="4" t="str">
        <f t="shared" ca="1" si="95"/>
        <v>{product_name: 'Tortoise Blade, Gnome', cost: -1, stock: 15, weight: 1, category_id: 1, additional_information: {weapon_type: 'Exotic', damage: 'd4', damage_type: 'Piercing', critical_range: 19, critical_multiplier: 2, range_increment: -1, melee_penalty: -1, is_finesse: 'false', has_reach: 'false'}},</v>
      </c>
    </row>
    <row r="166" spans="1:40" ht="30.6" outlineLevel="1" x14ac:dyDescent="0.2">
      <c r="A166" s="11" t="s">
        <v>308</v>
      </c>
      <c r="B166" s="35" t="s">
        <v>309</v>
      </c>
      <c r="C166" s="12">
        <v>5</v>
      </c>
      <c r="D166" s="12">
        <v>15</v>
      </c>
      <c r="E166" s="51" t="s">
        <v>57</v>
      </c>
      <c r="F166" s="52" t="s">
        <v>177</v>
      </c>
      <c r="G166" s="52" t="s">
        <v>1323</v>
      </c>
      <c r="H166" s="51" t="s">
        <v>47</v>
      </c>
      <c r="I166" s="51"/>
      <c r="J166" s="51">
        <v>20</v>
      </c>
      <c r="K166" s="51">
        <v>2</v>
      </c>
      <c r="L166" s="51" t="s">
        <v>41</v>
      </c>
      <c r="M166" s="51">
        <v>10</v>
      </c>
      <c r="N166" s="51"/>
      <c r="O166" s="53" t="b">
        <v>0</v>
      </c>
      <c r="P166" s="53" t="b">
        <v>0</v>
      </c>
      <c r="S166" s="4" t="str">
        <f t="shared" si="93"/>
        <v>product_name: 'Trident'</v>
      </c>
      <c r="T166" s="4" t="str">
        <f t="shared" ref="T166:T182" si="113">IF(B166="","",$B$4&amp;": '"&amp;SUBSTITUTE(B166,CHAR(10),"\n")&amp;"'")</f>
        <v>description: 'This weapon can be thrown. If you use a ready action to set a trident against a charge, you deal double damage on a successful hit against a charging character.'</v>
      </c>
      <c r="U166" s="4" t="str">
        <f t="shared" si="96"/>
        <v>cost: 15</v>
      </c>
      <c r="V166" s="4" t="str">
        <f t="shared" ca="1" si="97"/>
        <v>stock: 5</v>
      </c>
      <c r="W166" s="4" t="str">
        <f t="shared" si="98"/>
        <v>weight: 5</v>
      </c>
      <c r="X166" s="4" t="str">
        <f t="shared" si="99"/>
        <v/>
      </c>
      <c r="Y166" s="4" t="str">
        <f>IF(Q166="","",Y$4&amp;": '"&amp;_xlfn.XLOOKUP(Q166,Sheet2!$K$1:$K$26,Sheet2!$L$1:$L$26)&amp;"'")</f>
        <v/>
      </c>
      <c r="Z166" s="4" t="str">
        <f t="shared" si="100"/>
        <v>category_id: 1</v>
      </c>
      <c r="AA166" s="4" t="str">
        <f t="shared" si="101"/>
        <v>weapon_type: 'Martial'</v>
      </c>
      <c r="AB166" s="4" t="str">
        <f t="shared" si="102"/>
        <v>ua_weapon_group: 'Polearm'</v>
      </c>
      <c r="AC166" s="4" t="str">
        <f t="shared" si="103"/>
        <v>damage: 'd8'</v>
      </c>
      <c r="AD166" s="4" t="str">
        <f t="shared" si="104"/>
        <v>damage_type: 'Piercing'</v>
      </c>
      <c r="AE166" s="4" t="str">
        <f t="shared" si="105"/>
        <v/>
      </c>
      <c r="AF166" s="4" t="str">
        <f t="shared" si="106"/>
        <v>critical_range: 20</v>
      </c>
      <c r="AG166" s="4" t="str">
        <f t="shared" si="107"/>
        <v>critical_multiplier: 2</v>
      </c>
      <c r="AH166" s="4" t="str">
        <f t="shared" si="108"/>
        <v>delivery: 'thrown'</v>
      </c>
      <c r="AI166" s="4" t="str">
        <f t="shared" si="109"/>
        <v>range_increment: 10</v>
      </c>
      <c r="AJ166" s="4" t="str">
        <f t="shared" si="110"/>
        <v>melee_penalty: -1</v>
      </c>
      <c r="AK166" s="4" t="str">
        <f t="shared" si="111"/>
        <v>is_finesse: 'false'</v>
      </c>
      <c r="AL166" s="4" t="str">
        <f t="shared" si="112"/>
        <v>has_reach: 'false'</v>
      </c>
      <c r="AN166" s="4" t="str">
        <f t="shared" ca="1" si="95"/>
        <v>{product_name: 'Trident', description: 'This weapon can be thrown. If you use a ready action to set a trident against a charge, you deal double damage on a successful hit against a charging character.', cost: 15, stock: 5, weight: 5, category_id: 1, additional_information: {weapon_type: 'Martial', ua_weapon_group: 'Polearm', damage: 'd8', damage_type: 'Piercing', critical_range: 20, critical_multiplier: 2, delivery: 'thrown', range_increment: 10, melee_penalty: -1, is_finesse: 'false', has_reach: 'false'}},</v>
      </c>
    </row>
    <row r="167" spans="1:40" ht="173.4" outlineLevel="1" x14ac:dyDescent="0.2">
      <c r="A167" s="11" t="s">
        <v>310</v>
      </c>
      <c r="B167" s="35" t="s">
        <v>311</v>
      </c>
      <c r="C167" s="12">
        <v>15</v>
      </c>
      <c r="D167" s="12">
        <v>50</v>
      </c>
      <c r="E167" s="51" t="s">
        <v>68</v>
      </c>
      <c r="F167" s="52"/>
      <c r="G167" s="52" t="s">
        <v>1323</v>
      </c>
      <c r="H167" s="51" t="s">
        <v>64</v>
      </c>
      <c r="I167" s="51"/>
      <c r="J167" s="51">
        <v>20</v>
      </c>
      <c r="K167" s="51">
        <v>3</v>
      </c>
      <c r="L167" s="51"/>
      <c r="M167" s="51"/>
      <c r="N167" s="51"/>
      <c r="O167" s="53" t="b">
        <v>0</v>
      </c>
      <c r="P167" s="53" t="b">
        <v>0</v>
      </c>
      <c r="S167" s="4" t="str">
        <f t="shared" si="93"/>
        <v>product_name: 'Urgrosh, Dwarven '</v>
      </c>
      <c r="T167" s="4" t="str">
        <f t="shared" si="113"/>
        <v>description: 'A dwarven urgrosh is a double weapon. You can fight with it as if fighting with two weapons, but if you do, you incur all the normal attack penalties associated with fighting with two weapons, just as if you were using a one-handed weapon and a light weapon. The urgrosh’s axe head is a slashing weapon that deals 1d8 points of damage. Its spear head is a piercing weapon that deals 1d6 points of damage. You can use either head as the primary weapon. The other is the off-hand weapon. A creature wielding a dwarven urgrosh in one hand can’t use it as a double weapon—only one end of the weapon can be used in any given round.\nIf you use a ready action to set an urgrosh against a charge, you deal double damage if you score a hit against a charging character. If you use an urgrosh against a charging character, the spear head is the part of the weapon that deals damage.\nDwarves treat dwarven urgroshes as martial weapons.'</v>
      </c>
      <c r="U167" s="4" t="str">
        <f t="shared" si="96"/>
        <v>cost: 50</v>
      </c>
      <c r="V167" s="4" t="str">
        <f t="shared" ca="1" si="97"/>
        <v>stock: 6</v>
      </c>
      <c r="W167" s="4" t="str">
        <f t="shared" si="98"/>
        <v>weight: 15</v>
      </c>
      <c r="X167" s="4" t="str">
        <f t="shared" si="99"/>
        <v/>
      </c>
      <c r="Y167" s="4" t="str">
        <f>IF(Q167="","",Y$4&amp;": '"&amp;_xlfn.XLOOKUP(Q167,Sheet2!$K$1:$K$26,Sheet2!$L$1:$L$26)&amp;"'")</f>
        <v/>
      </c>
      <c r="Z167" s="4" t="str">
        <f t="shared" si="100"/>
        <v>category_id: 1</v>
      </c>
      <c r="AA167" s="4" t="str">
        <f t="shared" si="101"/>
        <v>weapon_type: 'Exotic'</v>
      </c>
      <c r="AB167" s="4" t="str">
        <f t="shared" si="102"/>
        <v/>
      </c>
      <c r="AC167" s="4" t="str">
        <f t="shared" si="103"/>
        <v>damage: 'd8'</v>
      </c>
      <c r="AD167" s="4" t="str">
        <f t="shared" si="104"/>
        <v>damage_type: 'Slashing'</v>
      </c>
      <c r="AE167" s="4" t="str">
        <f t="shared" si="105"/>
        <v/>
      </c>
      <c r="AF167" s="4" t="str">
        <f t="shared" si="106"/>
        <v>critical_range: 20</v>
      </c>
      <c r="AG167" s="4" t="str">
        <f t="shared" si="107"/>
        <v>critical_multiplier: 3</v>
      </c>
      <c r="AH167" s="4" t="str">
        <f t="shared" si="108"/>
        <v/>
      </c>
      <c r="AI167" s="4" t="str">
        <f t="shared" si="109"/>
        <v>range_increment: -1</v>
      </c>
      <c r="AJ167" s="4" t="str">
        <f t="shared" si="110"/>
        <v>melee_penalty: -1</v>
      </c>
      <c r="AK167" s="4" t="str">
        <f t="shared" si="111"/>
        <v>is_finesse: 'false'</v>
      </c>
      <c r="AL167" s="4" t="str">
        <f t="shared" si="112"/>
        <v>has_reach: 'false'</v>
      </c>
      <c r="AN167" s="4" t="str">
        <f t="shared" ca="1" si="95"/>
        <v>{product_name: 'Urgrosh, Dwarven ', description: 'A dwarven urgrosh is a double weapon. You can fight with it as if fighting with two weapons, but if you do, you incur all the normal attack penalties associated with fighting with two weapons, just as if you were using a one-handed weapon and a light weapon. The urgrosh’s axe head is a slashing weapon that deals 1d8 points of damage. Its spear head is a piercing weapon that deals 1d6 points of damage. You can use either head as the primary weapon. The other is the off-hand weapon. A creature wielding a dwarven urgrosh in one hand can’t use it as a double weapon—only one end of the weapon can be used in any given round.\nIf you use a ready action to set an urgrosh against a charge, you deal double damage if you score a hit against a charging character. If you use an urgrosh against a charging character, the spear head is the part of the weapon that deals damage.\nDwarves treat dwarven urgroshes as martial weapons.', cost: 50, stock: 6, weight: 15, category_id: 1, additional_information: {weapon_type: 'Exotic', damage: 'd8', damage_type: 'Slashing', critical_range: 20, critical_multiplier: 3, range_increment: -1, melee_penalty: -1, is_finesse: 'false', has_reach: 'false'}},</v>
      </c>
    </row>
    <row r="168" spans="1:40" outlineLevel="1" x14ac:dyDescent="0.2">
      <c r="A168" s="11" t="s">
        <v>312</v>
      </c>
      <c r="C168" s="12">
        <v>6</v>
      </c>
      <c r="D168" s="12"/>
      <c r="E168" s="51" t="s">
        <v>68</v>
      </c>
      <c r="F168" s="52"/>
      <c r="G168" s="52" t="s">
        <v>1323</v>
      </c>
      <c r="H168" s="51" t="s">
        <v>47</v>
      </c>
      <c r="I168" s="51"/>
      <c r="J168" s="51">
        <v>20</v>
      </c>
      <c r="K168" s="51">
        <v>3</v>
      </c>
      <c r="L168" s="51"/>
      <c r="M168" s="51"/>
      <c r="N168" s="51"/>
      <c r="O168" s="53" t="b">
        <v>0</v>
      </c>
      <c r="P168" s="53" t="b">
        <v>0</v>
      </c>
      <c r="S168" s="4" t="str">
        <f t="shared" si="93"/>
        <v>product_name: 'Vajra'</v>
      </c>
      <c r="T168" s="4" t="str">
        <f t="shared" si="113"/>
        <v/>
      </c>
      <c r="U168" s="4" t="str">
        <f t="shared" si="96"/>
        <v>cost: -1</v>
      </c>
      <c r="V168" s="4" t="str">
        <f t="shared" ca="1" si="97"/>
        <v>stock: 12</v>
      </c>
      <c r="W168" s="4" t="str">
        <f t="shared" si="98"/>
        <v>weight: 6</v>
      </c>
      <c r="X168" s="4" t="str">
        <f t="shared" si="99"/>
        <v/>
      </c>
      <c r="Y168" s="4" t="str">
        <f>IF(Q168="","",Y$4&amp;": '"&amp;_xlfn.XLOOKUP(Q168,Sheet2!$K$1:$K$26,Sheet2!$L$1:$L$26)&amp;"'")</f>
        <v/>
      </c>
      <c r="Z168" s="4" t="str">
        <f t="shared" si="100"/>
        <v>category_id: 1</v>
      </c>
      <c r="AA168" s="4" t="str">
        <f t="shared" si="101"/>
        <v>weapon_type: 'Exotic'</v>
      </c>
      <c r="AB168" s="4" t="str">
        <f t="shared" si="102"/>
        <v/>
      </c>
      <c r="AC168" s="4" t="str">
        <f t="shared" si="103"/>
        <v>damage: 'd8'</v>
      </c>
      <c r="AD168" s="4" t="str">
        <f t="shared" si="104"/>
        <v>damage_type: 'Piercing'</v>
      </c>
      <c r="AE168" s="4" t="str">
        <f t="shared" si="105"/>
        <v/>
      </c>
      <c r="AF168" s="4" t="str">
        <f t="shared" si="106"/>
        <v>critical_range: 20</v>
      </c>
      <c r="AG168" s="4" t="str">
        <f t="shared" si="107"/>
        <v>critical_multiplier: 3</v>
      </c>
      <c r="AH168" s="4" t="str">
        <f t="shared" si="108"/>
        <v/>
      </c>
      <c r="AI168" s="4" t="str">
        <f t="shared" si="109"/>
        <v>range_increment: -1</v>
      </c>
      <c r="AJ168" s="4" t="str">
        <f t="shared" si="110"/>
        <v>melee_penalty: -1</v>
      </c>
      <c r="AK168" s="4" t="str">
        <f t="shared" si="111"/>
        <v>is_finesse: 'false'</v>
      </c>
      <c r="AL168" s="4" t="str">
        <f t="shared" si="112"/>
        <v>has_reach: 'false'</v>
      </c>
      <c r="AN168" s="4" t="str">
        <f t="shared" ca="1" si="95"/>
        <v>{product_name: 'Vajra', cost: -1, stock: 12, weight: 6, category_id: 1, additional_information: {weapon_type: 'Exotic', damage: 'd8', damage_type: 'Piercing', critical_range: 20, critical_multiplier: 3, range_increment: -1, melee_penalty: -1, is_finesse: 'false', has_reach: 'false'}},</v>
      </c>
    </row>
    <row r="169" spans="1:40" outlineLevel="1" x14ac:dyDescent="0.2">
      <c r="A169" s="11" t="s">
        <v>313</v>
      </c>
      <c r="C169" s="12">
        <v>3</v>
      </c>
      <c r="D169" s="12">
        <v>300</v>
      </c>
      <c r="E169" s="51" t="s">
        <v>57</v>
      </c>
      <c r="F169" s="52" t="s">
        <v>152</v>
      </c>
      <c r="G169" s="52" t="s">
        <v>1320</v>
      </c>
      <c r="H169" s="51" t="s">
        <v>64</v>
      </c>
      <c r="I169" s="51"/>
      <c r="J169" s="51">
        <v>19</v>
      </c>
      <c r="K169" s="51">
        <v>2</v>
      </c>
      <c r="L169" s="51"/>
      <c r="M169" s="51"/>
      <c r="N169" s="51"/>
      <c r="O169" s="53" t="b">
        <v>0</v>
      </c>
      <c r="P169" s="53" t="b">
        <v>0</v>
      </c>
      <c r="S169" s="4" t="str">
        <f t="shared" si="93"/>
        <v>product_name: 'Wakizashi'</v>
      </c>
      <c r="T169" s="4" t="str">
        <f t="shared" si="113"/>
        <v/>
      </c>
      <c r="U169" s="4" t="str">
        <f t="shared" si="96"/>
        <v>cost: 300</v>
      </c>
      <c r="V169" s="4" t="str">
        <f t="shared" ca="1" si="97"/>
        <v>stock: 16</v>
      </c>
      <c r="W169" s="4" t="str">
        <f t="shared" si="98"/>
        <v>weight: 3</v>
      </c>
      <c r="X169" s="4" t="str">
        <f t="shared" si="99"/>
        <v/>
      </c>
      <c r="Y169" s="4" t="str">
        <f>IF(Q169="","",Y$4&amp;": '"&amp;_xlfn.XLOOKUP(Q169,Sheet2!$K$1:$K$26,Sheet2!$L$1:$L$26)&amp;"'")</f>
        <v/>
      </c>
      <c r="Z169" s="4" t="str">
        <f t="shared" si="100"/>
        <v>category_id: 1</v>
      </c>
      <c r="AA169" s="4" t="str">
        <f t="shared" si="101"/>
        <v>weapon_type: 'Martial'</v>
      </c>
      <c r="AB169" s="4" t="str">
        <f t="shared" si="102"/>
        <v>ua_weapon_group: 'Sword'</v>
      </c>
      <c r="AC169" s="4" t="str">
        <f t="shared" si="103"/>
        <v>damage: 'd6'</v>
      </c>
      <c r="AD169" s="4" t="str">
        <f t="shared" si="104"/>
        <v>damage_type: 'Slashing'</v>
      </c>
      <c r="AE169" s="4" t="str">
        <f t="shared" si="105"/>
        <v/>
      </c>
      <c r="AF169" s="4" t="str">
        <f t="shared" si="106"/>
        <v>critical_range: 19</v>
      </c>
      <c r="AG169" s="4" t="str">
        <f t="shared" si="107"/>
        <v>critical_multiplier: 2</v>
      </c>
      <c r="AH169" s="4" t="str">
        <f t="shared" si="108"/>
        <v/>
      </c>
      <c r="AI169" s="4" t="str">
        <f t="shared" si="109"/>
        <v>range_increment: -1</v>
      </c>
      <c r="AJ169" s="4" t="str">
        <f t="shared" si="110"/>
        <v>melee_penalty: -1</v>
      </c>
      <c r="AK169" s="4" t="str">
        <f t="shared" si="111"/>
        <v>is_finesse: 'false'</v>
      </c>
      <c r="AL169" s="4" t="str">
        <f t="shared" si="112"/>
        <v>has_reach: 'false'</v>
      </c>
      <c r="AN169" s="4" t="str">
        <f t="shared" ca="1" si="95"/>
        <v>{product_name: 'Wakizashi', cost: 300, stock: 16, weight: 3, category_id: 1, additional_information: {weapon_type: 'Martial', ua_weapon_group: 'Sword', damage: 'd6', damage_type: 'Slashing', critical_range: 19, critical_multiplier: 2, range_increment: -1, melee_penalty: -1, is_finesse: 'false', has_reach: 'false'}},</v>
      </c>
    </row>
    <row r="170" spans="1:40" ht="193.8" outlineLevel="1" x14ac:dyDescent="0.2">
      <c r="A170" s="11" t="s">
        <v>123</v>
      </c>
      <c r="B170" s="35" t="s">
        <v>314</v>
      </c>
      <c r="C170" s="12">
        <v>2</v>
      </c>
      <c r="D170" s="12">
        <v>1</v>
      </c>
      <c r="E170" s="51" t="s">
        <v>68</v>
      </c>
      <c r="F170" s="52" t="s">
        <v>123</v>
      </c>
      <c r="G170" s="52" t="s">
        <v>1330</v>
      </c>
      <c r="H170" s="51" t="s">
        <v>64</v>
      </c>
      <c r="I170" s="51" t="s">
        <v>97</v>
      </c>
      <c r="J170" s="51">
        <v>20</v>
      </c>
      <c r="K170" s="51">
        <v>2</v>
      </c>
      <c r="L170" s="51"/>
      <c r="M170" s="51"/>
      <c r="N170" s="51"/>
      <c r="O170" s="53" t="b">
        <v>0</v>
      </c>
      <c r="P170" s="53" t="b">
        <v>1</v>
      </c>
      <c r="S170" s="4" t="str">
        <f t="shared" si="93"/>
        <v>product_name: 'Whip'</v>
      </c>
      <c r="T170" s="4" t="str">
        <f t="shared" si="113"/>
        <v>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v>
      </c>
      <c r="U170" s="4" t="str">
        <f t="shared" si="96"/>
        <v>cost: 1</v>
      </c>
      <c r="V170" s="4" t="str">
        <f t="shared" ca="1" si="97"/>
        <v>stock: 4</v>
      </c>
      <c r="W170" s="4" t="str">
        <f t="shared" si="98"/>
        <v>weight: 2</v>
      </c>
      <c r="X170" s="4" t="str">
        <f t="shared" si="99"/>
        <v/>
      </c>
      <c r="Y170" s="4" t="str">
        <f>IF(Q170="","",Y$4&amp;": '"&amp;_xlfn.XLOOKUP(Q170,Sheet2!$K$1:$K$26,Sheet2!$L$1:$L$26)&amp;"'")</f>
        <v/>
      </c>
      <c r="Z170" s="4" t="str">
        <f t="shared" si="100"/>
        <v>category_id: 1</v>
      </c>
      <c r="AA170" s="4" t="str">
        <f t="shared" si="101"/>
        <v>weapon_type: 'Exotic'</v>
      </c>
      <c r="AB170" s="4" t="str">
        <f t="shared" si="102"/>
        <v>ua_weapon_group: 'Whip'</v>
      </c>
      <c r="AC170" s="4" t="str">
        <f t="shared" si="103"/>
        <v>damage: 'd2'</v>
      </c>
      <c r="AD170" s="4" t="str">
        <f t="shared" si="104"/>
        <v>damage_type: 'Slashing'</v>
      </c>
      <c r="AE170" s="4" t="str">
        <f t="shared" si="105"/>
        <v>special_damage: 'Subdual'</v>
      </c>
      <c r="AF170" s="4" t="str">
        <f t="shared" si="106"/>
        <v>critical_range: 20</v>
      </c>
      <c r="AG170" s="4" t="str">
        <f t="shared" si="107"/>
        <v>critical_multiplier: 2</v>
      </c>
      <c r="AH170" s="4" t="str">
        <f t="shared" si="108"/>
        <v/>
      </c>
      <c r="AI170" s="4" t="str">
        <f t="shared" si="109"/>
        <v>range_increment: -1</v>
      </c>
      <c r="AJ170" s="4" t="str">
        <f t="shared" si="110"/>
        <v>melee_penalty: -1</v>
      </c>
      <c r="AK170" s="4" t="str">
        <f t="shared" si="111"/>
        <v>is_finesse: 'false'</v>
      </c>
      <c r="AL170" s="4" t="str">
        <f t="shared" si="112"/>
        <v>has_reach: 'true'</v>
      </c>
      <c r="AN170" s="4" t="str">
        <f t="shared" ca="1" si="95"/>
        <v>{product_name: 'Whip', 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 cost: 1, stock: 4, weight: 2, category_id: 1, additional_information: {weapon_type: 'Exotic', ua_weapon_group: 'Whip', damage: 'd2', damage_type: 'Slashing', special_damage: 'Subdual', critical_range: 20, critical_multiplier: 2, range_increment: -1, melee_penalty: -1, is_finesse: 'false', has_reach: 'true'}},</v>
      </c>
    </row>
    <row r="171" spans="1:40" outlineLevel="1" x14ac:dyDescent="0.2">
      <c r="A171" s="11" t="s">
        <v>315</v>
      </c>
      <c r="C171" s="12">
        <v>3</v>
      </c>
      <c r="D171" s="12"/>
      <c r="E171" s="51" t="s">
        <v>68</v>
      </c>
      <c r="F171" s="52" t="s">
        <v>123</v>
      </c>
      <c r="G171" s="52" t="s">
        <v>1320</v>
      </c>
      <c r="H171" s="51" t="s">
        <v>64</v>
      </c>
      <c r="I171" s="51"/>
      <c r="J171" s="51">
        <v>20</v>
      </c>
      <c r="K171" s="51">
        <v>2</v>
      </c>
      <c r="L171" s="51"/>
      <c r="M171" s="51"/>
      <c r="N171" s="51"/>
      <c r="O171" s="53" t="b">
        <v>0</v>
      </c>
      <c r="P171" s="53" t="b">
        <v>1</v>
      </c>
      <c r="S171" s="4" t="str">
        <f t="shared" si="93"/>
        <v>product_name: 'Whip Dagger'</v>
      </c>
      <c r="T171" s="4" t="str">
        <f t="shared" si="113"/>
        <v/>
      </c>
      <c r="U171" s="4" t="str">
        <f t="shared" si="96"/>
        <v>cost: -1</v>
      </c>
      <c r="V171" s="4" t="str">
        <f t="shared" ca="1" si="97"/>
        <v>stock: 3</v>
      </c>
      <c r="W171" s="4" t="str">
        <f t="shared" si="98"/>
        <v>weight: 3</v>
      </c>
      <c r="X171" s="4" t="str">
        <f t="shared" si="99"/>
        <v/>
      </c>
      <c r="Y171" s="4" t="str">
        <f>IF(Q171="","",Y$4&amp;": '"&amp;_xlfn.XLOOKUP(Q171,Sheet2!$K$1:$K$26,Sheet2!$L$1:$L$26)&amp;"'")</f>
        <v/>
      </c>
      <c r="Z171" s="4" t="str">
        <f t="shared" si="100"/>
        <v>category_id: 1</v>
      </c>
      <c r="AA171" s="4" t="str">
        <f t="shared" si="101"/>
        <v>weapon_type: 'Exotic'</v>
      </c>
      <c r="AB171" s="4" t="str">
        <f t="shared" si="102"/>
        <v>ua_weapon_group: 'Whip'</v>
      </c>
      <c r="AC171" s="4" t="str">
        <f t="shared" si="103"/>
        <v>damage: 'd6'</v>
      </c>
      <c r="AD171" s="4" t="str">
        <f t="shared" si="104"/>
        <v>damage_type: 'Slashing'</v>
      </c>
      <c r="AE171" s="4" t="str">
        <f t="shared" si="105"/>
        <v/>
      </c>
      <c r="AF171" s="4" t="str">
        <f t="shared" si="106"/>
        <v>critical_range: 20</v>
      </c>
      <c r="AG171" s="4" t="str">
        <f t="shared" si="107"/>
        <v>critical_multiplier: 2</v>
      </c>
      <c r="AH171" s="4" t="str">
        <f t="shared" si="108"/>
        <v/>
      </c>
      <c r="AI171" s="4" t="str">
        <f t="shared" si="109"/>
        <v>range_increment: -1</v>
      </c>
      <c r="AJ171" s="4" t="str">
        <f t="shared" si="110"/>
        <v>melee_penalty: -1</v>
      </c>
      <c r="AK171" s="4" t="str">
        <f t="shared" si="111"/>
        <v>is_finesse: 'false'</v>
      </c>
      <c r="AL171" s="4" t="str">
        <f t="shared" si="112"/>
        <v>has_reach: 'true'</v>
      </c>
      <c r="AN171" s="4" t="str">
        <f t="shared" ca="1" si="95"/>
        <v>{product_name: 'Whip Dagger', cost: -1, stock: 3, weight: 3, category_id: 1, additional_information: {weapon_type: 'Exotic', ua_weapon_group: 'Whip', damage: 'd6', damage_type: 'Slashing', critical_range: 20, critical_multiplier: 2, range_increment: -1, melee_penalty: -1, is_finesse: 'false', has_reach: 'true'}},</v>
      </c>
    </row>
    <row r="172" spans="1:40" outlineLevel="1" x14ac:dyDescent="0.2">
      <c r="A172" s="11" t="s">
        <v>316</v>
      </c>
      <c r="C172" s="12">
        <v>4</v>
      </c>
      <c r="D172" s="12"/>
      <c r="E172" s="51" t="s">
        <v>68</v>
      </c>
      <c r="F172" s="52" t="s">
        <v>123</v>
      </c>
      <c r="G172" s="52" t="s">
        <v>1320</v>
      </c>
      <c r="H172" s="51" t="s">
        <v>64</v>
      </c>
      <c r="I172" s="51"/>
      <c r="J172" s="51">
        <v>20</v>
      </c>
      <c r="K172" s="51">
        <v>2</v>
      </c>
      <c r="L172" s="51"/>
      <c r="M172" s="51"/>
      <c r="N172" s="51"/>
      <c r="O172" s="53" t="b">
        <v>0</v>
      </c>
      <c r="P172" s="53" t="b">
        <v>1</v>
      </c>
      <c r="S172" s="4" t="str">
        <f t="shared" si="93"/>
        <v>product_name: 'Whip Dagger, Mighty (+1)'</v>
      </c>
      <c r="T172" s="4" t="str">
        <f t="shared" si="113"/>
        <v/>
      </c>
      <c r="U172" s="4" t="str">
        <f t="shared" si="96"/>
        <v>cost: -1</v>
      </c>
      <c r="V172" s="4" t="str">
        <f t="shared" ca="1" si="97"/>
        <v>stock: 16</v>
      </c>
      <c r="W172" s="4" t="str">
        <f t="shared" si="98"/>
        <v>weight: 4</v>
      </c>
      <c r="X172" s="4" t="str">
        <f t="shared" si="99"/>
        <v/>
      </c>
      <c r="Y172" s="4" t="str">
        <f>IF(Q172="","",Y$4&amp;": '"&amp;_xlfn.XLOOKUP(Q172,Sheet2!$K$1:$K$26,Sheet2!$L$1:$L$26)&amp;"'")</f>
        <v/>
      </c>
      <c r="Z172" s="4" t="str">
        <f t="shared" si="100"/>
        <v>category_id: 1</v>
      </c>
      <c r="AA172" s="4" t="str">
        <f t="shared" si="101"/>
        <v>weapon_type: 'Exotic'</v>
      </c>
      <c r="AB172" s="4" t="str">
        <f t="shared" si="102"/>
        <v>ua_weapon_group: 'Whip'</v>
      </c>
      <c r="AC172" s="4" t="str">
        <f t="shared" si="103"/>
        <v>damage: 'd6'</v>
      </c>
      <c r="AD172" s="4" t="str">
        <f t="shared" si="104"/>
        <v>damage_type: 'Slashing'</v>
      </c>
      <c r="AE172" s="4" t="str">
        <f t="shared" si="105"/>
        <v/>
      </c>
      <c r="AF172" s="4" t="str">
        <f t="shared" si="106"/>
        <v>critical_range: 20</v>
      </c>
      <c r="AG172" s="4" t="str">
        <f t="shared" si="107"/>
        <v>critical_multiplier: 2</v>
      </c>
      <c r="AH172" s="4" t="str">
        <f t="shared" si="108"/>
        <v/>
      </c>
      <c r="AI172" s="4" t="str">
        <f t="shared" si="109"/>
        <v>range_increment: -1</v>
      </c>
      <c r="AJ172" s="4" t="str">
        <f t="shared" si="110"/>
        <v>melee_penalty: -1</v>
      </c>
      <c r="AK172" s="4" t="str">
        <f t="shared" si="111"/>
        <v>is_finesse: 'false'</v>
      </c>
      <c r="AL172" s="4" t="str">
        <f t="shared" si="112"/>
        <v>has_reach: 'true'</v>
      </c>
      <c r="AN172" s="4" t="str">
        <f t="shared" ca="1" si="95"/>
        <v>{product_name: 'Whip Dagger, Mighty (+1)', cost: -1, stock: 16, weight: 4, category_id: 1, additional_information: {weapon_type: 'Exotic', ua_weapon_group: 'Whip', damage: 'd6', damage_type: 'Slashing', critical_range: 20, critical_multiplier: 2, range_increment: -1, melee_penalty: -1, is_finesse: 'false', has_reach: 'true'}},</v>
      </c>
    </row>
    <row r="173" spans="1:40" outlineLevel="1" x14ac:dyDescent="0.2">
      <c r="A173" s="11" t="s">
        <v>317</v>
      </c>
      <c r="C173" s="12">
        <v>5</v>
      </c>
      <c r="D173" s="12"/>
      <c r="E173" s="51" t="s">
        <v>68</v>
      </c>
      <c r="F173" s="52" t="s">
        <v>123</v>
      </c>
      <c r="G173" s="52" t="s">
        <v>1320</v>
      </c>
      <c r="H173" s="51" t="s">
        <v>64</v>
      </c>
      <c r="I173" s="51"/>
      <c r="J173" s="51">
        <v>20</v>
      </c>
      <c r="K173" s="51">
        <v>2</v>
      </c>
      <c r="L173" s="51"/>
      <c r="M173" s="51"/>
      <c r="N173" s="51"/>
      <c r="O173" s="53" t="b">
        <v>0</v>
      </c>
      <c r="P173" s="53" t="b">
        <v>1</v>
      </c>
      <c r="S173" s="4" t="str">
        <f t="shared" si="93"/>
        <v>product_name: 'Whip Dagger, Mighty (+2)'</v>
      </c>
      <c r="T173" s="4" t="str">
        <f t="shared" si="113"/>
        <v/>
      </c>
      <c r="U173" s="4" t="str">
        <f t="shared" si="96"/>
        <v>cost: -1</v>
      </c>
      <c r="V173" s="4" t="str">
        <f t="shared" ca="1" si="97"/>
        <v>stock: 16</v>
      </c>
      <c r="W173" s="4" t="str">
        <f t="shared" si="98"/>
        <v>weight: 5</v>
      </c>
      <c r="X173" s="4" t="str">
        <f t="shared" si="99"/>
        <v/>
      </c>
      <c r="Y173" s="4" t="str">
        <f>IF(Q173="","",Y$4&amp;": '"&amp;_xlfn.XLOOKUP(Q173,Sheet2!$K$1:$K$26,Sheet2!$L$1:$L$26)&amp;"'")</f>
        <v/>
      </c>
      <c r="Z173" s="4" t="str">
        <f t="shared" si="100"/>
        <v>category_id: 1</v>
      </c>
      <c r="AA173" s="4" t="str">
        <f t="shared" si="101"/>
        <v>weapon_type: 'Exotic'</v>
      </c>
      <c r="AB173" s="4" t="str">
        <f t="shared" si="102"/>
        <v>ua_weapon_group: 'Whip'</v>
      </c>
      <c r="AC173" s="4" t="str">
        <f t="shared" si="103"/>
        <v>damage: 'd6'</v>
      </c>
      <c r="AD173" s="4" t="str">
        <f t="shared" si="104"/>
        <v>damage_type: 'Slashing'</v>
      </c>
      <c r="AE173" s="4" t="str">
        <f t="shared" si="105"/>
        <v/>
      </c>
      <c r="AF173" s="4" t="str">
        <f t="shared" si="106"/>
        <v>critical_range: 20</v>
      </c>
      <c r="AG173" s="4" t="str">
        <f t="shared" si="107"/>
        <v>critical_multiplier: 2</v>
      </c>
      <c r="AH173" s="4" t="str">
        <f t="shared" si="108"/>
        <v/>
      </c>
      <c r="AI173" s="4" t="str">
        <f t="shared" si="109"/>
        <v>range_increment: -1</v>
      </c>
      <c r="AJ173" s="4" t="str">
        <f t="shared" si="110"/>
        <v>melee_penalty: -1</v>
      </c>
      <c r="AK173" s="4" t="str">
        <f t="shared" si="111"/>
        <v>is_finesse: 'false'</v>
      </c>
      <c r="AL173" s="4" t="str">
        <f t="shared" si="112"/>
        <v>has_reach: 'true'</v>
      </c>
      <c r="AN173" s="4" t="str">
        <f t="shared" ca="1" si="95"/>
        <v>{product_name: 'Whip Dagger, Mighty (+2)', cost: -1, stock: 16, weight: 5, category_id: 1, additional_information: {weapon_type: 'Exotic', ua_weapon_group: 'Whip', damage: 'd6', damage_type: 'Slashing', critical_range: 20, critical_multiplier: 2, range_increment: -1, melee_penalty: -1, is_finesse: 'false', has_reach: 'true'}},</v>
      </c>
    </row>
    <row r="174" spans="1:40" outlineLevel="1" x14ac:dyDescent="0.2">
      <c r="A174" s="11" t="s">
        <v>318</v>
      </c>
      <c r="C174" s="12">
        <v>6</v>
      </c>
      <c r="D174" s="12"/>
      <c r="E174" s="51" t="s">
        <v>68</v>
      </c>
      <c r="F174" s="52" t="s">
        <v>123</v>
      </c>
      <c r="G174" s="52" t="s">
        <v>1320</v>
      </c>
      <c r="H174" s="51" t="s">
        <v>64</v>
      </c>
      <c r="I174" s="51"/>
      <c r="J174" s="51">
        <v>20</v>
      </c>
      <c r="K174" s="51">
        <v>2</v>
      </c>
      <c r="L174" s="51"/>
      <c r="M174" s="51"/>
      <c r="N174" s="51"/>
      <c r="O174" s="53" t="b">
        <v>0</v>
      </c>
      <c r="P174" s="53" t="b">
        <v>1</v>
      </c>
      <c r="S174" s="4" t="str">
        <f t="shared" si="93"/>
        <v>product_name: 'Whip Dagger, Mighty (+3)'</v>
      </c>
      <c r="T174" s="4" t="str">
        <f t="shared" si="113"/>
        <v/>
      </c>
      <c r="U174" s="4" t="str">
        <f t="shared" si="96"/>
        <v>cost: -1</v>
      </c>
      <c r="V174" s="4" t="str">
        <f t="shared" ca="1" si="97"/>
        <v>stock: 8</v>
      </c>
      <c r="W174" s="4" t="str">
        <f t="shared" si="98"/>
        <v>weight: 6</v>
      </c>
      <c r="X174" s="4" t="str">
        <f t="shared" si="99"/>
        <v/>
      </c>
      <c r="Y174" s="4" t="str">
        <f>IF(Q174="","",Y$4&amp;": '"&amp;_xlfn.XLOOKUP(Q174,Sheet2!$K$1:$K$26,Sheet2!$L$1:$L$26)&amp;"'")</f>
        <v/>
      </c>
      <c r="Z174" s="4" t="str">
        <f t="shared" si="100"/>
        <v>category_id: 1</v>
      </c>
      <c r="AA174" s="4" t="str">
        <f t="shared" si="101"/>
        <v>weapon_type: 'Exotic'</v>
      </c>
      <c r="AB174" s="4" t="str">
        <f t="shared" si="102"/>
        <v>ua_weapon_group: 'Whip'</v>
      </c>
      <c r="AC174" s="4" t="str">
        <f t="shared" si="103"/>
        <v>damage: 'd6'</v>
      </c>
      <c r="AD174" s="4" t="str">
        <f t="shared" si="104"/>
        <v>damage_type: 'Slashing'</v>
      </c>
      <c r="AE174" s="4" t="str">
        <f t="shared" si="105"/>
        <v/>
      </c>
      <c r="AF174" s="4" t="str">
        <f t="shared" si="106"/>
        <v>critical_range: 20</v>
      </c>
      <c r="AG174" s="4" t="str">
        <f t="shared" si="107"/>
        <v>critical_multiplier: 2</v>
      </c>
      <c r="AH174" s="4" t="str">
        <f t="shared" si="108"/>
        <v/>
      </c>
      <c r="AI174" s="4" t="str">
        <f t="shared" si="109"/>
        <v>range_increment: -1</v>
      </c>
      <c r="AJ174" s="4" t="str">
        <f t="shared" si="110"/>
        <v>melee_penalty: -1</v>
      </c>
      <c r="AK174" s="4" t="str">
        <f t="shared" si="111"/>
        <v>is_finesse: 'false'</v>
      </c>
      <c r="AL174" s="4" t="str">
        <f t="shared" si="112"/>
        <v>has_reach: 'true'</v>
      </c>
      <c r="AN174" s="4" t="str">
        <f t="shared" ca="1" si="95"/>
        <v>{product_name: 'Whip Dagger, Mighty (+3)', cost: -1, stock: 8, weight: 6, category_id: 1, additional_information: {weapon_type: 'Exotic', ua_weapon_group: 'Whip', damage: 'd6', damage_type: 'Slashing', critical_range: 20, critical_multiplier: 2, range_increment: -1, melee_penalty: -1, is_finesse: 'false', has_reach: 'true'}},</v>
      </c>
    </row>
    <row r="175" spans="1:40" outlineLevel="1" x14ac:dyDescent="0.2">
      <c r="A175" s="11" t="s">
        <v>319</v>
      </c>
      <c r="C175" s="12">
        <v>7</v>
      </c>
      <c r="D175" s="12"/>
      <c r="E175" s="51" t="s">
        <v>68</v>
      </c>
      <c r="F175" s="52" t="s">
        <v>123</v>
      </c>
      <c r="G175" s="52" t="s">
        <v>1320</v>
      </c>
      <c r="H175" s="51" t="s">
        <v>64</v>
      </c>
      <c r="I175" s="51"/>
      <c r="J175" s="51">
        <v>20</v>
      </c>
      <c r="K175" s="51">
        <v>2</v>
      </c>
      <c r="L175" s="51"/>
      <c r="M175" s="51"/>
      <c r="N175" s="51"/>
      <c r="O175" s="53" t="b">
        <v>0</v>
      </c>
      <c r="P175" s="53" t="b">
        <v>1</v>
      </c>
      <c r="S175" s="4" t="str">
        <f t="shared" si="93"/>
        <v>product_name: 'Whip Dagger, Mighty (+4)'</v>
      </c>
      <c r="T175" s="4" t="str">
        <f t="shared" si="113"/>
        <v/>
      </c>
      <c r="U175" s="4" t="str">
        <f t="shared" si="96"/>
        <v>cost: -1</v>
      </c>
      <c r="V175" s="4" t="str">
        <f t="shared" ca="1" si="97"/>
        <v>stock: 8</v>
      </c>
      <c r="W175" s="4" t="str">
        <f t="shared" si="98"/>
        <v>weight: 7</v>
      </c>
      <c r="X175" s="4" t="str">
        <f t="shared" si="99"/>
        <v/>
      </c>
      <c r="Y175" s="4" t="str">
        <f>IF(Q175="","",Y$4&amp;": '"&amp;_xlfn.XLOOKUP(Q175,Sheet2!$K$1:$K$26,Sheet2!$L$1:$L$26)&amp;"'")</f>
        <v/>
      </c>
      <c r="Z175" s="4" t="str">
        <f t="shared" si="100"/>
        <v>category_id: 1</v>
      </c>
      <c r="AA175" s="4" t="str">
        <f t="shared" si="101"/>
        <v>weapon_type: 'Exotic'</v>
      </c>
      <c r="AB175" s="4" t="str">
        <f t="shared" si="102"/>
        <v>ua_weapon_group: 'Whip'</v>
      </c>
      <c r="AC175" s="4" t="str">
        <f t="shared" si="103"/>
        <v>damage: 'd6'</v>
      </c>
      <c r="AD175" s="4" t="str">
        <f t="shared" si="104"/>
        <v>damage_type: 'Slashing'</v>
      </c>
      <c r="AE175" s="4" t="str">
        <f t="shared" si="105"/>
        <v/>
      </c>
      <c r="AF175" s="4" t="str">
        <f t="shared" si="106"/>
        <v>critical_range: 20</v>
      </c>
      <c r="AG175" s="4" t="str">
        <f t="shared" si="107"/>
        <v>critical_multiplier: 2</v>
      </c>
      <c r="AH175" s="4" t="str">
        <f t="shared" si="108"/>
        <v/>
      </c>
      <c r="AI175" s="4" t="str">
        <f t="shared" si="109"/>
        <v>range_increment: -1</v>
      </c>
      <c r="AJ175" s="4" t="str">
        <f t="shared" si="110"/>
        <v>melee_penalty: -1</v>
      </c>
      <c r="AK175" s="4" t="str">
        <f t="shared" si="111"/>
        <v>is_finesse: 'false'</v>
      </c>
      <c r="AL175" s="4" t="str">
        <f t="shared" si="112"/>
        <v>has_reach: 'true'</v>
      </c>
      <c r="AN175" s="4" t="str">
        <f t="shared" ca="1" si="95"/>
        <v>{product_name: 'Whip Dagger, Mighty (+4)', cost: -1, stock: 8, weight: 7, category_id: 1, additional_information: {weapon_type: 'Exotic', ua_weapon_group: 'Whip', damage: 'd6', damage_type: 'Slashing', critical_range: 20, critical_multiplier: 2, range_increment: -1, melee_penalty: -1, is_finesse: 'false', has_reach: 'true'}},</v>
      </c>
    </row>
    <row r="176" spans="1:40" ht="193.8" outlineLevel="1" x14ac:dyDescent="0.2">
      <c r="A176" s="11" t="s">
        <v>320</v>
      </c>
      <c r="B176" s="35" t="s">
        <v>314</v>
      </c>
      <c r="C176" s="12">
        <v>3</v>
      </c>
      <c r="D176" s="12"/>
      <c r="E176" s="51" t="s">
        <v>68</v>
      </c>
      <c r="F176" s="52" t="s">
        <v>123</v>
      </c>
      <c r="G176" s="52" t="s">
        <v>1330</v>
      </c>
      <c r="H176" s="51" t="s">
        <v>64</v>
      </c>
      <c r="I176" s="51" t="s">
        <v>97</v>
      </c>
      <c r="J176" s="51">
        <v>20</v>
      </c>
      <c r="K176" s="51">
        <v>2</v>
      </c>
      <c r="L176" s="51"/>
      <c r="M176" s="51"/>
      <c r="N176" s="51"/>
      <c r="O176" s="53" t="b">
        <v>0</v>
      </c>
      <c r="P176" s="53" t="b">
        <v>1</v>
      </c>
      <c r="S176" s="4" t="str">
        <f t="shared" si="93"/>
        <v>product_name: 'Whip, Mighty (+1)'</v>
      </c>
      <c r="T176" s="4" t="str">
        <f t="shared" si="113"/>
        <v>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v>
      </c>
      <c r="U176" s="4" t="str">
        <f t="shared" si="96"/>
        <v>cost: -1</v>
      </c>
      <c r="V176" s="4" t="str">
        <f t="shared" ca="1" si="97"/>
        <v>stock: 0</v>
      </c>
      <c r="W176" s="4" t="str">
        <f t="shared" si="98"/>
        <v>weight: 3</v>
      </c>
      <c r="X176" s="4" t="str">
        <f t="shared" si="99"/>
        <v/>
      </c>
      <c r="Y176" s="4" t="str">
        <f>IF(Q176="","",Y$4&amp;": '"&amp;_xlfn.XLOOKUP(Q176,Sheet2!$K$1:$K$26,Sheet2!$L$1:$L$26)&amp;"'")</f>
        <v/>
      </c>
      <c r="Z176" s="4" t="str">
        <f t="shared" si="100"/>
        <v>category_id: 1</v>
      </c>
      <c r="AA176" s="4" t="str">
        <f t="shared" si="101"/>
        <v>weapon_type: 'Exotic'</v>
      </c>
      <c r="AB176" s="4" t="str">
        <f t="shared" si="102"/>
        <v>ua_weapon_group: 'Whip'</v>
      </c>
      <c r="AC176" s="4" t="str">
        <f t="shared" si="103"/>
        <v>damage: 'd2'</v>
      </c>
      <c r="AD176" s="4" t="str">
        <f t="shared" si="104"/>
        <v>damage_type: 'Slashing'</v>
      </c>
      <c r="AE176" s="4" t="str">
        <f t="shared" si="105"/>
        <v>special_damage: 'Subdual'</v>
      </c>
      <c r="AF176" s="4" t="str">
        <f t="shared" si="106"/>
        <v>critical_range: 20</v>
      </c>
      <c r="AG176" s="4" t="str">
        <f t="shared" si="107"/>
        <v>critical_multiplier: 2</v>
      </c>
      <c r="AH176" s="4" t="str">
        <f t="shared" si="108"/>
        <v/>
      </c>
      <c r="AI176" s="4" t="str">
        <f t="shared" si="109"/>
        <v>range_increment: -1</v>
      </c>
      <c r="AJ176" s="4" t="str">
        <f t="shared" si="110"/>
        <v>melee_penalty: -1</v>
      </c>
      <c r="AK176" s="4" t="str">
        <f t="shared" si="111"/>
        <v>is_finesse: 'false'</v>
      </c>
      <c r="AL176" s="4" t="str">
        <f t="shared" si="112"/>
        <v>has_reach: 'true'</v>
      </c>
      <c r="AN176" s="4" t="str">
        <f t="shared" ca="1" si="95"/>
        <v>{product_name: 'Whip, Mighty (+1)', 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 cost: -1, stock: 0, weight: 3, category_id: 1, additional_information: {weapon_type: 'Exotic', ua_weapon_group: 'Whip', damage: 'd2', damage_type: 'Slashing', special_damage: 'Subdual', critical_range: 20, critical_multiplier: 2, range_increment: -1, melee_penalty: -1, is_finesse: 'false', has_reach: 'true'}},</v>
      </c>
    </row>
    <row r="177" spans="1:40" ht="193.8" outlineLevel="1" x14ac:dyDescent="0.2">
      <c r="A177" s="11" t="s">
        <v>321</v>
      </c>
      <c r="B177" s="35" t="s">
        <v>314</v>
      </c>
      <c r="C177" s="12">
        <v>4</v>
      </c>
      <c r="D177" s="12"/>
      <c r="E177" s="51" t="s">
        <v>68</v>
      </c>
      <c r="F177" s="52" t="s">
        <v>123</v>
      </c>
      <c r="G177" s="52" t="s">
        <v>1330</v>
      </c>
      <c r="H177" s="51" t="s">
        <v>64</v>
      </c>
      <c r="I177" s="51" t="s">
        <v>97</v>
      </c>
      <c r="J177" s="51">
        <v>20</v>
      </c>
      <c r="K177" s="51">
        <v>2</v>
      </c>
      <c r="L177" s="51"/>
      <c r="M177" s="51"/>
      <c r="N177" s="51"/>
      <c r="O177" s="53" t="b">
        <v>0</v>
      </c>
      <c r="P177" s="53" t="b">
        <v>1</v>
      </c>
      <c r="S177" s="4" t="str">
        <f t="shared" si="93"/>
        <v>product_name: 'Whip, Mighty (+2)'</v>
      </c>
      <c r="T177" s="4" t="str">
        <f t="shared" si="113"/>
        <v>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v>
      </c>
      <c r="U177" s="4" t="str">
        <f t="shared" si="96"/>
        <v>cost: -1</v>
      </c>
      <c r="V177" s="4" t="str">
        <f t="shared" ca="1" si="97"/>
        <v>stock: 3</v>
      </c>
      <c r="W177" s="4" t="str">
        <f t="shared" si="98"/>
        <v>weight: 4</v>
      </c>
      <c r="X177" s="4" t="str">
        <f t="shared" si="99"/>
        <v/>
      </c>
      <c r="Y177" s="4" t="str">
        <f>IF(Q177="","",Y$4&amp;": '"&amp;_xlfn.XLOOKUP(Q177,Sheet2!$K$1:$K$26,Sheet2!$L$1:$L$26)&amp;"'")</f>
        <v/>
      </c>
      <c r="Z177" s="4" t="str">
        <f t="shared" si="100"/>
        <v>category_id: 1</v>
      </c>
      <c r="AA177" s="4" t="str">
        <f t="shared" si="101"/>
        <v>weapon_type: 'Exotic'</v>
      </c>
      <c r="AB177" s="4" t="str">
        <f t="shared" si="102"/>
        <v>ua_weapon_group: 'Whip'</v>
      </c>
      <c r="AC177" s="4" t="str">
        <f t="shared" si="103"/>
        <v>damage: 'd2'</v>
      </c>
      <c r="AD177" s="4" t="str">
        <f t="shared" si="104"/>
        <v>damage_type: 'Slashing'</v>
      </c>
      <c r="AE177" s="4" t="str">
        <f t="shared" si="105"/>
        <v>special_damage: 'Subdual'</v>
      </c>
      <c r="AF177" s="4" t="str">
        <f t="shared" si="106"/>
        <v>critical_range: 20</v>
      </c>
      <c r="AG177" s="4" t="str">
        <f t="shared" si="107"/>
        <v>critical_multiplier: 2</v>
      </c>
      <c r="AH177" s="4" t="str">
        <f t="shared" si="108"/>
        <v/>
      </c>
      <c r="AI177" s="4" t="str">
        <f t="shared" si="109"/>
        <v>range_increment: -1</v>
      </c>
      <c r="AJ177" s="4" t="str">
        <f t="shared" si="110"/>
        <v>melee_penalty: -1</v>
      </c>
      <c r="AK177" s="4" t="str">
        <f t="shared" si="111"/>
        <v>is_finesse: 'false'</v>
      </c>
      <c r="AL177" s="4" t="str">
        <f t="shared" si="112"/>
        <v>has_reach: 'true'</v>
      </c>
      <c r="AN177" s="4" t="str">
        <f t="shared" ca="1" si="95"/>
        <v>{product_name: 'Whip, Mighty (+2)', 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 cost: -1, stock: 3, weight: 4, category_id: 1, additional_information: {weapon_type: 'Exotic', ua_weapon_group: 'Whip', damage: 'd2', damage_type: 'Slashing', special_damage: 'Subdual', critical_range: 20, critical_multiplier: 2, range_increment: -1, melee_penalty: -1, is_finesse: 'false', has_reach: 'true'}},</v>
      </c>
    </row>
    <row r="178" spans="1:40" ht="193.8" outlineLevel="1" x14ac:dyDescent="0.2">
      <c r="A178" s="11" t="s">
        <v>322</v>
      </c>
      <c r="B178" s="35" t="s">
        <v>314</v>
      </c>
      <c r="C178" s="12">
        <v>5</v>
      </c>
      <c r="D178" s="12"/>
      <c r="E178" s="51" t="s">
        <v>68</v>
      </c>
      <c r="F178" s="52" t="s">
        <v>123</v>
      </c>
      <c r="G178" s="52" t="s">
        <v>1330</v>
      </c>
      <c r="H178" s="51" t="s">
        <v>64</v>
      </c>
      <c r="I178" s="51" t="s">
        <v>97</v>
      </c>
      <c r="J178" s="51">
        <v>20</v>
      </c>
      <c r="K178" s="51">
        <v>2</v>
      </c>
      <c r="L178" s="51"/>
      <c r="M178" s="51"/>
      <c r="N178" s="51"/>
      <c r="O178" s="53" t="b">
        <v>0</v>
      </c>
      <c r="P178" s="53" t="b">
        <v>1</v>
      </c>
      <c r="S178" s="4" t="str">
        <f t="shared" si="93"/>
        <v>product_name: 'Whip, Mighty (+3)'</v>
      </c>
      <c r="T178" s="4" t="str">
        <f t="shared" si="113"/>
        <v>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v>
      </c>
      <c r="U178" s="4" t="str">
        <f t="shared" si="96"/>
        <v>cost: -1</v>
      </c>
      <c r="V178" s="4" t="str">
        <f t="shared" ca="1" si="97"/>
        <v>stock: 1</v>
      </c>
      <c r="W178" s="4" t="str">
        <f t="shared" si="98"/>
        <v>weight: 5</v>
      </c>
      <c r="X178" s="4" t="str">
        <f t="shared" si="99"/>
        <v/>
      </c>
      <c r="Y178" s="4" t="str">
        <f>IF(Q178="","",Y$4&amp;": '"&amp;_xlfn.XLOOKUP(Q178,Sheet2!$K$1:$K$26,Sheet2!$L$1:$L$26)&amp;"'")</f>
        <v/>
      </c>
      <c r="Z178" s="4" t="str">
        <f t="shared" si="100"/>
        <v>category_id: 1</v>
      </c>
      <c r="AA178" s="4" t="str">
        <f t="shared" si="101"/>
        <v>weapon_type: 'Exotic'</v>
      </c>
      <c r="AB178" s="4" t="str">
        <f t="shared" si="102"/>
        <v>ua_weapon_group: 'Whip'</v>
      </c>
      <c r="AC178" s="4" t="str">
        <f t="shared" si="103"/>
        <v>damage: 'd2'</v>
      </c>
      <c r="AD178" s="4" t="str">
        <f t="shared" si="104"/>
        <v>damage_type: 'Slashing'</v>
      </c>
      <c r="AE178" s="4" t="str">
        <f t="shared" si="105"/>
        <v>special_damage: 'Subdual'</v>
      </c>
      <c r="AF178" s="4" t="str">
        <f t="shared" si="106"/>
        <v>critical_range: 20</v>
      </c>
      <c r="AG178" s="4" t="str">
        <f t="shared" si="107"/>
        <v>critical_multiplier: 2</v>
      </c>
      <c r="AH178" s="4" t="str">
        <f t="shared" si="108"/>
        <v/>
      </c>
      <c r="AI178" s="4" t="str">
        <f t="shared" si="109"/>
        <v>range_increment: -1</v>
      </c>
      <c r="AJ178" s="4" t="str">
        <f t="shared" si="110"/>
        <v>melee_penalty: -1</v>
      </c>
      <c r="AK178" s="4" t="str">
        <f t="shared" si="111"/>
        <v>is_finesse: 'false'</v>
      </c>
      <c r="AL178" s="4" t="str">
        <f t="shared" si="112"/>
        <v>has_reach: 'true'</v>
      </c>
      <c r="AN178" s="4" t="str">
        <f t="shared" ca="1" si="95"/>
        <v>{product_name: 'Whip, Mighty (+3)', 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 cost: -1, stock: 1, weight: 5, category_id: 1, additional_information: {weapon_type: 'Exotic', ua_weapon_group: 'Whip', damage: 'd2', damage_type: 'Slashing', special_damage: 'Subdual', critical_range: 20, critical_multiplier: 2, range_increment: -1, melee_penalty: -1, is_finesse: 'false', has_reach: 'true'}},</v>
      </c>
    </row>
    <row r="179" spans="1:40" ht="193.8" outlineLevel="1" x14ac:dyDescent="0.2">
      <c r="A179" s="11" t="s">
        <v>323</v>
      </c>
      <c r="B179" s="35" t="s">
        <v>314</v>
      </c>
      <c r="C179" s="12">
        <v>6</v>
      </c>
      <c r="D179" s="12"/>
      <c r="E179" s="51" t="s">
        <v>68</v>
      </c>
      <c r="F179" s="52" t="s">
        <v>123</v>
      </c>
      <c r="G179" s="52" t="s">
        <v>1330</v>
      </c>
      <c r="H179" s="51" t="s">
        <v>64</v>
      </c>
      <c r="I179" s="51" t="s">
        <v>97</v>
      </c>
      <c r="J179" s="51">
        <v>20</v>
      </c>
      <c r="K179" s="51">
        <v>2</v>
      </c>
      <c r="L179" s="51"/>
      <c r="M179" s="51"/>
      <c r="N179" s="51"/>
      <c r="O179" s="53" t="b">
        <v>0</v>
      </c>
      <c r="P179" s="53" t="b">
        <v>1</v>
      </c>
      <c r="S179" s="4" t="str">
        <f t="shared" si="93"/>
        <v>product_name: 'Whip, Mighty (+4)'</v>
      </c>
      <c r="T179" s="4" t="str">
        <f t="shared" si="113"/>
        <v>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v>
      </c>
      <c r="U179" s="4" t="str">
        <f t="shared" si="96"/>
        <v>cost: -1</v>
      </c>
      <c r="V179" s="4" t="str">
        <f t="shared" ca="1" si="97"/>
        <v>stock: 5</v>
      </c>
      <c r="W179" s="4" t="str">
        <f t="shared" si="98"/>
        <v>weight: 6</v>
      </c>
      <c r="X179" s="4" t="str">
        <f t="shared" si="99"/>
        <v/>
      </c>
      <c r="Y179" s="4" t="str">
        <f>IF(Q179="","",Y$4&amp;": '"&amp;_xlfn.XLOOKUP(Q179,Sheet2!$K$1:$K$26,Sheet2!$L$1:$L$26)&amp;"'")</f>
        <v/>
      </c>
      <c r="Z179" s="4" t="str">
        <f t="shared" si="100"/>
        <v>category_id: 1</v>
      </c>
      <c r="AA179" s="4" t="str">
        <f t="shared" si="101"/>
        <v>weapon_type: 'Exotic'</v>
      </c>
      <c r="AB179" s="4" t="str">
        <f t="shared" si="102"/>
        <v>ua_weapon_group: 'Whip'</v>
      </c>
      <c r="AC179" s="4" t="str">
        <f t="shared" si="103"/>
        <v>damage: 'd2'</v>
      </c>
      <c r="AD179" s="4" t="str">
        <f t="shared" si="104"/>
        <v>damage_type: 'Slashing'</v>
      </c>
      <c r="AE179" s="4" t="str">
        <f t="shared" si="105"/>
        <v>special_damage: 'Subdual'</v>
      </c>
      <c r="AF179" s="4" t="str">
        <f t="shared" si="106"/>
        <v>critical_range: 20</v>
      </c>
      <c r="AG179" s="4" t="str">
        <f t="shared" si="107"/>
        <v>critical_multiplier: 2</v>
      </c>
      <c r="AH179" s="4" t="str">
        <f t="shared" si="108"/>
        <v/>
      </c>
      <c r="AI179" s="4" t="str">
        <f t="shared" si="109"/>
        <v>range_increment: -1</v>
      </c>
      <c r="AJ179" s="4" t="str">
        <f t="shared" si="110"/>
        <v>melee_penalty: -1</v>
      </c>
      <c r="AK179" s="4" t="str">
        <f t="shared" si="111"/>
        <v>is_finesse: 'false'</v>
      </c>
      <c r="AL179" s="4" t="str">
        <f t="shared" si="112"/>
        <v>has_reach: 'true'</v>
      </c>
      <c r="AN179" s="4" t="str">
        <f t="shared" ca="1" si="95"/>
        <v>{product_name: 'Whip, Mighty (+4)', 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 cost: -1, stock: 5, weight: 6, category_id: 1, additional_information: {weapon_type: 'Exotic', ua_weapon_group: 'Whip', damage: 'd2', damage_type: 'Slashing', special_damage: 'Subdual', critical_range: 20, critical_multiplier: 2, range_increment: -1, melee_penalty: -1, is_finesse: 'false', has_reach: 'true'}},</v>
      </c>
    </row>
    <row r="180" spans="1:40" outlineLevel="1" x14ac:dyDescent="0.2">
      <c r="A180" s="11" t="s">
        <v>325</v>
      </c>
      <c r="C180" s="12">
        <v>5</v>
      </c>
      <c r="D180" s="12"/>
      <c r="E180" s="51" t="s">
        <v>45</v>
      </c>
      <c r="F180" s="52"/>
      <c r="G180" s="52" t="s">
        <v>1323</v>
      </c>
      <c r="H180" s="51" t="s">
        <v>47</v>
      </c>
      <c r="I180" s="51"/>
      <c r="J180" s="51">
        <v>20</v>
      </c>
      <c r="K180" s="51">
        <v>3</v>
      </c>
      <c r="L180" s="51"/>
      <c r="M180" s="51"/>
      <c r="N180" s="51"/>
      <c r="O180" s="53" t="b">
        <v>0</v>
      </c>
      <c r="P180" s="53" t="b">
        <v>0</v>
      </c>
      <c r="S180" s="4" t="str">
        <f t="shared" si="93"/>
        <v>product_name: 'Yari'</v>
      </c>
      <c r="T180" s="4" t="str">
        <f t="shared" si="113"/>
        <v/>
      </c>
      <c r="U180" s="4" t="str">
        <f t="shared" si="96"/>
        <v>cost: -1</v>
      </c>
      <c r="V180" s="4" t="str">
        <f t="shared" ca="1" si="97"/>
        <v>stock: 7</v>
      </c>
      <c r="W180" s="4" t="str">
        <f t="shared" si="98"/>
        <v>weight: 5</v>
      </c>
      <c r="X180" s="4" t="str">
        <f t="shared" si="99"/>
        <v/>
      </c>
      <c r="Y180" s="4" t="str">
        <f>IF(Q180="","",Y$4&amp;": '"&amp;_xlfn.XLOOKUP(Q180,Sheet2!$K$1:$K$26,Sheet2!$L$1:$L$26)&amp;"'")</f>
        <v/>
      </c>
      <c r="Z180" s="4" t="str">
        <f t="shared" si="100"/>
        <v>category_id: 1</v>
      </c>
      <c r="AA180" s="4" t="str">
        <f t="shared" si="101"/>
        <v>weapon_type: 'Simple'</v>
      </c>
      <c r="AB180" s="4" t="str">
        <f t="shared" si="102"/>
        <v/>
      </c>
      <c r="AC180" s="4" t="str">
        <f t="shared" si="103"/>
        <v>damage: 'd8'</v>
      </c>
      <c r="AD180" s="4" t="str">
        <f t="shared" si="104"/>
        <v>damage_type: 'Piercing'</v>
      </c>
      <c r="AE180" s="4" t="str">
        <f t="shared" si="105"/>
        <v/>
      </c>
      <c r="AF180" s="4" t="str">
        <f t="shared" si="106"/>
        <v>critical_range: 20</v>
      </c>
      <c r="AG180" s="4" t="str">
        <f t="shared" si="107"/>
        <v>critical_multiplier: 3</v>
      </c>
      <c r="AH180" s="4" t="str">
        <f t="shared" si="108"/>
        <v/>
      </c>
      <c r="AI180" s="4" t="str">
        <f t="shared" si="109"/>
        <v>range_increment: -1</v>
      </c>
      <c r="AJ180" s="4" t="str">
        <f t="shared" si="110"/>
        <v>melee_penalty: -1</v>
      </c>
      <c r="AK180" s="4" t="str">
        <f t="shared" si="111"/>
        <v>is_finesse: 'false'</v>
      </c>
      <c r="AL180" s="4" t="str">
        <f t="shared" si="112"/>
        <v>has_reach: 'false'</v>
      </c>
      <c r="AN180" s="4" t="str">
        <f t="shared" ca="1" si="95"/>
        <v>{product_name: 'Yari', cost: -1, stock: 7, weight: 5, category_id: 1, additional_information: {weapon_type: 'Simple', damage: 'd8', damage_type: 'Piercing', critical_range: 20, critical_multiplier: 3, range_increment: -1, melee_penalty: -1, is_finesse: 'false', has_reach: 'false'}},</v>
      </c>
    </row>
    <row r="181" spans="1:40" outlineLevel="1" x14ac:dyDescent="0.2">
      <c r="A181" s="11" t="s">
        <v>326</v>
      </c>
      <c r="C181" s="12">
        <v>3</v>
      </c>
      <c r="D181" s="12"/>
      <c r="E181" s="51" t="s">
        <v>57</v>
      </c>
      <c r="F181" s="52" t="s">
        <v>109</v>
      </c>
      <c r="G181" s="52" t="s">
        <v>1323</v>
      </c>
      <c r="H181" s="51" t="s">
        <v>47</v>
      </c>
      <c r="I181" s="51"/>
      <c r="J181" s="51">
        <v>20</v>
      </c>
      <c r="K181" s="51">
        <v>3</v>
      </c>
      <c r="L181" s="51" t="s">
        <v>91</v>
      </c>
      <c r="M181" s="51">
        <v>70</v>
      </c>
      <c r="N181" s="51"/>
      <c r="O181" s="53" t="b">
        <v>0</v>
      </c>
      <c r="P181" s="53" t="b">
        <v>0</v>
      </c>
      <c r="S181" s="4" t="str">
        <f t="shared" si="93"/>
        <v>product_name: 'Yumi, Long'</v>
      </c>
      <c r="T181" s="4" t="str">
        <f t="shared" si="113"/>
        <v/>
      </c>
      <c r="U181" s="4" t="str">
        <f t="shared" si="96"/>
        <v>cost: -1</v>
      </c>
      <c r="V181" s="4" t="str">
        <f t="shared" ca="1" si="97"/>
        <v>stock: 16</v>
      </c>
      <c r="W181" s="4" t="str">
        <f t="shared" si="98"/>
        <v>weight: 3</v>
      </c>
      <c r="X181" s="4" t="str">
        <f t="shared" si="99"/>
        <v/>
      </c>
      <c r="Y181" s="4" t="str">
        <f>IF(Q181="","",Y$4&amp;": '"&amp;_xlfn.XLOOKUP(Q181,Sheet2!$K$1:$K$26,Sheet2!$L$1:$L$26)&amp;"'")</f>
        <v/>
      </c>
      <c r="Z181" s="4" t="str">
        <f t="shared" si="100"/>
        <v>category_id: 1</v>
      </c>
      <c r="AA181" s="4" t="str">
        <f t="shared" si="101"/>
        <v>weapon_type: 'Martial'</v>
      </c>
      <c r="AB181" s="4" t="str">
        <f t="shared" si="102"/>
        <v>ua_weapon_group: 'Bow'</v>
      </c>
      <c r="AC181" s="4" t="str">
        <f t="shared" si="103"/>
        <v>damage: 'd8'</v>
      </c>
      <c r="AD181" s="4" t="str">
        <f t="shared" si="104"/>
        <v>damage_type: 'Piercing'</v>
      </c>
      <c r="AE181" s="4" t="str">
        <f t="shared" si="105"/>
        <v/>
      </c>
      <c r="AF181" s="4" t="str">
        <f t="shared" si="106"/>
        <v>critical_range: 20</v>
      </c>
      <c r="AG181" s="4" t="str">
        <f t="shared" si="107"/>
        <v>critical_multiplier: 3</v>
      </c>
      <c r="AH181" s="4" t="str">
        <f t="shared" si="108"/>
        <v>delivery: 'shot'</v>
      </c>
      <c r="AI181" s="4" t="str">
        <f t="shared" si="109"/>
        <v>range_increment: 70</v>
      </c>
      <c r="AJ181" s="4" t="str">
        <f t="shared" si="110"/>
        <v>melee_penalty: -1</v>
      </c>
      <c r="AK181" s="4" t="str">
        <f t="shared" si="111"/>
        <v>is_finesse: 'false'</v>
      </c>
      <c r="AL181" s="4" t="str">
        <f t="shared" si="112"/>
        <v>has_reach: 'false'</v>
      </c>
      <c r="AN181" s="4" t="str">
        <f t="shared" ca="1" si="95"/>
        <v>{product_name: 'Yumi, Long', cost: -1, stock: 16, weight: 3, category_id: 1, additional_information: {weapon_type: 'Martial', ua_weapon_group: 'Bow', damage: 'd8', damage_type: 'Piercing', critical_range: 20, critical_multiplier: 3, delivery: 'shot', range_increment: 70, melee_penalty: -1, is_finesse: 'false', has_reach: 'false'}},</v>
      </c>
    </row>
    <row r="182" spans="1:40" outlineLevel="1" x14ac:dyDescent="0.2">
      <c r="A182" s="11" t="s">
        <v>327</v>
      </c>
      <c r="C182" s="12">
        <v>2</v>
      </c>
      <c r="D182" s="12"/>
      <c r="E182" s="51" t="s">
        <v>57</v>
      </c>
      <c r="F182" s="52" t="s">
        <v>109</v>
      </c>
      <c r="G182" s="52" t="s">
        <v>1320</v>
      </c>
      <c r="H182" s="51" t="s">
        <v>47</v>
      </c>
      <c r="I182" s="51"/>
      <c r="J182" s="51">
        <v>20</v>
      </c>
      <c r="K182" s="51">
        <v>3</v>
      </c>
      <c r="L182" s="51" t="s">
        <v>91</v>
      </c>
      <c r="M182" s="51">
        <v>60</v>
      </c>
      <c r="N182" s="51"/>
      <c r="O182" s="53" t="b">
        <v>0</v>
      </c>
      <c r="P182" s="53" t="b">
        <v>0</v>
      </c>
      <c r="S182" s="4" t="str">
        <f t="shared" si="93"/>
        <v>product_name: 'Yumi, Short'</v>
      </c>
      <c r="T182" s="4" t="str">
        <f t="shared" si="113"/>
        <v/>
      </c>
      <c r="U182" s="4" t="str">
        <f t="shared" si="96"/>
        <v>cost: -1</v>
      </c>
      <c r="V182" s="4" t="str">
        <f t="shared" ca="1" si="97"/>
        <v>stock: 19</v>
      </c>
      <c r="W182" s="4" t="str">
        <f t="shared" si="98"/>
        <v>weight: 2</v>
      </c>
      <c r="X182" s="4" t="str">
        <f t="shared" si="99"/>
        <v/>
      </c>
      <c r="Y182" s="4" t="str">
        <f>IF(Q182="","",Y$4&amp;": '"&amp;_xlfn.XLOOKUP(Q182,Sheet2!$K$1:$K$26,Sheet2!$L$1:$L$26)&amp;"'")</f>
        <v/>
      </c>
      <c r="Z182" s="4" t="str">
        <f t="shared" si="100"/>
        <v>category_id: 1</v>
      </c>
      <c r="AA182" s="4" t="str">
        <f t="shared" si="101"/>
        <v>weapon_type: 'Martial'</v>
      </c>
      <c r="AB182" s="4" t="str">
        <f t="shared" si="102"/>
        <v>ua_weapon_group: 'Bow'</v>
      </c>
      <c r="AC182" s="4" t="str">
        <f t="shared" si="103"/>
        <v>damage: 'd6'</v>
      </c>
      <c r="AD182" s="4" t="str">
        <f t="shared" si="104"/>
        <v>damage_type: 'Piercing'</v>
      </c>
      <c r="AE182" s="4" t="str">
        <f t="shared" si="105"/>
        <v/>
      </c>
      <c r="AF182" s="4" t="str">
        <f t="shared" si="106"/>
        <v>critical_range: 20</v>
      </c>
      <c r="AG182" s="4" t="str">
        <f t="shared" si="107"/>
        <v>critical_multiplier: 3</v>
      </c>
      <c r="AH182" s="4" t="str">
        <f t="shared" si="108"/>
        <v>delivery: 'shot'</v>
      </c>
      <c r="AI182" s="4" t="str">
        <f t="shared" si="109"/>
        <v>range_increment: 60</v>
      </c>
      <c r="AJ182" s="4" t="str">
        <f t="shared" si="110"/>
        <v>melee_penalty: -1</v>
      </c>
      <c r="AK182" s="4" t="str">
        <f t="shared" si="111"/>
        <v>is_finesse: 'false'</v>
      </c>
      <c r="AL182" s="4" t="str">
        <f t="shared" si="112"/>
        <v>has_reach: 'false'</v>
      </c>
      <c r="AN182" s="4" t="str">
        <f t="shared" ca="1" si="95"/>
        <v>{product_name: 'Yumi, Short', cost: -1, stock: 19, weight: 2, category_id: 1, additional_information: {weapon_type: 'Martial', ua_weapon_group: 'Bow', damage: 'd6', damage_type: 'Piercing', critical_range: 20, critical_multiplier: 3, delivery: 'shot', range_increment: 60, melee_penalty: -1, is_finesse: 'false', has_reach: 'false'}},</v>
      </c>
    </row>
    <row r="186" spans="1:40" s="12" customFormat="1" ht="15.6" x14ac:dyDescent="0.25">
      <c r="A186" s="14" t="s">
        <v>414</v>
      </c>
      <c r="B186" s="38"/>
      <c r="E186" s="51"/>
      <c r="F186" s="51"/>
      <c r="G186" s="51"/>
      <c r="H186" s="51"/>
      <c r="I186" s="51"/>
      <c r="J186" s="51"/>
      <c r="K186" s="51"/>
      <c r="L186" s="51"/>
      <c r="M186" s="51"/>
      <c r="N186" s="51"/>
      <c r="O186" s="51"/>
      <c r="P186" s="51"/>
    </row>
    <row r="187" spans="1:40" s="12" customFormat="1" outlineLevel="1" x14ac:dyDescent="0.25">
      <c r="A187" s="16" t="s">
        <v>21</v>
      </c>
      <c r="B187" s="10" t="s">
        <v>417</v>
      </c>
      <c r="C187" s="39" t="s">
        <v>418</v>
      </c>
      <c r="E187" s="51"/>
      <c r="F187" s="51"/>
      <c r="G187" s="51"/>
      <c r="H187" s="51"/>
      <c r="I187" s="51"/>
      <c r="J187" s="51"/>
      <c r="K187" s="51"/>
      <c r="L187" s="51"/>
      <c r="M187" s="51"/>
      <c r="N187" s="51"/>
      <c r="O187" s="51"/>
      <c r="P187" s="51"/>
    </row>
    <row r="188" spans="1:40" s="12" customFormat="1" outlineLevel="1" x14ac:dyDescent="0.25">
      <c r="A188" s="11" t="s">
        <v>36</v>
      </c>
      <c r="B188" s="12">
        <v>1</v>
      </c>
      <c r="C188" s="38">
        <v>10</v>
      </c>
      <c r="E188" s="51"/>
      <c r="F188" s="51"/>
      <c r="G188" s="51"/>
      <c r="H188" s="51"/>
      <c r="I188" s="51"/>
      <c r="J188" s="51"/>
      <c r="K188" s="51"/>
      <c r="L188" s="51"/>
      <c r="M188" s="51"/>
      <c r="N188" s="51"/>
      <c r="O188" s="51"/>
      <c r="P188" s="51"/>
    </row>
    <row r="189" spans="1:40" s="12" customFormat="1" outlineLevel="1" x14ac:dyDescent="0.25">
      <c r="A189" s="11" t="s">
        <v>48</v>
      </c>
      <c r="B189" s="12">
        <v>1</v>
      </c>
      <c r="C189" s="38">
        <v>30</v>
      </c>
      <c r="E189" s="51"/>
      <c r="F189" s="51"/>
      <c r="G189" s="51"/>
      <c r="H189" s="51"/>
      <c r="I189" s="51"/>
      <c r="J189" s="51"/>
      <c r="K189" s="51"/>
      <c r="L189" s="51"/>
      <c r="M189" s="51"/>
      <c r="N189" s="51"/>
      <c r="O189" s="51"/>
      <c r="P189" s="51"/>
    </row>
    <row r="190" spans="1:40" s="12" customFormat="1" outlineLevel="1" x14ac:dyDescent="0.25">
      <c r="A190" s="11" t="s">
        <v>422</v>
      </c>
      <c r="B190" s="12">
        <v>0.2</v>
      </c>
      <c r="C190" s="38"/>
      <c r="E190" s="51"/>
      <c r="F190" s="51"/>
      <c r="G190" s="51"/>
      <c r="H190" s="51"/>
      <c r="I190" s="51"/>
      <c r="J190" s="51"/>
      <c r="K190" s="51"/>
      <c r="L190" s="51"/>
      <c r="M190" s="51"/>
      <c r="N190" s="51"/>
      <c r="O190" s="51"/>
      <c r="P190" s="51"/>
    </row>
    <row r="191" spans="1:40" s="12" customFormat="1" outlineLevel="1" x14ac:dyDescent="0.25">
      <c r="A191" s="11" t="s">
        <v>345</v>
      </c>
      <c r="B191" s="12">
        <v>1</v>
      </c>
      <c r="C191" s="38">
        <v>20</v>
      </c>
      <c r="E191" s="51"/>
      <c r="F191" s="51"/>
      <c r="G191" s="51"/>
      <c r="H191" s="51"/>
      <c r="I191" s="51"/>
      <c r="J191" s="51"/>
      <c r="K191" s="51"/>
      <c r="L191" s="51"/>
      <c r="M191" s="51"/>
      <c r="N191" s="51"/>
      <c r="O191" s="51"/>
      <c r="P191" s="51"/>
    </row>
    <row r="192" spans="1:40" s="12" customFormat="1" outlineLevel="1" x14ac:dyDescent="0.25">
      <c r="A192" s="11" t="s">
        <v>424</v>
      </c>
      <c r="B192" s="12">
        <v>0.15</v>
      </c>
      <c r="C192" s="38">
        <f>1/20</f>
        <v>0.05</v>
      </c>
      <c r="E192" s="51"/>
      <c r="F192" s="51"/>
      <c r="G192" s="51"/>
      <c r="H192" s="51"/>
      <c r="I192" s="51"/>
      <c r="J192" s="51"/>
      <c r="K192" s="51"/>
      <c r="L192" s="51"/>
      <c r="M192" s="51"/>
      <c r="N192" s="51"/>
      <c r="O192" s="51"/>
      <c r="P192" s="51"/>
    </row>
    <row r="193" spans="1:16" s="12" customFormat="1" outlineLevel="1" x14ac:dyDescent="0.25">
      <c r="A193" s="11" t="s">
        <v>425</v>
      </c>
      <c r="B193" s="12">
        <v>0.05</v>
      </c>
      <c r="C193" s="38"/>
      <c r="E193" s="51"/>
      <c r="F193" s="51"/>
      <c r="G193" s="51"/>
      <c r="H193" s="51"/>
      <c r="I193" s="51"/>
      <c r="J193" s="51"/>
      <c r="K193" s="51"/>
      <c r="L193" s="51"/>
      <c r="M193" s="51"/>
      <c r="N193" s="51"/>
      <c r="O193" s="51"/>
      <c r="P193" s="51"/>
    </row>
    <row r="194" spans="1:16" s="12" customFormat="1" outlineLevel="1" x14ac:dyDescent="0.25">
      <c r="A194" s="11" t="s">
        <v>426</v>
      </c>
      <c r="B194" s="12">
        <v>0</v>
      </c>
      <c r="C194" s="38"/>
      <c r="E194" s="51"/>
      <c r="F194" s="51"/>
      <c r="G194" s="51"/>
      <c r="H194" s="51"/>
      <c r="I194" s="51"/>
      <c r="J194" s="51"/>
      <c r="K194" s="51"/>
      <c r="L194" s="51"/>
      <c r="M194" s="51"/>
      <c r="N194" s="51"/>
      <c r="O194" s="51"/>
      <c r="P194" s="51"/>
    </row>
    <row r="195" spans="1:16" s="12" customFormat="1" outlineLevel="1" x14ac:dyDescent="0.25">
      <c r="A195" s="11" t="s">
        <v>427</v>
      </c>
      <c r="B195" s="12">
        <v>0.2</v>
      </c>
      <c r="C195" s="38"/>
      <c r="E195" s="51"/>
      <c r="F195" s="51"/>
      <c r="G195" s="51"/>
      <c r="H195" s="51"/>
      <c r="I195" s="51"/>
      <c r="J195" s="51"/>
      <c r="K195" s="51"/>
      <c r="L195" s="51"/>
      <c r="M195" s="51"/>
      <c r="N195" s="51"/>
      <c r="O195" s="51"/>
      <c r="P195" s="51"/>
    </row>
    <row r="196" spans="1:16" s="12" customFormat="1" outlineLevel="1" x14ac:dyDescent="0.25">
      <c r="A196" s="11" t="s">
        <v>428</v>
      </c>
      <c r="B196" s="12">
        <v>1</v>
      </c>
      <c r="C196" s="38"/>
      <c r="E196" s="51"/>
      <c r="F196" s="51"/>
      <c r="G196" s="51"/>
      <c r="H196" s="51"/>
      <c r="I196" s="51"/>
      <c r="J196" s="51"/>
      <c r="K196" s="51"/>
      <c r="L196" s="51"/>
      <c r="M196" s="51"/>
      <c r="N196" s="51"/>
      <c r="O196" s="51"/>
      <c r="P196" s="51"/>
    </row>
    <row r="197" spans="1:16" s="12" customFormat="1" outlineLevel="1" x14ac:dyDescent="0.25">
      <c r="A197" s="11" t="s">
        <v>429</v>
      </c>
      <c r="B197" s="12">
        <v>0.5</v>
      </c>
      <c r="C197" s="38"/>
      <c r="E197" s="51"/>
      <c r="F197" s="51"/>
      <c r="G197" s="51"/>
      <c r="H197" s="51"/>
      <c r="I197" s="51"/>
      <c r="J197" s="51"/>
      <c r="K197" s="51"/>
      <c r="L197" s="51"/>
      <c r="M197" s="51"/>
      <c r="N197" s="51"/>
      <c r="O197" s="51"/>
      <c r="P197" s="51"/>
    </row>
    <row r="198" spans="1:16" s="12" customFormat="1" outlineLevel="1" x14ac:dyDescent="0.25">
      <c r="A198" s="11" t="s">
        <v>430</v>
      </c>
      <c r="B198" s="12">
        <v>0.1</v>
      </c>
      <c r="C198" s="38"/>
      <c r="E198" s="51"/>
      <c r="F198" s="51"/>
      <c r="G198" s="51"/>
      <c r="H198" s="51"/>
      <c r="I198" s="51"/>
      <c r="J198" s="51"/>
      <c r="K198" s="51"/>
      <c r="L198" s="51"/>
      <c r="M198" s="51"/>
      <c r="N198" s="51"/>
      <c r="O198" s="51"/>
      <c r="P198" s="51"/>
    </row>
    <row r="199" spans="1:16" s="12" customFormat="1" outlineLevel="1" x14ac:dyDescent="0.25">
      <c r="A199" s="11" t="s">
        <v>431</v>
      </c>
      <c r="B199" s="12">
        <v>1</v>
      </c>
      <c r="C199" s="38"/>
      <c r="E199" s="51"/>
      <c r="F199" s="51"/>
      <c r="G199" s="51"/>
      <c r="H199" s="51"/>
      <c r="I199" s="51"/>
      <c r="J199" s="51"/>
      <c r="K199" s="51"/>
      <c r="L199" s="51"/>
      <c r="M199" s="51"/>
      <c r="N199" s="51"/>
      <c r="O199" s="51"/>
      <c r="P199" s="51"/>
    </row>
    <row r="200" spans="1:16" s="12" customFormat="1" outlineLevel="1" x14ac:dyDescent="0.25">
      <c r="A200" s="11" t="s">
        <v>432</v>
      </c>
      <c r="B200" s="12">
        <v>0.5</v>
      </c>
      <c r="C200" s="38"/>
      <c r="E200" s="51"/>
      <c r="F200" s="51"/>
      <c r="G200" s="51"/>
      <c r="H200" s="51"/>
      <c r="I200" s="51"/>
      <c r="J200" s="51"/>
      <c r="K200" s="51"/>
      <c r="L200" s="51"/>
      <c r="M200" s="51"/>
      <c r="N200" s="51"/>
      <c r="O200" s="51"/>
      <c r="P200" s="51"/>
    </row>
    <row r="201" spans="1:16" s="12" customFormat="1" outlineLevel="1" x14ac:dyDescent="0.25">
      <c r="A201" s="11" t="s">
        <v>433</v>
      </c>
      <c r="B201" s="12">
        <v>0.5</v>
      </c>
      <c r="C201" s="38"/>
      <c r="E201" s="51"/>
      <c r="F201" s="51"/>
      <c r="G201" s="51"/>
      <c r="H201" s="51"/>
      <c r="I201" s="51"/>
      <c r="J201" s="51"/>
      <c r="K201" s="51"/>
      <c r="L201" s="51"/>
      <c r="M201" s="51"/>
      <c r="N201" s="51"/>
      <c r="O201" s="51"/>
      <c r="P201" s="51"/>
    </row>
    <row r="202" spans="1:16" s="12" customFormat="1" outlineLevel="1" x14ac:dyDescent="0.25">
      <c r="A202" s="11" t="s">
        <v>434</v>
      </c>
      <c r="B202" s="12">
        <v>1</v>
      </c>
      <c r="C202" s="38"/>
      <c r="E202" s="51"/>
      <c r="F202" s="51"/>
      <c r="G202" s="51"/>
      <c r="H202" s="51"/>
      <c r="I202" s="51"/>
      <c r="J202" s="51"/>
      <c r="K202" s="51"/>
      <c r="L202" s="51"/>
      <c r="M202" s="51"/>
      <c r="N202" s="51"/>
      <c r="O202" s="51"/>
      <c r="P202" s="51"/>
    </row>
    <row r="203" spans="1:16" s="12" customFormat="1" outlineLevel="1" x14ac:dyDescent="0.25">
      <c r="A203" s="11" t="s">
        <v>435</v>
      </c>
      <c r="B203" s="12">
        <v>1</v>
      </c>
      <c r="C203" s="38"/>
      <c r="E203" s="51"/>
      <c r="F203" s="51"/>
      <c r="G203" s="51"/>
      <c r="H203" s="51"/>
      <c r="I203" s="51"/>
      <c r="J203" s="51"/>
      <c r="K203" s="51"/>
      <c r="L203" s="51"/>
      <c r="M203" s="51"/>
      <c r="N203" s="51"/>
      <c r="O203" s="51"/>
      <c r="P203" s="51"/>
    </row>
    <row r="204" spans="1:16" s="12" customFormat="1" outlineLevel="1" x14ac:dyDescent="0.25">
      <c r="A204" s="11" t="s">
        <v>191</v>
      </c>
      <c r="B204" s="12">
        <v>1</v>
      </c>
      <c r="C204" s="38">
        <v>25</v>
      </c>
      <c r="E204" s="51"/>
      <c r="F204" s="51"/>
      <c r="G204" s="51"/>
      <c r="H204" s="51"/>
      <c r="I204" s="51"/>
      <c r="J204" s="51"/>
      <c r="K204" s="51"/>
      <c r="L204" s="51"/>
      <c r="M204" s="51"/>
      <c r="N204" s="51"/>
      <c r="O204" s="51"/>
      <c r="P204" s="51"/>
    </row>
    <row r="205" spans="1:16" s="12" customFormat="1" outlineLevel="1" x14ac:dyDescent="0.25">
      <c r="A205" s="11" t="s">
        <v>436</v>
      </c>
      <c r="B205" s="12">
        <v>2.5000000000000001E-2</v>
      </c>
      <c r="C205" s="38"/>
      <c r="E205" s="51"/>
      <c r="F205" s="51"/>
      <c r="G205" s="51"/>
      <c r="H205" s="51"/>
      <c r="I205" s="51"/>
      <c r="J205" s="51"/>
      <c r="K205" s="51"/>
      <c r="L205" s="51"/>
      <c r="M205" s="51"/>
      <c r="N205" s="51"/>
      <c r="O205" s="51"/>
      <c r="P205" s="51"/>
    </row>
    <row r="206" spans="1:16" s="12" customFormat="1" outlineLevel="1" x14ac:dyDescent="0.25">
      <c r="A206" s="11" t="s">
        <v>437</v>
      </c>
      <c r="B206" s="12">
        <v>2.5000000000000001E-2</v>
      </c>
      <c r="C206" s="38"/>
      <c r="E206" s="51"/>
      <c r="F206" s="51"/>
      <c r="G206" s="51"/>
      <c r="H206" s="51"/>
      <c r="I206" s="51"/>
      <c r="J206" s="51"/>
      <c r="K206" s="51"/>
      <c r="L206" s="51"/>
      <c r="M206" s="51"/>
      <c r="N206" s="51"/>
      <c r="O206" s="51"/>
      <c r="P206" s="51"/>
    </row>
    <row r="207" spans="1:16" s="12" customFormat="1" outlineLevel="1" x14ac:dyDescent="0.25">
      <c r="A207" s="11" t="s">
        <v>438</v>
      </c>
      <c r="B207" s="12">
        <v>0.2</v>
      </c>
      <c r="C207" s="38"/>
      <c r="E207" s="51"/>
      <c r="F207" s="51"/>
      <c r="G207" s="51"/>
      <c r="H207" s="51"/>
      <c r="I207" s="51"/>
      <c r="J207" s="51"/>
      <c r="K207" s="51"/>
      <c r="L207" s="51"/>
      <c r="M207" s="51"/>
      <c r="N207" s="51"/>
      <c r="O207" s="51"/>
      <c r="P207" s="51"/>
    </row>
    <row r="208" spans="1:16" s="12" customFormat="1" outlineLevel="1" x14ac:dyDescent="0.25">
      <c r="A208" s="11" t="s">
        <v>439</v>
      </c>
      <c r="B208" s="12">
        <v>2.5000000000000001E-2</v>
      </c>
      <c r="C208" s="38"/>
      <c r="E208" s="51"/>
      <c r="F208" s="51"/>
      <c r="G208" s="51"/>
      <c r="H208" s="51"/>
      <c r="I208" s="51"/>
      <c r="J208" s="51"/>
      <c r="K208" s="51"/>
      <c r="L208" s="51"/>
      <c r="M208" s="51"/>
      <c r="N208" s="51"/>
      <c r="O208" s="51"/>
      <c r="P208" s="51"/>
    </row>
    <row r="209" spans="1:16" s="12" customFormat="1" outlineLevel="1" x14ac:dyDescent="0.25">
      <c r="A209" s="11" t="s">
        <v>257</v>
      </c>
      <c r="B209" s="12">
        <v>0.1</v>
      </c>
      <c r="C209" s="38"/>
      <c r="E209" s="51"/>
      <c r="F209" s="51"/>
      <c r="G209" s="51"/>
      <c r="H209" s="51"/>
      <c r="I209" s="51"/>
      <c r="J209" s="51"/>
      <c r="K209" s="51"/>
      <c r="L209" s="51"/>
      <c r="M209" s="51"/>
      <c r="N209" s="51"/>
      <c r="O209" s="51"/>
      <c r="P209" s="51"/>
    </row>
    <row r="210" spans="1:16" s="12" customFormat="1" outlineLevel="1" x14ac:dyDescent="0.25">
      <c r="A210" s="11" t="s">
        <v>440</v>
      </c>
      <c r="B210" s="12">
        <v>1</v>
      </c>
      <c r="C210" s="38"/>
      <c r="E210" s="51"/>
      <c r="F210" s="51"/>
      <c r="G210" s="51"/>
      <c r="H210" s="51"/>
      <c r="I210" s="51"/>
      <c r="J210" s="51"/>
      <c r="K210" s="51"/>
      <c r="L210" s="51"/>
      <c r="M210" s="51"/>
      <c r="N210" s="51"/>
      <c r="O210" s="51"/>
      <c r="P210" s="51"/>
    </row>
    <row r="211" spans="1:16" s="12" customFormat="1" outlineLevel="1" x14ac:dyDescent="0.25">
      <c r="A211" s="11" t="s">
        <v>296</v>
      </c>
      <c r="B211" s="12">
        <v>4</v>
      </c>
      <c r="C211" s="38">
        <v>50</v>
      </c>
      <c r="E211" s="51"/>
      <c r="F211" s="51"/>
      <c r="G211" s="51"/>
      <c r="H211" s="51"/>
      <c r="I211" s="51"/>
      <c r="J211" s="51"/>
      <c r="K211" s="51"/>
      <c r="L211" s="51"/>
      <c r="M211" s="51"/>
      <c r="N211" s="51"/>
      <c r="O211" s="51"/>
      <c r="P211" s="51"/>
    </row>
    <row r="212" spans="1:16" s="12" customFormat="1" outlineLevel="1" x14ac:dyDescent="0.25">
      <c r="A212" s="11" t="s">
        <v>304</v>
      </c>
      <c r="B212" s="12">
        <v>1</v>
      </c>
      <c r="C212" s="38">
        <v>30</v>
      </c>
      <c r="E212" s="51"/>
      <c r="F212" s="51"/>
      <c r="G212" s="51"/>
      <c r="H212" s="51"/>
      <c r="I212" s="51"/>
      <c r="J212" s="51"/>
      <c r="K212" s="51"/>
      <c r="L212" s="51"/>
      <c r="M212" s="51"/>
      <c r="N212" s="51"/>
      <c r="O212" s="51"/>
      <c r="P212" s="51"/>
    </row>
    <row r="213" spans="1:16" s="12" customFormat="1" x14ac:dyDescent="0.25">
      <c r="B213" s="38"/>
      <c r="E213" s="51"/>
      <c r="F213" s="51"/>
      <c r="G213" s="51"/>
      <c r="H213" s="51"/>
      <c r="I213" s="51"/>
      <c r="J213" s="51"/>
      <c r="K213" s="51"/>
      <c r="L213" s="51"/>
      <c r="M213" s="51"/>
      <c r="N213" s="51"/>
      <c r="O213" s="51"/>
      <c r="P213" s="51"/>
    </row>
    <row r="214" spans="1:16" s="12" customFormat="1" x14ac:dyDescent="0.25">
      <c r="B214" s="38"/>
      <c r="E214" s="51"/>
      <c r="F214" s="51"/>
      <c r="G214" s="51"/>
      <c r="H214" s="51"/>
      <c r="I214" s="51"/>
      <c r="J214" s="51"/>
      <c r="K214" s="51"/>
      <c r="L214" s="51"/>
      <c r="M214" s="51"/>
      <c r="N214" s="51"/>
      <c r="O214" s="51"/>
      <c r="P214" s="51"/>
    </row>
  </sheetData>
  <autoFilter ref="A4:AN182" xr:uid="{E5247ECE-29C3-4934-A398-43ACBB902A1C}">
    <sortState xmlns:xlrd2="http://schemas.microsoft.com/office/spreadsheetml/2017/richdata2" ref="A5:AN182">
      <sortCondition ref="A4:A182"/>
    </sortState>
  </autoFilter>
  <dataValidations count="1">
    <dataValidation type="list" allowBlank="1" showInputMessage="1" showErrorMessage="1" sqref="IX65627:IX65628 ST65627:ST65628 ACP65627:ACP65628 AML65627:AML65628 AWH65627:AWH65628 BGD65627:BGD65628 BPZ65627:BPZ65628 BZV65627:BZV65628 CJR65627:CJR65628 CTN65627:CTN65628 DDJ65627:DDJ65628 DNF65627:DNF65628 DXB65627:DXB65628 EGX65627:EGX65628 EQT65627:EQT65628 FAP65627:FAP65628 FKL65627:FKL65628 FUH65627:FUH65628 GED65627:GED65628 GNZ65627:GNZ65628 GXV65627:GXV65628 HHR65627:HHR65628 HRN65627:HRN65628 IBJ65627:IBJ65628 ILF65627:ILF65628 IVB65627:IVB65628 JEX65627:JEX65628 JOT65627:JOT65628 JYP65627:JYP65628 KIL65627:KIL65628 KSH65627:KSH65628 LCD65627:LCD65628 LLZ65627:LLZ65628 LVV65627:LVV65628 MFR65627:MFR65628 MPN65627:MPN65628 MZJ65627:MZJ65628 NJF65627:NJF65628 NTB65627:NTB65628 OCX65627:OCX65628 OMT65627:OMT65628 OWP65627:OWP65628 PGL65627:PGL65628 PQH65627:PQH65628 QAD65627:QAD65628 QJZ65627:QJZ65628 QTV65627:QTV65628 RDR65627:RDR65628 RNN65627:RNN65628 RXJ65627:RXJ65628 SHF65627:SHF65628 SRB65627:SRB65628 TAX65627:TAX65628 TKT65627:TKT65628 TUP65627:TUP65628 UEL65627:UEL65628 UOH65627:UOH65628 UYD65627:UYD65628 VHZ65627:VHZ65628 VRV65627:VRV65628 WBR65627:WBR65628 WLN65627:WLN65628 WVJ65627:WVJ65628 IX131163:IX131164 ST131163:ST131164 ACP131163:ACP131164 AML131163:AML131164 AWH131163:AWH131164 BGD131163:BGD131164 BPZ131163:BPZ131164 BZV131163:BZV131164 CJR131163:CJR131164 CTN131163:CTN131164 DDJ131163:DDJ131164 DNF131163:DNF131164 DXB131163:DXB131164 EGX131163:EGX131164 EQT131163:EQT131164 FAP131163:FAP131164 FKL131163:FKL131164 FUH131163:FUH131164 GED131163:GED131164 GNZ131163:GNZ131164 GXV131163:GXV131164 HHR131163:HHR131164 HRN131163:HRN131164 IBJ131163:IBJ131164 ILF131163:ILF131164 IVB131163:IVB131164 JEX131163:JEX131164 JOT131163:JOT131164 JYP131163:JYP131164 KIL131163:KIL131164 KSH131163:KSH131164 LCD131163:LCD131164 LLZ131163:LLZ131164 LVV131163:LVV131164 MFR131163:MFR131164 MPN131163:MPN131164 MZJ131163:MZJ131164 NJF131163:NJF131164 NTB131163:NTB131164 OCX131163:OCX131164 OMT131163:OMT131164 OWP131163:OWP131164 PGL131163:PGL131164 PQH131163:PQH131164 QAD131163:QAD131164 QJZ131163:QJZ131164 QTV131163:QTV131164 RDR131163:RDR131164 RNN131163:RNN131164 RXJ131163:RXJ131164 SHF131163:SHF131164 SRB131163:SRB131164 TAX131163:TAX131164 TKT131163:TKT131164 TUP131163:TUP131164 UEL131163:UEL131164 UOH131163:UOH131164 UYD131163:UYD131164 VHZ131163:VHZ131164 VRV131163:VRV131164 WBR131163:WBR131164 WLN131163:WLN131164 WVJ131163:WVJ131164 IX196699:IX196700 ST196699:ST196700 ACP196699:ACP196700 AML196699:AML196700 AWH196699:AWH196700 BGD196699:BGD196700 BPZ196699:BPZ196700 BZV196699:BZV196700 CJR196699:CJR196700 CTN196699:CTN196700 DDJ196699:DDJ196700 DNF196699:DNF196700 DXB196699:DXB196700 EGX196699:EGX196700 EQT196699:EQT196700 FAP196699:FAP196700 FKL196699:FKL196700 FUH196699:FUH196700 GED196699:GED196700 GNZ196699:GNZ196700 GXV196699:GXV196700 HHR196699:HHR196700 HRN196699:HRN196700 IBJ196699:IBJ196700 ILF196699:ILF196700 IVB196699:IVB196700 JEX196699:JEX196700 JOT196699:JOT196700 JYP196699:JYP196700 KIL196699:KIL196700 KSH196699:KSH196700 LCD196699:LCD196700 LLZ196699:LLZ196700 LVV196699:LVV196700 MFR196699:MFR196700 MPN196699:MPN196700 MZJ196699:MZJ196700 NJF196699:NJF196700 NTB196699:NTB196700 OCX196699:OCX196700 OMT196699:OMT196700 OWP196699:OWP196700 PGL196699:PGL196700 PQH196699:PQH196700 QAD196699:QAD196700 QJZ196699:QJZ196700 QTV196699:QTV196700 RDR196699:RDR196700 RNN196699:RNN196700 RXJ196699:RXJ196700 SHF196699:SHF196700 SRB196699:SRB196700 TAX196699:TAX196700 TKT196699:TKT196700 TUP196699:TUP196700 UEL196699:UEL196700 UOH196699:UOH196700 UYD196699:UYD196700 VHZ196699:VHZ196700 VRV196699:VRV196700 WBR196699:WBR196700 WLN196699:WLN196700 WVJ196699:WVJ196700 IX262235:IX262236 ST262235:ST262236 ACP262235:ACP262236 AML262235:AML262236 AWH262235:AWH262236 BGD262235:BGD262236 BPZ262235:BPZ262236 BZV262235:BZV262236 CJR262235:CJR262236 CTN262235:CTN262236 DDJ262235:DDJ262236 DNF262235:DNF262236 DXB262235:DXB262236 EGX262235:EGX262236 EQT262235:EQT262236 FAP262235:FAP262236 FKL262235:FKL262236 FUH262235:FUH262236 GED262235:GED262236 GNZ262235:GNZ262236 GXV262235:GXV262236 HHR262235:HHR262236 HRN262235:HRN262236 IBJ262235:IBJ262236 ILF262235:ILF262236 IVB262235:IVB262236 JEX262235:JEX262236 JOT262235:JOT262236 JYP262235:JYP262236 KIL262235:KIL262236 KSH262235:KSH262236 LCD262235:LCD262236 LLZ262235:LLZ262236 LVV262235:LVV262236 MFR262235:MFR262236 MPN262235:MPN262236 MZJ262235:MZJ262236 NJF262235:NJF262236 NTB262235:NTB262236 OCX262235:OCX262236 OMT262235:OMT262236 OWP262235:OWP262236 PGL262235:PGL262236 PQH262235:PQH262236 QAD262235:QAD262236 QJZ262235:QJZ262236 QTV262235:QTV262236 RDR262235:RDR262236 RNN262235:RNN262236 RXJ262235:RXJ262236 SHF262235:SHF262236 SRB262235:SRB262236 TAX262235:TAX262236 TKT262235:TKT262236 TUP262235:TUP262236 UEL262235:UEL262236 UOH262235:UOH262236 UYD262235:UYD262236 VHZ262235:VHZ262236 VRV262235:VRV262236 WBR262235:WBR262236 WLN262235:WLN262236 WVJ262235:WVJ262236 IX327771:IX327772 ST327771:ST327772 ACP327771:ACP327772 AML327771:AML327772 AWH327771:AWH327772 BGD327771:BGD327772 BPZ327771:BPZ327772 BZV327771:BZV327772 CJR327771:CJR327772 CTN327771:CTN327772 DDJ327771:DDJ327772 DNF327771:DNF327772 DXB327771:DXB327772 EGX327771:EGX327772 EQT327771:EQT327772 FAP327771:FAP327772 FKL327771:FKL327772 FUH327771:FUH327772 GED327771:GED327772 GNZ327771:GNZ327772 GXV327771:GXV327772 HHR327771:HHR327772 HRN327771:HRN327772 IBJ327771:IBJ327772 ILF327771:ILF327772 IVB327771:IVB327772 JEX327771:JEX327772 JOT327771:JOT327772 JYP327771:JYP327772 KIL327771:KIL327772 KSH327771:KSH327772 LCD327771:LCD327772 LLZ327771:LLZ327772 LVV327771:LVV327772 MFR327771:MFR327772 MPN327771:MPN327772 MZJ327771:MZJ327772 NJF327771:NJF327772 NTB327771:NTB327772 OCX327771:OCX327772 OMT327771:OMT327772 OWP327771:OWP327772 PGL327771:PGL327772 PQH327771:PQH327772 QAD327771:QAD327772 QJZ327771:QJZ327772 QTV327771:QTV327772 RDR327771:RDR327772 RNN327771:RNN327772 RXJ327771:RXJ327772 SHF327771:SHF327772 SRB327771:SRB327772 TAX327771:TAX327772 TKT327771:TKT327772 TUP327771:TUP327772 UEL327771:UEL327772 UOH327771:UOH327772 UYD327771:UYD327772 VHZ327771:VHZ327772 VRV327771:VRV327772 WBR327771:WBR327772 WLN327771:WLN327772 WVJ327771:WVJ327772 IX393307:IX393308 ST393307:ST393308 ACP393307:ACP393308 AML393307:AML393308 AWH393307:AWH393308 BGD393307:BGD393308 BPZ393307:BPZ393308 BZV393307:BZV393308 CJR393307:CJR393308 CTN393307:CTN393308 DDJ393307:DDJ393308 DNF393307:DNF393308 DXB393307:DXB393308 EGX393307:EGX393308 EQT393307:EQT393308 FAP393307:FAP393308 FKL393307:FKL393308 FUH393307:FUH393308 GED393307:GED393308 GNZ393307:GNZ393308 GXV393307:GXV393308 HHR393307:HHR393308 HRN393307:HRN393308 IBJ393307:IBJ393308 ILF393307:ILF393308 IVB393307:IVB393308 JEX393307:JEX393308 JOT393307:JOT393308 JYP393307:JYP393308 KIL393307:KIL393308 KSH393307:KSH393308 LCD393307:LCD393308 LLZ393307:LLZ393308 LVV393307:LVV393308 MFR393307:MFR393308 MPN393307:MPN393308 MZJ393307:MZJ393308 NJF393307:NJF393308 NTB393307:NTB393308 OCX393307:OCX393308 OMT393307:OMT393308 OWP393307:OWP393308 PGL393307:PGL393308 PQH393307:PQH393308 QAD393307:QAD393308 QJZ393307:QJZ393308 QTV393307:QTV393308 RDR393307:RDR393308 RNN393307:RNN393308 RXJ393307:RXJ393308 SHF393307:SHF393308 SRB393307:SRB393308 TAX393307:TAX393308 TKT393307:TKT393308 TUP393307:TUP393308 UEL393307:UEL393308 UOH393307:UOH393308 UYD393307:UYD393308 VHZ393307:VHZ393308 VRV393307:VRV393308 WBR393307:WBR393308 WLN393307:WLN393308 WVJ393307:WVJ393308 IX458843:IX458844 ST458843:ST458844 ACP458843:ACP458844 AML458843:AML458844 AWH458843:AWH458844 BGD458843:BGD458844 BPZ458843:BPZ458844 BZV458843:BZV458844 CJR458843:CJR458844 CTN458843:CTN458844 DDJ458843:DDJ458844 DNF458843:DNF458844 DXB458843:DXB458844 EGX458843:EGX458844 EQT458843:EQT458844 FAP458843:FAP458844 FKL458843:FKL458844 FUH458843:FUH458844 GED458843:GED458844 GNZ458843:GNZ458844 GXV458843:GXV458844 HHR458843:HHR458844 HRN458843:HRN458844 IBJ458843:IBJ458844 ILF458843:ILF458844 IVB458843:IVB458844 JEX458843:JEX458844 JOT458843:JOT458844 JYP458843:JYP458844 KIL458843:KIL458844 KSH458843:KSH458844 LCD458843:LCD458844 LLZ458843:LLZ458844 LVV458843:LVV458844 MFR458843:MFR458844 MPN458843:MPN458844 MZJ458843:MZJ458844 NJF458843:NJF458844 NTB458843:NTB458844 OCX458843:OCX458844 OMT458843:OMT458844 OWP458843:OWP458844 PGL458843:PGL458844 PQH458843:PQH458844 QAD458843:QAD458844 QJZ458843:QJZ458844 QTV458843:QTV458844 RDR458843:RDR458844 RNN458843:RNN458844 RXJ458843:RXJ458844 SHF458843:SHF458844 SRB458843:SRB458844 TAX458843:TAX458844 TKT458843:TKT458844 TUP458843:TUP458844 UEL458843:UEL458844 UOH458843:UOH458844 UYD458843:UYD458844 VHZ458843:VHZ458844 VRV458843:VRV458844 WBR458843:WBR458844 WLN458843:WLN458844 WVJ458843:WVJ458844 IX524379:IX524380 ST524379:ST524380 ACP524379:ACP524380 AML524379:AML524380 AWH524379:AWH524380 BGD524379:BGD524380 BPZ524379:BPZ524380 BZV524379:BZV524380 CJR524379:CJR524380 CTN524379:CTN524380 DDJ524379:DDJ524380 DNF524379:DNF524380 DXB524379:DXB524380 EGX524379:EGX524380 EQT524379:EQT524380 FAP524379:FAP524380 FKL524379:FKL524380 FUH524379:FUH524380 GED524379:GED524380 GNZ524379:GNZ524380 GXV524379:GXV524380 HHR524379:HHR524380 HRN524379:HRN524380 IBJ524379:IBJ524380 ILF524379:ILF524380 IVB524379:IVB524380 JEX524379:JEX524380 JOT524379:JOT524380 JYP524379:JYP524380 KIL524379:KIL524380 KSH524379:KSH524380 LCD524379:LCD524380 LLZ524379:LLZ524380 LVV524379:LVV524380 MFR524379:MFR524380 MPN524379:MPN524380 MZJ524379:MZJ524380 NJF524379:NJF524380 NTB524379:NTB524380 OCX524379:OCX524380 OMT524379:OMT524380 OWP524379:OWP524380 PGL524379:PGL524380 PQH524379:PQH524380 QAD524379:QAD524380 QJZ524379:QJZ524380 QTV524379:QTV524380 RDR524379:RDR524380 RNN524379:RNN524380 RXJ524379:RXJ524380 SHF524379:SHF524380 SRB524379:SRB524380 TAX524379:TAX524380 TKT524379:TKT524380 TUP524379:TUP524380 UEL524379:UEL524380 UOH524379:UOH524380 UYD524379:UYD524380 VHZ524379:VHZ524380 VRV524379:VRV524380 WBR524379:WBR524380 WLN524379:WLN524380 WVJ524379:WVJ524380 IX589915:IX589916 ST589915:ST589916 ACP589915:ACP589916 AML589915:AML589916 AWH589915:AWH589916 BGD589915:BGD589916 BPZ589915:BPZ589916 BZV589915:BZV589916 CJR589915:CJR589916 CTN589915:CTN589916 DDJ589915:DDJ589916 DNF589915:DNF589916 DXB589915:DXB589916 EGX589915:EGX589916 EQT589915:EQT589916 FAP589915:FAP589916 FKL589915:FKL589916 FUH589915:FUH589916 GED589915:GED589916 GNZ589915:GNZ589916 GXV589915:GXV589916 HHR589915:HHR589916 HRN589915:HRN589916 IBJ589915:IBJ589916 ILF589915:ILF589916 IVB589915:IVB589916 JEX589915:JEX589916 JOT589915:JOT589916 JYP589915:JYP589916 KIL589915:KIL589916 KSH589915:KSH589916 LCD589915:LCD589916 LLZ589915:LLZ589916 LVV589915:LVV589916 MFR589915:MFR589916 MPN589915:MPN589916 MZJ589915:MZJ589916 NJF589915:NJF589916 NTB589915:NTB589916 OCX589915:OCX589916 OMT589915:OMT589916 OWP589915:OWP589916 PGL589915:PGL589916 PQH589915:PQH589916 QAD589915:QAD589916 QJZ589915:QJZ589916 QTV589915:QTV589916 RDR589915:RDR589916 RNN589915:RNN589916 RXJ589915:RXJ589916 SHF589915:SHF589916 SRB589915:SRB589916 TAX589915:TAX589916 TKT589915:TKT589916 TUP589915:TUP589916 UEL589915:UEL589916 UOH589915:UOH589916 UYD589915:UYD589916 VHZ589915:VHZ589916 VRV589915:VRV589916 WBR589915:WBR589916 WLN589915:WLN589916 WVJ589915:WVJ589916 IX655451:IX655452 ST655451:ST655452 ACP655451:ACP655452 AML655451:AML655452 AWH655451:AWH655452 BGD655451:BGD655452 BPZ655451:BPZ655452 BZV655451:BZV655452 CJR655451:CJR655452 CTN655451:CTN655452 DDJ655451:DDJ655452 DNF655451:DNF655452 DXB655451:DXB655452 EGX655451:EGX655452 EQT655451:EQT655452 FAP655451:FAP655452 FKL655451:FKL655452 FUH655451:FUH655452 GED655451:GED655452 GNZ655451:GNZ655452 GXV655451:GXV655452 HHR655451:HHR655452 HRN655451:HRN655452 IBJ655451:IBJ655452 ILF655451:ILF655452 IVB655451:IVB655452 JEX655451:JEX655452 JOT655451:JOT655452 JYP655451:JYP655452 KIL655451:KIL655452 KSH655451:KSH655452 LCD655451:LCD655452 LLZ655451:LLZ655452 LVV655451:LVV655452 MFR655451:MFR655452 MPN655451:MPN655452 MZJ655451:MZJ655452 NJF655451:NJF655452 NTB655451:NTB655452 OCX655451:OCX655452 OMT655451:OMT655452 OWP655451:OWP655452 PGL655451:PGL655452 PQH655451:PQH655452 QAD655451:QAD655452 QJZ655451:QJZ655452 QTV655451:QTV655452 RDR655451:RDR655452 RNN655451:RNN655452 RXJ655451:RXJ655452 SHF655451:SHF655452 SRB655451:SRB655452 TAX655451:TAX655452 TKT655451:TKT655452 TUP655451:TUP655452 UEL655451:UEL655452 UOH655451:UOH655452 UYD655451:UYD655452 VHZ655451:VHZ655452 VRV655451:VRV655452 WBR655451:WBR655452 WLN655451:WLN655452 WVJ655451:WVJ655452 IX720987:IX720988 ST720987:ST720988 ACP720987:ACP720988 AML720987:AML720988 AWH720987:AWH720988 BGD720987:BGD720988 BPZ720987:BPZ720988 BZV720987:BZV720988 CJR720987:CJR720988 CTN720987:CTN720988 DDJ720987:DDJ720988 DNF720987:DNF720988 DXB720987:DXB720988 EGX720987:EGX720988 EQT720987:EQT720988 FAP720987:FAP720988 FKL720987:FKL720988 FUH720987:FUH720988 GED720987:GED720988 GNZ720987:GNZ720988 GXV720987:GXV720988 HHR720987:HHR720988 HRN720987:HRN720988 IBJ720987:IBJ720988 ILF720987:ILF720988 IVB720987:IVB720988 JEX720987:JEX720988 JOT720987:JOT720988 JYP720987:JYP720988 KIL720987:KIL720988 KSH720987:KSH720988 LCD720987:LCD720988 LLZ720987:LLZ720988 LVV720987:LVV720988 MFR720987:MFR720988 MPN720987:MPN720988 MZJ720987:MZJ720988 NJF720987:NJF720988 NTB720987:NTB720988 OCX720987:OCX720988 OMT720987:OMT720988 OWP720987:OWP720988 PGL720987:PGL720988 PQH720987:PQH720988 QAD720987:QAD720988 QJZ720987:QJZ720988 QTV720987:QTV720988 RDR720987:RDR720988 RNN720987:RNN720988 RXJ720987:RXJ720988 SHF720987:SHF720988 SRB720987:SRB720988 TAX720987:TAX720988 TKT720987:TKT720988 TUP720987:TUP720988 UEL720987:UEL720988 UOH720987:UOH720988 UYD720987:UYD720988 VHZ720987:VHZ720988 VRV720987:VRV720988 WBR720987:WBR720988 WLN720987:WLN720988 WVJ720987:WVJ720988 IX786523:IX786524 ST786523:ST786524 ACP786523:ACP786524 AML786523:AML786524 AWH786523:AWH786524 BGD786523:BGD786524 BPZ786523:BPZ786524 BZV786523:BZV786524 CJR786523:CJR786524 CTN786523:CTN786524 DDJ786523:DDJ786524 DNF786523:DNF786524 DXB786523:DXB786524 EGX786523:EGX786524 EQT786523:EQT786524 FAP786523:FAP786524 FKL786523:FKL786524 FUH786523:FUH786524 GED786523:GED786524 GNZ786523:GNZ786524 GXV786523:GXV786524 HHR786523:HHR786524 HRN786523:HRN786524 IBJ786523:IBJ786524 ILF786523:ILF786524 IVB786523:IVB786524 JEX786523:JEX786524 JOT786523:JOT786524 JYP786523:JYP786524 KIL786523:KIL786524 KSH786523:KSH786524 LCD786523:LCD786524 LLZ786523:LLZ786524 LVV786523:LVV786524 MFR786523:MFR786524 MPN786523:MPN786524 MZJ786523:MZJ786524 NJF786523:NJF786524 NTB786523:NTB786524 OCX786523:OCX786524 OMT786523:OMT786524 OWP786523:OWP786524 PGL786523:PGL786524 PQH786523:PQH786524 QAD786523:QAD786524 QJZ786523:QJZ786524 QTV786523:QTV786524 RDR786523:RDR786524 RNN786523:RNN786524 RXJ786523:RXJ786524 SHF786523:SHF786524 SRB786523:SRB786524 TAX786523:TAX786524 TKT786523:TKT786524 TUP786523:TUP786524 UEL786523:UEL786524 UOH786523:UOH786524 UYD786523:UYD786524 VHZ786523:VHZ786524 VRV786523:VRV786524 WBR786523:WBR786524 WLN786523:WLN786524 WVJ786523:WVJ786524 IX852059:IX852060 ST852059:ST852060 ACP852059:ACP852060 AML852059:AML852060 AWH852059:AWH852060 BGD852059:BGD852060 BPZ852059:BPZ852060 BZV852059:BZV852060 CJR852059:CJR852060 CTN852059:CTN852060 DDJ852059:DDJ852060 DNF852059:DNF852060 DXB852059:DXB852060 EGX852059:EGX852060 EQT852059:EQT852060 FAP852059:FAP852060 FKL852059:FKL852060 FUH852059:FUH852060 GED852059:GED852060 GNZ852059:GNZ852060 GXV852059:GXV852060 HHR852059:HHR852060 HRN852059:HRN852060 IBJ852059:IBJ852060 ILF852059:ILF852060 IVB852059:IVB852060 JEX852059:JEX852060 JOT852059:JOT852060 JYP852059:JYP852060 KIL852059:KIL852060 KSH852059:KSH852060 LCD852059:LCD852060 LLZ852059:LLZ852060 LVV852059:LVV852060 MFR852059:MFR852060 MPN852059:MPN852060 MZJ852059:MZJ852060 NJF852059:NJF852060 NTB852059:NTB852060 OCX852059:OCX852060 OMT852059:OMT852060 OWP852059:OWP852060 PGL852059:PGL852060 PQH852059:PQH852060 QAD852059:QAD852060 QJZ852059:QJZ852060 QTV852059:QTV852060 RDR852059:RDR852060 RNN852059:RNN852060 RXJ852059:RXJ852060 SHF852059:SHF852060 SRB852059:SRB852060 TAX852059:TAX852060 TKT852059:TKT852060 TUP852059:TUP852060 UEL852059:UEL852060 UOH852059:UOH852060 UYD852059:UYD852060 VHZ852059:VHZ852060 VRV852059:VRV852060 WBR852059:WBR852060 WLN852059:WLN852060 WVJ852059:WVJ852060 IX917595:IX917596 ST917595:ST917596 ACP917595:ACP917596 AML917595:AML917596 AWH917595:AWH917596 BGD917595:BGD917596 BPZ917595:BPZ917596 BZV917595:BZV917596 CJR917595:CJR917596 CTN917595:CTN917596 DDJ917595:DDJ917596 DNF917595:DNF917596 DXB917595:DXB917596 EGX917595:EGX917596 EQT917595:EQT917596 FAP917595:FAP917596 FKL917595:FKL917596 FUH917595:FUH917596 GED917595:GED917596 GNZ917595:GNZ917596 GXV917595:GXV917596 HHR917595:HHR917596 HRN917595:HRN917596 IBJ917595:IBJ917596 ILF917595:ILF917596 IVB917595:IVB917596 JEX917595:JEX917596 JOT917595:JOT917596 JYP917595:JYP917596 KIL917595:KIL917596 KSH917595:KSH917596 LCD917595:LCD917596 LLZ917595:LLZ917596 LVV917595:LVV917596 MFR917595:MFR917596 MPN917595:MPN917596 MZJ917595:MZJ917596 NJF917595:NJF917596 NTB917595:NTB917596 OCX917595:OCX917596 OMT917595:OMT917596 OWP917595:OWP917596 PGL917595:PGL917596 PQH917595:PQH917596 QAD917595:QAD917596 QJZ917595:QJZ917596 QTV917595:QTV917596 RDR917595:RDR917596 RNN917595:RNN917596 RXJ917595:RXJ917596 SHF917595:SHF917596 SRB917595:SRB917596 TAX917595:TAX917596 TKT917595:TKT917596 TUP917595:TUP917596 UEL917595:UEL917596 UOH917595:UOH917596 UYD917595:UYD917596 VHZ917595:VHZ917596 VRV917595:VRV917596 WBR917595:WBR917596 WLN917595:WLN917596 WVJ917595:WVJ917596 IX983131:IX983132 ST983131:ST983132 ACP983131:ACP983132 AML983131:AML983132 AWH983131:AWH983132 BGD983131:BGD983132 BPZ983131:BPZ983132 BZV983131:BZV983132 CJR983131:CJR983132 CTN983131:CTN983132 DDJ983131:DDJ983132 DNF983131:DNF983132 DXB983131:DXB983132 EGX983131:EGX983132 EQT983131:EQT983132 FAP983131:FAP983132 FKL983131:FKL983132 FUH983131:FUH983132 GED983131:GED983132 GNZ983131:GNZ983132 GXV983131:GXV983132 HHR983131:HHR983132 HRN983131:HRN983132 IBJ983131:IBJ983132 ILF983131:ILF983132 IVB983131:IVB983132 JEX983131:JEX983132 JOT983131:JOT983132 JYP983131:JYP983132 KIL983131:KIL983132 KSH983131:KSH983132 LCD983131:LCD983132 LLZ983131:LLZ983132 LVV983131:LVV983132 MFR983131:MFR983132 MPN983131:MPN983132 MZJ983131:MZJ983132 NJF983131:NJF983132 NTB983131:NTB983132 OCX983131:OCX983132 OMT983131:OMT983132 OWP983131:OWP983132 PGL983131:PGL983132 PQH983131:PQH983132 QAD983131:QAD983132 QJZ983131:QJZ983132 QTV983131:QTV983132 RDR983131:RDR983132 RNN983131:RNN983132 RXJ983131:RXJ983132 SHF983131:SHF983132 SRB983131:SRB983132 TAX983131:TAX983132 TKT983131:TKT983132 TUP983131:TUP983132 UEL983131:UEL983132 UOH983131:UOH983132 UYD983131:UYD983132 VHZ983131:VHZ983132 VRV983131:VRV983132 WBR983131:WBR983132 WLN983131:WLN983132 WVJ983131:WVJ983132 IX69 ST69 ACP69 AML69 AWH69 BGD69 BPZ69 BZV69 CJR69 CTN69 DDJ69 DNF69 DXB69 EGX69 EQT69 FAP69 FKL69 FUH69 GED69 GNZ69 GXV69 HHR69 HRN69 IBJ69 ILF69 IVB69 JEX69 JOT69 JYP69 KIL69 KSH69 LCD69 LLZ69 LVV69 MFR69 MPN69 MZJ69 NJF69 NTB69 OCX69 OMT69 OWP69 PGL69 PQH69 QAD69 QJZ69 QTV69 RDR69 RNN69 RXJ69 SHF69 SRB69 TAX69 TKT69 TUP69 UEL69 UOH69 UYD69 VHZ69 VRV69 WBR69 WLN69 WVJ69 IX65458 ST65458 ACP65458 AML65458 AWH65458 BGD65458 BPZ65458 BZV65458 CJR65458 CTN65458 DDJ65458 DNF65458 DXB65458 EGX65458 EQT65458 FAP65458 FKL65458 FUH65458 GED65458 GNZ65458 GXV65458 HHR65458 HRN65458 IBJ65458 ILF65458 IVB65458 JEX65458 JOT65458 JYP65458 KIL65458 KSH65458 LCD65458 LLZ65458 LVV65458 MFR65458 MPN65458 MZJ65458 NJF65458 NTB65458 OCX65458 OMT65458 OWP65458 PGL65458 PQH65458 QAD65458 QJZ65458 QTV65458 RDR65458 RNN65458 RXJ65458 SHF65458 SRB65458 TAX65458 TKT65458 TUP65458 UEL65458 UOH65458 UYD65458 VHZ65458 VRV65458 WBR65458 WLN65458 WVJ65458 IX130994 ST130994 ACP130994 AML130994 AWH130994 BGD130994 BPZ130994 BZV130994 CJR130994 CTN130994 DDJ130994 DNF130994 DXB130994 EGX130994 EQT130994 FAP130994 FKL130994 FUH130994 GED130994 GNZ130994 GXV130994 HHR130994 HRN130994 IBJ130994 ILF130994 IVB130994 JEX130994 JOT130994 JYP130994 KIL130994 KSH130994 LCD130994 LLZ130994 LVV130994 MFR130994 MPN130994 MZJ130994 NJF130994 NTB130994 OCX130994 OMT130994 OWP130994 PGL130994 PQH130994 QAD130994 QJZ130994 QTV130994 RDR130994 RNN130994 RXJ130994 SHF130994 SRB130994 TAX130994 TKT130994 TUP130994 UEL130994 UOH130994 UYD130994 VHZ130994 VRV130994 WBR130994 WLN130994 WVJ130994 IX196530 ST196530 ACP196530 AML196530 AWH196530 BGD196530 BPZ196530 BZV196530 CJR196530 CTN196530 DDJ196530 DNF196530 DXB196530 EGX196530 EQT196530 FAP196530 FKL196530 FUH196530 GED196530 GNZ196530 GXV196530 HHR196530 HRN196530 IBJ196530 ILF196530 IVB196530 JEX196530 JOT196530 JYP196530 KIL196530 KSH196530 LCD196530 LLZ196530 LVV196530 MFR196530 MPN196530 MZJ196530 NJF196530 NTB196530 OCX196530 OMT196530 OWP196530 PGL196530 PQH196530 QAD196530 QJZ196530 QTV196530 RDR196530 RNN196530 RXJ196530 SHF196530 SRB196530 TAX196530 TKT196530 TUP196530 UEL196530 UOH196530 UYD196530 VHZ196530 VRV196530 WBR196530 WLN196530 WVJ196530 IX262066 ST262066 ACP262066 AML262066 AWH262066 BGD262066 BPZ262066 BZV262066 CJR262066 CTN262066 DDJ262066 DNF262066 DXB262066 EGX262066 EQT262066 FAP262066 FKL262066 FUH262066 GED262066 GNZ262066 GXV262066 HHR262066 HRN262066 IBJ262066 ILF262066 IVB262066 JEX262066 JOT262066 JYP262066 KIL262066 KSH262066 LCD262066 LLZ262066 LVV262066 MFR262066 MPN262066 MZJ262066 NJF262066 NTB262066 OCX262066 OMT262066 OWP262066 PGL262066 PQH262066 QAD262066 QJZ262066 QTV262066 RDR262066 RNN262066 RXJ262066 SHF262066 SRB262066 TAX262066 TKT262066 TUP262066 UEL262066 UOH262066 UYD262066 VHZ262066 VRV262066 WBR262066 WLN262066 WVJ262066 IX327602 ST327602 ACP327602 AML327602 AWH327602 BGD327602 BPZ327602 BZV327602 CJR327602 CTN327602 DDJ327602 DNF327602 DXB327602 EGX327602 EQT327602 FAP327602 FKL327602 FUH327602 GED327602 GNZ327602 GXV327602 HHR327602 HRN327602 IBJ327602 ILF327602 IVB327602 JEX327602 JOT327602 JYP327602 KIL327602 KSH327602 LCD327602 LLZ327602 LVV327602 MFR327602 MPN327602 MZJ327602 NJF327602 NTB327602 OCX327602 OMT327602 OWP327602 PGL327602 PQH327602 QAD327602 QJZ327602 QTV327602 RDR327602 RNN327602 RXJ327602 SHF327602 SRB327602 TAX327602 TKT327602 TUP327602 UEL327602 UOH327602 UYD327602 VHZ327602 VRV327602 WBR327602 WLN327602 WVJ327602 IX393138 ST393138 ACP393138 AML393138 AWH393138 BGD393138 BPZ393138 BZV393138 CJR393138 CTN393138 DDJ393138 DNF393138 DXB393138 EGX393138 EQT393138 FAP393138 FKL393138 FUH393138 GED393138 GNZ393138 GXV393138 HHR393138 HRN393138 IBJ393138 ILF393138 IVB393138 JEX393138 JOT393138 JYP393138 KIL393138 KSH393138 LCD393138 LLZ393138 LVV393138 MFR393138 MPN393138 MZJ393138 NJF393138 NTB393138 OCX393138 OMT393138 OWP393138 PGL393138 PQH393138 QAD393138 QJZ393138 QTV393138 RDR393138 RNN393138 RXJ393138 SHF393138 SRB393138 TAX393138 TKT393138 TUP393138 UEL393138 UOH393138 UYD393138 VHZ393138 VRV393138 WBR393138 WLN393138 WVJ393138 IX458674 ST458674 ACP458674 AML458674 AWH458674 BGD458674 BPZ458674 BZV458674 CJR458674 CTN458674 DDJ458674 DNF458674 DXB458674 EGX458674 EQT458674 FAP458674 FKL458674 FUH458674 GED458674 GNZ458674 GXV458674 HHR458674 HRN458674 IBJ458674 ILF458674 IVB458674 JEX458674 JOT458674 JYP458674 KIL458674 KSH458674 LCD458674 LLZ458674 LVV458674 MFR458674 MPN458674 MZJ458674 NJF458674 NTB458674 OCX458674 OMT458674 OWP458674 PGL458674 PQH458674 QAD458674 QJZ458674 QTV458674 RDR458674 RNN458674 RXJ458674 SHF458674 SRB458674 TAX458674 TKT458674 TUP458674 UEL458674 UOH458674 UYD458674 VHZ458674 VRV458674 WBR458674 WLN458674 WVJ458674 IX524210 ST524210 ACP524210 AML524210 AWH524210 BGD524210 BPZ524210 BZV524210 CJR524210 CTN524210 DDJ524210 DNF524210 DXB524210 EGX524210 EQT524210 FAP524210 FKL524210 FUH524210 GED524210 GNZ524210 GXV524210 HHR524210 HRN524210 IBJ524210 ILF524210 IVB524210 JEX524210 JOT524210 JYP524210 KIL524210 KSH524210 LCD524210 LLZ524210 LVV524210 MFR524210 MPN524210 MZJ524210 NJF524210 NTB524210 OCX524210 OMT524210 OWP524210 PGL524210 PQH524210 QAD524210 QJZ524210 QTV524210 RDR524210 RNN524210 RXJ524210 SHF524210 SRB524210 TAX524210 TKT524210 TUP524210 UEL524210 UOH524210 UYD524210 VHZ524210 VRV524210 WBR524210 WLN524210 WVJ524210 IX589746 ST589746 ACP589746 AML589746 AWH589746 BGD589746 BPZ589746 BZV589746 CJR589746 CTN589746 DDJ589746 DNF589746 DXB589746 EGX589746 EQT589746 FAP589746 FKL589746 FUH589746 GED589746 GNZ589746 GXV589746 HHR589746 HRN589746 IBJ589746 ILF589746 IVB589746 JEX589746 JOT589746 JYP589746 KIL589746 KSH589746 LCD589746 LLZ589746 LVV589746 MFR589746 MPN589746 MZJ589746 NJF589746 NTB589746 OCX589746 OMT589746 OWP589746 PGL589746 PQH589746 QAD589746 QJZ589746 QTV589746 RDR589746 RNN589746 RXJ589746 SHF589746 SRB589746 TAX589746 TKT589746 TUP589746 UEL589746 UOH589746 UYD589746 VHZ589746 VRV589746 WBR589746 WLN589746 WVJ589746 IX655282 ST655282 ACP655282 AML655282 AWH655282 BGD655282 BPZ655282 BZV655282 CJR655282 CTN655282 DDJ655282 DNF655282 DXB655282 EGX655282 EQT655282 FAP655282 FKL655282 FUH655282 GED655282 GNZ655282 GXV655282 HHR655282 HRN655282 IBJ655282 ILF655282 IVB655282 JEX655282 JOT655282 JYP655282 KIL655282 KSH655282 LCD655282 LLZ655282 LVV655282 MFR655282 MPN655282 MZJ655282 NJF655282 NTB655282 OCX655282 OMT655282 OWP655282 PGL655282 PQH655282 QAD655282 QJZ655282 QTV655282 RDR655282 RNN655282 RXJ655282 SHF655282 SRB655282 TAX655282 TKT655282 TUP655282 UEL655282 UOH655282 UYD655282 VHZ655282 VRV655282 WBR655282 WLN655282 WVJ655282 IX720818 ST720818 ACP720818 AML720818 AWH720818 BGD720818 BPZ720818 BZV720818 CJR720818 CTN720818 DDJ720818 DNF720818 DXB720818 EGX720818 EQT720818 FAP720818 FKL720818 FUH720818 GED720818 GNZ720818 GXV720818 HHR720818 HRN720818 IBJ720818 ILF720818 IVB720818 JEX720818 JOT720818 JYP720818 KIL720818 KSH720818 LCD720818 LLZ720818 LVV720818 MFR720818 MPN720818 MZJ720818 NJF720818 NTB720818 OCX720818 OMT720818 OWP720818 PGL720818 PQH720818 QAD720818 QJZ720818 QTV720818 RDR720818 RNN720818 RXJ720818 SHF720818 SRB720818 TAX720818 TKT720818 TUP720818 UEL720818 UOH720818 UYD720818 VHZ720818 VRV720818 WBR720818 WLN720818 WVJ720818 IX786354 ST786354 ACP786354 AML786354 AWH786354 BGD786354 BPZ786354 BZV786354 CJR786354 CTN786354 DDJ786354 DNF786354 DXB786354 EGX786354 EQT786354 FAP786354 FKL786354 FUH786354 GED786354 GNZ786354 GXV786354 HHR786354 HRN786354 IBJ786354 ILF786354 IVB786354 JEX786354 JOT786354 JYP786354 KIL786354 KSH786354 LCD786354 LLZ786354 LVV786354 MFR786354 MPN786354 MZJ786354 NJF786354 NTB786354 OCX786354 OMT786354 OWP786354 PGL786354 PQH786354 QAD786354 QJZ786354 QTV786354 RDR786354 RNN786354 RXJ786354 SHF786354 SRB786354 TAX786354 TKT786354 TUP786354 UEL786354 UOH786354 UYD786354 VHZ786354 VRV786354 WBR786354 WLN786354 WVJ786354 IX851890 ST851890 ACP851890 AML851890 AWH851890 BGD851890 BPZ851890 BZV851890 CJR851890 CTN851890 DDJ851890 DNF851890 DXB851890 EGX851890 EQT851890 FAP851890 FKL851890 FUH851890 GED851890 GNZ851890 GXV851890 HHR851890 HRN851890 IBJ851890 ILF851890 IVB851890 JEX851890 JOT851890 JYP851890 KIL851890 KSH851890 LCD851890 LLZ851890 LVV851890 MFR851890 MPN851890 MZJ851890 NJF851890 NTB851890 OCX851890 OMT851890 OWP851890 PGL851890 PQH851890 QAD851890 QJZ851890 QTV851890 RDR851890 RNN851890 RXJ851890 SHF851890 SRB851890 TAX851890 TKT851890 TUP851890 UEL851890 UOH851890 UYD851890 VHZ851890 VRV851890 WBR851890 WLN851890 WVJ851890 IX917426 ST917426 ACP917426 AML917426 AWH917426 BGD917426 BPZ917426 BZV917426 CJR917426 CTN917426 DDJ917426 DNF917426 DXB917426 EGX917426 EQT917426 FAP917426 FKL917426 FUH917426 GED917426 GNZ917426 GXV917426 HHR917426 HRN917426 IBJ917426 ILF917426 IVB917426 JEX917426 JOT917426 JYP917426 KIL917426 KSH917426 LCD917426 LLZ917426 LVV917426 MFR917426 MPN917426 MZJ917426 NJF917426 NTB917426 OCX917426 OMT917426 OWP917426 PGL917426 PQH917426 QAD917426 QJZ917426 QTV917426 RDR917426 RNN917426 RXJ917426 SHF917426 SRB917426 TAX917426 TKT917426 TUP917426 UEL917426 UOH917426 UYD917426 VHZ917426 VRV917426 WBR917426 WLN917426 WVJ917426 IX982962 ST982962 ACP982962 AML982962 AWH982962 BGD982962 BPZ982962 BZV982962 CJR982962 CTN982962 DDJ982962 DNF982962 DXB982962 EGX982962 EQT982962 FAP982962 FKL982962 FUH982962 GED982962 GNZ982962 GXV982962 HHR982962 HRN982962 IBJ982962 ILF982962 IVB982962 JEX982962 JOT982962 JYP982962 KIL982962 KSH982962 LCD982962 LLZ982962 LVV982962 MFR982962 MPN982962 MZJ982962 NJF982962 NTB982962 OCX982962 OMT982962 OWP982962 PGL982962 PQH982962 QAD982962 QJZ982962 QTV982962 RDR982962 RNN982962 RXJ982962 SHF982962 SRB982962 TAX982962 TKT982962 TUP982962 UEL982962 UOH982962 UYD982962 VHZ982962 VRV982962 WBR982962 WLN982962 WVJ982962 IZ65627:IZ65628 SV65627:SV65628 ACR65627:ACR65628 AMN65627:AMN65628 AWJ65627:AWJ65628 BGF65627:BGF65628 BQB65627:BQB65628 BZX65627:BZX65628 CJT65627:CJT65628 CTP65627:CTP65628 DDL65627:DDL65628 DNH65627:DNH65628 DXD65627:DXD65628 EGZ65627:EGZ65628 EQV65627:EQV65628 FAR65627:FAR65628 FKN65627:FKN65628 FUJ65627:FUJ65628 GEF65627:GEF65628 GOB65627:GOB65628 GXX65627:GXX65628 HHT65627:HHT65628 HRP65627:HRP65628 IBL65627:IBL65628 ILH65627:ILH65628 IVD65627:IVD65628 JEZ65627:JEZ65628 JOV65627:JOV65628 JYR65627:JYR65628 KIN65627:KIN65628 KSJ65627:KSJ65628 LCF65627:LCF65628 LMB65627:LMB65628 LVX65627:LVX65628 MFT65627:MFT65628 MPP65627:MPP65628 MZL65627:MZL65628 NJH65627:NJH65628 NTD65627:NTD65628 OCZ65627:OCZ65628 OMV65627:OMV65628 OWR65627:OWR65628 PGN65627:PGN65628 PQJ65627:PQJ65628 QAF65627:QAF65628 QKB65627:QKB65628 QTX65627:QTX65628 RDT65627:RDT65628 RNP65627:RNP65628 RXL65627:RXL65628 SHH65627:SHH65628 SRD65627:SRD65628 TAZ65627:TAZ65628 TKV65627:TKV65628 TUR65627:TUR65628 UEN65627:UEN65628 UOJ65627:UOJ65628 UYF65627:UYF65628 VIB65627:VIB65628 VRX65627:VRX65628 WBT65627:WBT65628 WLP65627:WLP65628 WVL65627:WVL65628 IZ131163:IZ131164 SV131163:SV131164 ACR131163:ACR131164 AMN131163:AMN131164 AWJ131163:AWJ131164 BGF131163:BGF131164 BQB131163:BQB131164 BZX131163:BZX131164 CJT131163:CJT131164 CTP131163:CTP131164 DDL131163:DDL131164 DNH131163:DNH131164 DXD131163:DXD131164 EGZ131163:EGZ131164 EQV131163:EQV131164 FAR131163:FAR131164 FKN131163:FKN131164 FUJ131163:FUJ131164 GEF131163:GEF131164 GOB131163:GOB131164 GXX131163:GXX131164 HHT131163:HHT131164 HRP131163:HRP131164 IBL131163:IBL131164 ILH131163:ILH131164 IVD131163:IVD131164 JEZ131163:JEZ131164 JOV131163:JOV131164 JYR131163:JYR131164 KIN131163:KIN131164 KSJ131163:KSJ131164 LCF131163:LCF131164 LMB131163:LMB131164 LVX131163:LVX131164 MFT131163:MFT131164 MPP131163:MPP131164 MZL131163:MZL131164 NJH131163:NJH131164 NTD131163:NTD131164 OCZ131163:OCZ131164 OMV131163:OMV131164 OWR131163:OWR131164 PGN131163:PGN131164 PQJ131163:PQJ131164 QAF131163:QAF131164 QKB131163:QKB131164 QTX131163:QTX131164 RDT131163:RDT131164 RNP131163:RNP131164 RXL131163:RXL131164 SHH131163:SHH131164 SRD131163:SRD131164 TAZ131163:TAZ131164 TKV131163:TKV131164 TUR131163:TUR131164 UEN131163:UEN131164 UOJ131163:UOJ131164 UYF131163:UYF131164 VIB131163:VIB131164 VRX131163:VRX131164 WBT131163:WBT131164 WLP131163:WLP131164 WVL131163:WVL131164 IZ196699:IZ196700 SV196699:SV196700 ACR196699:ACR196700 AMN196699:AMN196700 AWJ196699:AWJ196700 BGF196699:BGF196700 BQB196699:BQB196700 BZX196699:BZX196700 CJT196699:CJT196700 CTP196699:CTP196700 DDL196699:DDL196700 DNH196699:DNH196700 DXD196699:DXD196700 EGZ196699:EGZ196700 EQV196699:EQV196700 FAR196699:FAR196700 FKN196699:FKN196700 FUJ196699:FUJ196700 GEF196699:GEF196700 GOB196699:GOB196700 GXX196699:GXX196700 HHT196699:HHT196700 HRP196699:HRP196700 IBL196699:IBL196700 ILH196699:ILH196700 IVD196699:IVD196700 JEZ196699:JEZ196700 JOV196699:JOV196700 JYR196699:JYR196700 KIN196699:KIN196700 KSJ196699:KSJ196700 LCF196699:LCF196700 LMB196699:LMB196700 LVX196699:LVX196700 MFT196699:MFT196700 MPP196699:MPP196700 MZL196699:MZL196700 NJH196699:NJH196700 NTD196699:NTD196700 OCZ196699:OCZ196700 OMV196699:OMV196700 OWR196699:OWR196700 PGN196699:PGN196700 PQJ196699:PQJ196700 QAF196699:QAF196700 QKB196699:QKB196700 QTX196699:QTX196700 RDT196699:RDT196700 RNP196699:RNP196700 RXL196699:RXL196700 SHH196699:SHH196700 SRD196699:SRD196700 TAZ196699:TAZ196700 TKV196699:TKV196700 TUR196699:TUR196700 UEN196699:UEN196700 UOJ196699:UOJ196700 UYF196699:UYF196700 VIB196699:VIB196700 VRX196699:VRX196700 WBT196699:WBT196700 WLP196699:WLP196700 WVL196699:WVL196700 IZ262235:IZ262236 SV262235:SV262236 ACR262235:ACR262236 AMN262235:AMN262236 AWJ262235:AWJ262236 BGF262235:BGF262236 BQB262235:BQB262236 BZX262235:BZX262236 CJT262235:CJT262236 CTP262235:CTP262236 DDL262235:DDL262236 DNH262235:DNH262236 DXD262235:DXD262236 EGZ262235:EGZ262236 EQV262235:EQV262236 FAR262235:FAR262236 FKN262235:FKN262236 FUJ262235:FUJ262236 GEF262235:GEF262236 GOB262235:GOB262236 GXX262235:GXX262236 HHT262235:HHT262236 HRP262235:HRP262236 IBL262235:IBL262236 ILH262235:ILH262236 IVD262235:IVD262236 JEZ262235:JEZ262236 JOV262235:JOV262236 JYR262235:JYR262236 KIN262235:KIN262236 KSJ262235:KSJ262236 LCF262235:LCF262236 LMB262235:LMB262236 LVX262235:LVX262236 MFT262235:MFT262236 MPP262235:MPP262236 MZL262235:MZL262236 NJH262235:NJH262236 NTD262235:NTD262236 OCZ262235:OCZ262236 OMV262235:OMV262236 OWR262235:OWR262236 PGN262235:PGN262236 PQJ262235:PQJ262236 QAF262235:QAF262236 QKB262235:QKB262236 QTX262235:QTX262236 RDT262235:RDT262236 RNP262235:RNP262236 RXL262235:RXL262236 SHH262235:SHH262236 SRD262235:SRD262236 TAZ262235:TAZ262236 TKV262235:TKV262236 TUR262235:TUR262236 UEN262235:UEN262236 UOJ262235:UOJ262236 UYF262235:UYF262236 VIB262235:VIB262236 VRX262235:VRX262236 WBT262235:WBT262236 WLP262235:WLP262236 WVL262235:WVL262236 IZ327771:IZ327772 SV327771:SV327772 ACR327771:ACR327772 AMN327771:AMN327772 AWJ327771:AWJ327772 BGF327771:BGF327772 BQB327771:BQB327772 BZX327771:BZX327772 CJT327771:CJT327772 CTP327771:CTP327772 DDL327771:DDL327772 DNH327771:DNH327772 DXD327771:DXD327772 EGZ327771:EGZ327772 EQV327771:EQV327772 FAR327771:FAR327772 FKN327771:FKN327772 FUJ327771:FUJ327772 GEF327771:GEF327772 GOB327771:GOB327772 GXX327771:GXX327772 HHT327771:HHT327772 HRP327771:HRP327772 IBL327771:IBL327772 ILH327771:ILH327772 IVD327771:IVD327772 JEZ327771:JEZ327772 JOV327771:JOV327772 JYR327771:JYR327772 KIN327771:KIN327772 KSJ327771:KSJ327772 LCF327771:LCF327772 LMB327771:LMB327772 LVX327771:LVX327772 MFT327771:MFT327772 MPP327771:MPP327772 MZL327771:MZL327772 NJH327771:NJH327772 NTD327771:NTD327772 OCZ327771:OCZ327772 OMV327771:OMV327772 OWR327771:OWR327772 PGN327771:PGN327772 PQJ327771:PQJ327772 QAF327771:QAF327772 QKB327771:QKB327772 QTX327771:QTX327772 RDT327771:RDT327772 RNP327771:RNP327772 RXL327771:RXL327772 SHH327771:SHH327772 SRD327771:SRD327772 TAZ327771:TAZ327772 TKV327771:TKV327772 TUR327771:TUR327772 UEN327771:UEN327772 UOJ327771:UOJ327772 UYF327771:UYF327772 VIB327771:VIB327772 VRX327771:VRX327772 WBT327771:WBT327772 WLP327771:WLP327772 WVL327771:WVL327772 IZ393307:IZ393308 SV393307:SV393308 ACR393307:ACR393308 AMN393307:AMN393308 AWJ393307:AWJ393308 BGF393307:BGF393308 BQB393307:BQB393308 BZX393307:BZX393308 CJT393307:CJT393308 CTP393307:CTP393308 DDL393307:DDL393308 DNH393307:DNH393308 DXD393307:DXD393308 EGZ393307:EGZ393308 EQV393307:EQV393308 FAR393307:FAR393308 FKN393307:FKN393308 FUJ393307:FUJ393308 GEF393307:GEF393308 GOB393307:GOB393308 GXX393307:GXX393308 HHT393307:HHT393308 HRP393307:HRP393308 IBL393307:IBL393308 ILH393307:ILH393308 IVD393307:IVD393308 JEZ393307:JEZ393308 JOV393307:JOV393308 JYR393307:JYR393308 KIN393307:KIN393308 KSJ393307:KSJ393308 LCF393307:LCF393308 LMB393307:LMB393308 LVX393307:LVX393308 MFT393307:MFT393308 MPP393307:MPP393308 MZL393307:MZL393308 NJH393307:NJH393308 NTD393307:NTD393308 OCZ393307:OCZ393308 OMV393307:OMV393308 OWR393307:OWR393308 PGN393307:PGN393308 PQJ393307:PQJ393308 QAF393307:QAF393308 QKB393307:QKB393308 QTX393307:QTX393308 RDT393307:RDT393308 RNP393307:RNP393308 RXL393307:RXL393308 SHH393307:SHH393308 SRD393307:SRD393308 TAZ393307:TAZ393308 TKV393307:TKV393308 TUR393307:TUR393308 UEN393307:UEN393308 UOJ393307:UOJ393308 UYF393307:UYF393308 VIB393307:VIB393308 VRX393307:VRX393308 WBT393307:WBT393308 WLP393307:WLP393308 WVL393307:WVL393308 IZ458843:IZ458844 SV458843:SV458844 ACR458843:ACR458844 AMN458843:AMN458844 AWJ458843:AWJ458844 BGF458843:BGF458844 BQB458843:BQB458844 BZX458843:BZX458844 CJT458843:CJT458844 CTP458843:CTP458844 DDL458843:DDL458844 DNH458843:DNH458844 DXD458843:DXD458844 EGZ458843:EGZ458844 EQV458843:EQV458844 FAR458843:FAR458844 FKN458843:FKN458844 FUJ458843:FUJ458844 GEF458843:GEF458844 GOB458843:GOB458844 GXX458843:GXX458844 HHT458843:HHT458844 HRP458843:HRP458844 IBL458843:IBL458844 ILH458843:ILH458844 IVD458843:IVD458844 JEZ458843:JEZ458844 JOV458843:JOV458844 JYR458843:JYR458844 KIN458843:KIN458844 KSJ458843:KSJ458844 LCF458843:LCF458844 LMB458843:LMB458844 LVX458843:LVX458844 MFT458843:MFT458844 MPP458843:MPP458844 MZL458843:MZL458844 NJH458843:NJH458844 NTD458843:NTD458844 OCZ458843:OCZ458844 OMV458843:OMV458844 OWR458843:OWR458844 PGN458843:PGN458844 PQJ458843:PQJ458844 QAF458843:QAF458844 QKB458843:QKB458844 QTX458843:QTX458844 RDT458843:RDT458844 RNP458843:RNP458844 RXL458843:RXL458844 SHH458843:SHH458844 SRD458843:SRD458844 TAZ458843:TAZ458844 TKV458843:TKV458844 TUR458843:TUR458844 UEN458843:UEN458844 UOJ458843:UOJ458844 UYF458843:UYF458844 VIB458843:VIB458844 VRX458843:VRX458844 WBT458843:WBT458844 WLP458843:WLP458844 WVL458843:WVL458844 IZ524379:IZ524380 SV524379:SV524380 ACR524379:ACR524380 AMN524379:AMN524380 AWJ524379:AWJ524380 BGF524379:BGF524380 BQB524379:BQB524380 BZX524379:BZX524380 CJT524379:CJT524380 CTP524379:CTP524380 DDL524379:DDL524380 DNH524379:DNH524380 DXD524379:DXD524380 EGZ524379:EGZ524380 EQV524379:EQV524380 FAR524379:FAR524380 FKN524379:FKN524380 FUJ524379:FUJ524380 GEF524379:GEF524380 GOB524379:GOB524380 GXX524379:GXX524380 HHT524379:HHT524380 HRP524379:HRP524380 IBL524379:IBL524380 ILH524379:ILH524380 IVD524379:IVD524380 JEZ524379:JEZ524380 JOV524379:JOV524380 JYR524379:JYR524380 KIN524379:KIN524380 KSJ524379:KSJ524380 LCF524379:LCF524380 LMB524379:LMB524380 LVX524379:LVX524380 MFT524379:MFT524380 MPP524379:MPP524380 MZL524379:MZL524380 NJH524379:NJH524380 NTD524379:NTD524380 OCZ524379:OCZ524380 OMV524379:OMV524380 OWR524379:OWR524380 PGN524379:PGN524380 PQJ524379:PQJ524380 QAF524379:QAF524380 QKB524379:QKB524380 QTX524379:QTX524380 RDT524379:RDT524380 RNP524379:RNP524380 RXL524379:RXL524380 SHH524379:SHH524380 SRD524379:SRD524380 TAZ524379:TAZ524380 TKV524379:TKV524380 TUR524379:TUR524380 UEN524379:UEN524380 UOJ524379:UOJ524380 UYF524379:UYF524380 VIB524379:VIB524380 VRX524379:VRX524380 WBT524379:WBT524380 WLP524379:WLP524380 WVL524379:WVL524380 IZ589915:IZ589916 SV589915:SV589916 ACR589915:ACR589916 AMN589915:AMN589916 AWJ589915:AWJ589916 BGF589915:BGF589916 BQB589915:BQB589916 BZX589915:BZX589916 CJT589915:CJT589916 CTP589915:CTP589916 DDL589915:DDL589916 DNH589915:DNH589916 DXD589915:DXD589916 EGZ589915:EGZ589916 EQV589915:EQV589916 FAR589915:FAR589916 FKN589915:FKN589916 FUJ589915:FUJ589916 GEF589915:GEF589916 GOB589915:GOB589916 GXX589915:GXX589916 HHT589915:HHT589916 HRP589915:HRP589916 IBL589915:IBL589916 ILH589915:ILH589916 IVD589915:IVD589916 JEZ589915:JEZ589916 JOV589915:JOV589916 JYR589915:JYR589916 KIN589915:KIN589916 KSJ589915:KSJ589916 LCF589915:LCF589916 LMB589915:LMB589916 LVX589915:LVX589916 MFT589915:MFT589916 MPP589915:MPP589916 MZL589915:MZL589916 NJH589915:NJH589916 NTD589915:NTD589916 OCZ589915:OCZ589916 OMV589915:OMV589916 OWR589915:OWR589916 PGN589915:PGN589916 PQJ589915:PQJ589916 QAF589915:QAF589916 QKB589915:QKB589916 QTX589915:QTX589916 RDT589915:RDT589916 RNP589915:RNP589916 RXL589915:RXL589916 SHH589915:SHH589916 SRD589915:SRD589916 TAZ589915:TAZ589916 TKV589915:TKV589916 TUR589915:TUR589916 UEN589915:UEN589916 UOJ589915:UOJ589916 UYF589915:UYF589916 VIB589915:VIB589916 VRX589915:VRX589916 WBT589915:WBT589916 WLP589915:WLP589916 WVL589915:WVL589916 IZ655451:IZ655452 SV655451:SV655452 ACR655451:ACR655452 AMN655451:AMN655452 AWJ655451:AWJ655452 BGF655451:BGF655452 BQB655451:BQB655452 BZX655451:BZX655452 CJT655451:CJT655452 CTP655451:CTP655452 DDL655451:DDL655452 DNH655451:DNH655452 DXD655451:DXD655452 EGZ655451:EGZ655452 EQV655451:EQV655452 FAR655451:FAR655452 FKN655451:FKN655452 FUJ655451:FUJ655452 GEF655451:GEF655452 GOB655451:GOB655452 GXX655451:GXX655452 HHT655451:HHT655452 HRP655451:HRP655452 IBL655451:IBL655452 ILH655451:ILH655452 IVD655451:IVD655452 JEZ655451:JEZ655452 JOV655451:JOV655452 JYR655451:JYR655452 KIN655451:KIN655452 KSJ655451:KSJ655452 LCF655451:LCF655452 LMB655451:LMB655452 LVX655451:LVX655452 MFT655451:MFT655452 MPP655451:MPP655452 MZL655451:MZL655452 NJH655451:NJH655452 NTD655451:NTD655452 OCZ655451:OCZ655452 OMV655451:OMV655452 OWR655451:OWR655452 PGN655451:PGN655452 PQJ655451:PQJ655452 QAF655451:QAF655452 QKB655451:QKB655452 QTX655451:QTX655452 RDT655451:RDT655452 RNP655451:RNP655452 RXL655451:RXL655452 SHH655451:SHH655452 SRD655451:SRD655452 TAZ655451:TAZ655452 TKV655451:TKV655452 TUR655451:TUR655452 UEN655451:UEN655452 UOJ655451:UOJ655452 UYF655451:UYF655452 VIB655451:VIB655452 VRX655451:VRX655452 WBT655451:WBT655452 WLP655451:WLP655452 WVL655451:WVL655452 IZ720987:IZ720988 SV720987:SV720988 ACR720987:ACR720988 AMN720987:AMN720988 AWJ720987:AWJ720988 BGF720987:BGF720988 BQB720987:BQB720988 BZX720987:BZX720988 CJT720987:CJT720988 CTP720987:CTP720988 DDL720987:DDL720988 DNH720987:DNH720988 DXD720987:DXD720988 EGZ720987:EGZ720988 EQV720987:EQV720988 FAR720987:FAR720988 FKN720987:FKN720988 FUJ720987:FUJ720988 GEF720987:GEF720988 GOB720987:GOB720988 GXX720987:GXX720988 HHT720987:HHT720988 HRP720987:HRP720988 IBL720987:IBL720988 ILH720987:ILH720988 IVD720987:IVD720988 JEZ720987:JEZ720988 JOV720987:JOV720988 JYR720987:JYR720988 KIN720987:KIN720988 KSJ720987:KSJ720988 LCF720987:LCF720988 LMB720987:LMB720988 LVX720987:LVX720988 MFT720987:MFT720988 MPP720987:MPP720988 MZL720987:MZL720988 NJH720987:NJH720988 NTD720987:NTD720988 OCZ720987:OCZ720988 OMV720987:OMV720988 OWR720987:OWR720988 PGN720987:PGN720988 PQJ720987:PQJ720988 QAF720987:QAF720988 QKB720987:QKB720988 QTX720987:QTX720988 RDT720987:RDT720988 RNP720987:RNP720988 RXL720987:RXL720988 SHH720987:SHH720988 SRD720987:SRD720988 TAZ720987:TAZ720988 TKV720987:TKV720988 TUR720987:TUR720988 UEN720987:UEN720988 UOJ720987:UOJ720988 UYF720987:UYF720988 VIB720987:VIB720988 VRX720987:VRX720988 WBT720987:WBT720988 WLP720987:WLP720988 WVL720987:WVL720988 IZ786523:IZ786524 SV786523:SV786524 ACR786523:ACR786524 AMN786523:AMN786524 AWJ786523:AWJ786524 BGF786523:BGF786524 BQB786523:BQB786524 BZX786523:BZX786524 CJT786523:CJT786524 CTP786523:CTP786524 DDL786523:DDL786524 DNH786523:DNH786524 DXD786523:DXD786524 EGZ786523:EGZ786524 EQV786523:EQV786524 FAR786523:FAR786524 FKN786523:FKN786524 FUJ786523:FUJ786524 GEF786523:GEF786524 GOB786523:GOB786524 GXX786523:GXX786524 HHT786523:HHT786524 HRP786523:HRP786524 IBL786523:IBL786524 ILH786523:ILH786524 IVD786523:IVD786524 JEZ786523:JEZ786524 JOV786523:JOV786524 JYR786523:JYR786524 KIN786523:KIN786524 KSJ786523:KSJ786524 LCF786523:LCF786524 LMB786523:LMB786524 LVX786523:LVX786524 MFT786523:MFT786524 MPP786523:MPP786524 MZL786523:MZL786524 NJH786523:NJH786524 NTD786523:NTD786524 OCZ786523:OCZ786524 OMV786523:OMV786524 OWR786523:OWR786524 PGN786523:PGN786524 PQJ786523:PQJ786524 QAF786523:QAF786524 QKB786523:QKB786524 QTX786523:QTX786524 RDT786523:RDT786524 RNP786523:RNP786524 RXL786523:RXL786524 SHH786523:SHH786524 SRD786523:SRD786524 TAZ786523:TAZ786524 TKV786523:TKV786524 TUR786523:TUR786524 UEN786523:UEN786524 UOJ786523:UOJ786524 UYF786523:UYF786524 VIB786523:VIB786524 VRX786523:VRX786524 WBT786523:WBT786524 WLP786523:WLP786524 WVL786523:WVL786524 IZ852059:IZ852060 SV852059:SV852060 ACR852059:ACR852060 AMN852059:AMN852060 AWJ852059:AWJ852060 BGF852059:BGF852060 BQB852059:BQB852060 BZX852059:BZX852060 CJT852059:CJT852060 CTP852059:CTP852060 DDL852059:DDL852060 DNH852059:DNH852060 DXD852059:DXD852060 EGZ852059:EGZ852060 EQV852059:EQV852060 FAR852059:FAR852060 FKN852059:FKN852060 FUJ852059:FUJ852060 GEF852059:GEF852060 GOB852059:GOB852060 GXX852059:GXX852060 HHT852059:HHT852060 HRP852059:HRP852060 IBL852059:IBL852060 ILH852059:ILH852060 IVD852059:IVD852060 JEZ852059:JEZ852060 JOV852059:JOV852060 JYR852059:JYR852060 KIN852059:KIN852060 KSJ852059:KSJ852060 LCF852059:LCF852060 LMB852059:LMB852060 LVX852059:LVX852060 MFT852059:MFT852060 MPP852059:MPP852060 MZL852059:MZL852060 NJH852059:NJH852060 NTD852059:NTD852060 OCZ852059:OCZ852060 OMV852059:OMV852060 OWR852059:OWR852060 PGN852059:PGN852060 PQJ852059:PQJ852060 QAF852059:QAF852060 QKB852059:QKB852060 QTX852059:QTX852060 RDT852059:RDT852060 RNP852059:RNP852060 RXL852059:RXL852060 SHH852059:SHH852060 SRD852059:SRD852060 TAZ852059:TAZ852060 TKV852059:TKV852060 TUR852059:TUR852060 UEN852059:UEN852060 UOJ852059:UOJ852060 UYF852059:UYF852060 VIB852059:VIB852060 VRX852059:VRX852060 WBT852059:WBT852060 WLP852059:WLP852060 WVL852059:WVL852060 IZ917595:IZ917596 SV917595:SV917596 ACR917595:ACR917596 AMN917595:AMN917596 AWJ917595:AWJ917596 BGF917595:BGF917596 BQB917595:BQB917596 BZX917595:BZX917596 CJT917595:CJT917596 CTP917595:CTP917596 DDL917595:DDL917596 DNH917595:DNH917596 DXD917595:DXD917596 EGZ917595:EGZ917596 EQV917595:EQV917596 FAR917595:FAR917596 FKN917595:FKN917596 FUJ917595:FUJ917596 GEF917595:GEF917596 GOB917595:GOB917596 GXX917595:GXX917596 HHT917595:HHT917596 HRP917595:HRP917596 IBL917595:IBL917596 ILH917595:ILH917596 IVD917595:IVD917596 JEZ917595:JEZ917596 JOV917595:JOV917596 JYR917595:JYR917596 KIN917595:KIN917596 KSJ917595:KSJ917596 LCF917595:LCF917596 LMB917595:LMB917596 LVX917595:LVX917596 MFT917595:MFT917596 MPP917595:MPP917596 MZL917595:MZL917596 NJH917595:NJH917596 NTD917595:NTD917596 OCZ917595:OCZ917596 OMV917595:OMV917596 OWR917595:OWR917596 PGN917595:PGN917596 PQJ917595:PQJ917596 QAF917595:QAF917596 QKB917595:QKB917596 QTX917595:QTX917596 RDT917595:RDT917596 RNP917595:RNP917596 RXL917595:RXL917596 SHH917595:SHH917596 SRD917595:SRD917596 TAZ917595:TAZ917596 TKV917595:TKV917596 TUR917595:TUR917596 UEN917595:UEN917596 UOJ917595:UOJ917596 UYF917595:UYF917596 VIB917595:VIB917596 VRX917595:VRX917596 WBT917595:WBT917596 WLP917595:WLP917596 WVL917595:WVL917596 IZ983131:IZ983132 SV983131:SV983132 ACR983131:ACR983132 AMN983131:AMN983132 AWJ983131:AWJ983132 BGF983131:BGF983132 BQB983131:BQB983132 BZX983131:BZX983132 CJT983131:CJT983132 CTP983131:CTP983132 DDL983131:DDL983132 DNH983131:DNH983132 DXD983131:DXD983132 EGZ983131:EGZ983132 EQV983131:EQV983132 FAR983131:FAR983132 FKN983131:FKN983132 FUJ983131:FUJ983132 GEF983131:GEF983132 GOB983131:GOB983132 GXX983131:GXX983132 HHT983131:HHT983132 HRP983131:HRP983132 IBL983131:IBL983132 ILH983131:ILH983132 IVD983131:IVD983132 JEZ983131:JEZ983132 JOV983131:JOV983132 JYR983131:JYR983132 KIN983131:KIN983132 KSJ983131:KSJ983132 LCF983131:LCF983132 LMB983131:LMB983132 LVX983131:LVX983132 MFT983131:MFT983132 MPP983131:MPP983132 MZL983131:MZL983132 NJH983131:NJH983132 NTD983131:NTD983132 OCZ983131:OCZ983132 OMV983131:OMV983132 OWR983131:OWR983132 PGN983131:PGN983132 PQJ983131:PQJ983132 QAF983131:QAF983132 QKB983131:QKB983132 QTX983131:QTX983132 RDT983131:RDT983132 RNP983131:RNP983132 RXL983131:RXL983132 SHH983131:SHH983132 SRD983131:SRD983132 TAZ983131:TAZ983132 TKV983131:TKV983132 TUR983131:TUR983132 UEN983131:UEN983132 UOJ983131:UOJ983132 UYF983131:UYF983132 VIB983131:VIB983132 VRX983131:VRX983132 WBT983131:WBT983132 WLP983131:WLP983132 WVL983131:WVL983132" xr:uid="{FC6AFA1A-8889-4E5D-843B-59DAF29BD2C5}">
      <formula1>TrueFalse</formula1>
    </dataValidation>
  </dataValidation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A89B1-4BD1-4B18-9115-5AD6ADA2AD4B}">
  <dimension ref="A1:AM46"/>
  <sheetViews>
    <sheetView tabSelected="1" topLeftCell="S11" workbookViewId="0">
      <selection activeCell="AG5" sqref="AG5:AG45"/>
    </sheetView>
  </sheetViews>
  <sheetFormatPr defaultColWidth="9.109375" defaultRowHeight="10.199999999999999" outlineLevelRow="1" x14ac:dyDescent="0.2"/>
  <cols>
    <col min="1" max="1" width="15.88671875" style="4" bestFit="1" customWidth="1"/>
    <col min="2" max="2" width="37.88671875" style="4" customWidth="1"/>
    <col min="3" max="254" width="9.109375" style="4"/>
    <col min="255" max="255" width="15.88671875" style="4" bestFit="1" customWidth="1"/>
    <col min="256" max="510" width="9.109375" style="4"/>
    <col min="511" max="511" width="15.88671875" style="4" bestFit="1" customWidth="1"/>
    <col min="512" max="766" width="9.109375" style="4"/>
    <col min="767" max="767" width="15.88671875" style="4" bestFit="1" customWidth="1"/>
    <col min="768" max="1022" width="9.109375" style="4"/>
    <col min="1023" max="1023" width="15.88671875" style="4" bestFit="1" customWidth="1"/>
    <col min="1024" max="1278" width="9.109375" style="4"/>
    <col min="1279" max="1279" width="15.88671875" style="4" bestFit="1" customWidth="1"/>
    <col min="1280" max="1534" width="9.109375" style="4"/>
    <col min="1535" max="1535" width="15.88671875" style="4" bestFit="1" customWidth="1"/>
    <col min="1536" max="1790" width="9.109375" style="4"/>
    <col min="1791" max="1791" width="15.88671875" style="4" bestFit="1" customWidth="1"/>
    <col min="1792" max="2046" width="9.109375" style="4"/>
    <col min="2047" max="2047" width="15.88671875" style="4" bestFit="1" customWidth="1"/>
    <col min="2048" max="2302" width="9.109375" style="4"/>
    <col min="2303" max="2303" width="15.88671875" style="4" bestFit="1" customWidth="1"/>
    <col min="2304" max="2558" width="9.109375" style="4"/>
    <col min="2559" max="2559" width="15.88671875" style="4" bestFit="1" customWidth="1"/>
    <col min="2560" max="2814" width="9.109375" style="4"/>
    <col min="2815" max="2815" width="15.88671875" style="4" bestFit="1" customWidth="1"/>
    <col min="2816" max="3070" width="9.109375" style="4"/>
    <col min="3071" max="3071" width="15.88671875" style="4" bestFit="1" customWidth="1"/>
    <col min="3072" max="3326" width="9.109375" style="4"/>
    <col min="3327" max="3327" width="15.88671875" style="4" bestFit="1" customWidth="1"/>
    <col min="3328" max="3582" width="9.109375" style="4"/>
    <col min="3583" max="3583" width="15.88671875" style="4" bestFit="1" customWidth="1"/>
    <col min="3584" max="3838" width="9.109375" style="4"/>
    <col min="3839" max="3839" width="15.88671875" style="4" bestFit="1" customWidth="1"/>
    <col min="3840" max="4094" width="9.109375" style="4"/>
    <col min="4095" max="4095" width="15.88671875" style="4" bestFit="1" customWidth="1"/>
    <col min="4096" max="4350" width="9.109375" style="4"/>
    <col min="4351" max="4351" width="15.88671875" style="4" bestFit="1" customWidth="1"/>
    <col min="4352" max="4606" width="9.109375" style="4"/>
    <col min="4607" max="4607" width="15.88671875" style="4" bestFit="1" customWidth="1"/>
    <col min="4608" max="4862" width="9.109375" style="4"/>
    <col min="4863" max="4863" width="15.88671875" style="4" bestFit="1" customWidth="1"/>
    <col min="4864" max="5118" width="9.109375" style="4"/>
    <col min="5119" max="5119" width="15.88671875" style="4" bestFit="1" customWidth="1"/>
    <col min="5120" max="5374" width="9.109375" style="4"/>
    <col min="5375" max="5375" width="15.88671875" style="4" bestFit="1" customWidth="1"/>
    <col min="5376" max="5630" width="9.109375" style="4"/>
    <col min="5631" max="5631" width="15.88671875" style="4" bestFit="1" customWidth="1"/>
    <col min="5632" max="5886" width="9.109375" style="4"/>
    <col min="5887" max="5887" width="15.88671875" style="4" bestFit="1" customWidth="1"/>
    <col min="5888" max="6142" width="9.109375" style="4"/>
    <col min="6143" max="6143" width="15.88671875" style="4" bestFit="1" customWidth="1"/>
    <col min="6144" max="6398" width="9.109375" style="4"/>
    <col min="6399" max="6399" width="15.88671875" style="4" bestFit="1" customWidth="1"/>
    <col min="6400" max="6654" width="9.109375" style="4"/>
    <col min="6655" max="6655" width="15.88671875" style="4" bestFit="1" customWidth="1"/>
    <col min="6656" max="6910" width="9.109375" style="4"/>
    <col min="6911" max="6911" width="15.88671875" style="4" bestFit="1" customWidth="1"/>
    <col min="6912" max="7166" width="9.109375" style="4"/>
    <col min="7167" max="7167" width="15.88671875" style="4" bestFit="1" customWidth="1"/>
    <col min="7168" max="7422" width="9.109375" style="4"/>
    <col min="7423" max="7423" width="15.88671875" style="4" bestFit="1" customWidth="1"/>
    <col min="7424" max="7678" width="9.109375" style="4"/>
    <col min="7679" max="7679" width="15.88671875" style="4" bestFit="1" customWidth="1"/>
    <col min="7680" max="7934" width="9.109375" style="4"/>
    <col min="7935" max="7935" width="15.88671875" style="4" bestFit="1" customWidth="1"/>
    <col min="7936" max="8190" width="9.109375" style="4"/>
    <col min="8191" max="8191" width="15.88671875" style="4" bestFit="1" customWidth="1"/>
    <col min="8192" max="8446" width="9.109375" style="4"/>
    <col min="8447" max="8447" width="15.88671875" style="4" bestFit="1" customWidth="1"/>
    <col min="8448" max="8702" width="9.109375" style="4"/>
    <col min="8703" max="8703" width="15.88671875" style="4" bestFit="1" customWidth="1"/>
    <col min="8704" max="8958" width="9.109375" style="4"/>
    <col min="8959" max="8959" width="15.88671875" style="4" bestFit="1" customWidth="1"/>
    <col min="8960" max="9214" width="9.109375" style="4"/>
    <col min="9215" max="9215" width="15.88671875" style="4" bestFit="1" customWidth="1"/>
    <col min="9216" max="9470" width="9.109375" style="4"/>
    <col min="9471" max="9471" width="15.88671875" style="4" bestFit="1" customWidth="1"/>
    <col min="9472" max="9726" width="9.109375" style="4"/>
    <col min="9727" max="9727" width="15.88671875" style="4" bestFit="1" customWidth="1"/>
    <col min="9728" max="9982" width="9.109375" style="4"/>
    <col min="9983" max="9983" width="15.88671875" style="4" bestFit="1" customWidth="1"/>
    <col min="9984" max="10238" width="9.109375" style="4"/>
    <col min="10239" max="10239" width="15.88671875" style="4" bestFit="1" customWidth="1"/>
    <col min="10240" max="10494" width="9.109375" style="4"/>
    <col min="10495" max="10495" width="15.88671875" style="4" bestFit="1" customWidth="1"/>
    <col min="10496" max="10750" width="9.109375" style="4"/>
    <col min="10751" max="10751" width="15.88671875" style="4" bestFit="1" customWidth="1"/>
    <col min="10752" max="11006" width="9.109375" style="4"/>
    <col min="11007" max="11007" width="15.88671875" style="4" bestFit="1" customWidth="1"/>
    <col min="11008" max="11262" width="9.109375" style="4"/>
    <col min="11263" max="11263" width="15.88671875" style="4" bestFit="1" customWidth="1"/>
    <col min="11264" max="11518" width="9.109375" style="4"/>
    <col min="11519" max="11519" width="15.88671875" style="4" bestFit="1" customWidth="1"/>
    <col min="11520" max="11774" width="9.109375" style="4"/>
    <col min="11775" max="11775" width="15.88671875" style="4" bestFit="1" customWidth="1"/>
    <col min="11776" max="12030" width="9.109375" style="4"/>
    <col min="12031" max="12031" width="15.88671875" style="4" bestFit="1" customWidth="1"/>
    <col min="12032" max="12286" width="9.109375" style="4"/>
    <col min="12287" max="12287" width="15.88671875" style="4" bestFit="1" customWidth="1"/>
    <col min="12288" max="12542" width="9.109375" style="4"/>
    <col min="12543" max="12543" width="15.88671875" style="4" bestFit="1" customWidth="1"/>
    <col min="12544" max="12798" width="9.109375" style="4"/>
    <col min="12799" max="12799" width="15.88671875" style="4" bestFit="1" customWidth="1"/>
    <col min="12800" max="13054" width="9.109375" style="4"/>
    <col min="13055" max="13055" width="15.88671875" style="4" bestFit="1" customWidth="1"/>
    <col min="13056" max="13310" width="9.109375" style="4"/>
    <col min="13311" max="13311" width="15.88671875" style="4" bestFit="1" customWidth="1"/>
    <col min="13312" max="13566" width="9.109375" style="4"/>
    <col min="13567" max="13567" width="15.88671875" style="4" bestFit="1" customWidth="1"/>
    <col min="13568" max="13822" width="9.109375" style="4"/>
    <col min="13823" max="13823" width="15.88671875" style="4" bestFit="1" customWidth="1"/>
    <col min="13824" max="14078" width="9.109375" style="4"/>
    <col min="14079" max="14079" width="15.88671875" style="4" bestFit="1" customWidth="1"/>
    <col min="14080" max="14334" width="9.109375" style="4"/>
    <col min="14335" max="14335" width="15.88671875" style="4" bestFit="1" customWidth="1"/>
    <col min="14336" max="14590" width="9.109375" style="4"/>
    <col min="14591" max="14591" width="15.88671875" style="4" bestFit="1" customWidth="1"/>
    <col min="14592" max="14846" width="9.109375" style="4"/>
    <col min="14847" max="14847" width="15.88671875" style="4" bestFit="1" customWidth="1"/>
    <col min="14848" max="15102" width="9.109375" style="4"/>
    <col min="15103" max="15103" width="15.88671875" style="4" bestFit="1" customWidth="1"/>
    <col min="15104" max="15358" width="9.109375" style="4"/>
    <col min="15359" max="15359" width="15.88671875" style="4" bestFit="1" customWidth="1"/>
    <col min="15360" max="15614" width="9.109375" style="4"/>
    <col min="15615" max="15615" width="15.88671875" style="4" bestFit="1" customWidth="1"/>
    <col min="15616" max="15870" width="9.109375" style="4"/>
    <col min="15871" max="15871" width="15.88671875" style="4" bestFit="1" customWidth="1"/>
    <col min="15872" max="16126" width="9.109375" style="4"/>
    <col min="16127" max="16127" width="15.88671875" style="4" bestFit="1" customWidth="1"/>
    <col min="16128" max="16384" width="9.109375" style="4"/>
  </cols>
  <sheetData>
    <row r="1" spans="1:39" ht="15.6" x14ac:dyDescent="0.2">
      <c r="A1" s="14" t="s">
        <v>610</v>
      </c>
      <c r="B1" s="26"/>
      <c r="C1" s="26"/>
      <c r="D1" s="26"/>
      <c r="E1" s="26"/>
      <c r="F1" s="26"/>
    </row>
    <row r="2" spans="1:39" ht="15.6" x14ac:dyDescent="0.2">
      <c r="A2" s="14"/>
      <c r="B2" s="26"/>
      <c r="C2" s="26"/>
      <c r="D2" s="26"/>
      <c r="E2" s="26"/>
      <c r="F2" s="26"/>
    </row>
    <row r="3" spans="1:39" s="1" customFormat="1" ht="15.6" x14ac:dyDescent="0.3">
      <c r="A3" s="1">
        <f>COUNTIF(A5:A45,"")</f>
        <v>0</v>
      </c>
      <c r="B3" s="1">
        <f t="shared" ref="B3:L3" si="0">COUNTIF(B5:B45,"")</f>
        <v>27</v>
      </c>
      <c r="C3" s="1">
        <f t="shared" si="0"/>
        <v>0</v>
      </c>
      <c r="D3" s="1">
        <f t="shared" si="0"/>
        <v>0</v>
      </c>
      <c r="E3" s="1">
        <f t="shared" si="0"/>
        <v>0</v>
      </c>
      <c r="F3" s="1">
        <f t="shared" si="0"/>
        <v>4</v>
      </c>
      <c r="G3" s="1">
        <f t="shared" si="0"/>
        <v>0</v>
      </c>
      <c r="H3" s="1">
        <f t="shared" si="0"/>
        <v>0</v>
      </c>
      <c r="I3" s="1">
        <f t="shared" si="0"/>
        <v>0</v>
      </c>
      <c r="J3" s="1">
        <f t="shared" si="0"/>
        <v>0</v>
      </c>
      <c r="K3" s="1">
        <f t="shared" si="0"/>
        <v>0</v>
      </c>
      <c r="L3" s="1">
        <f t="shared" si="0"/>
        <v>0</v>
      </c>
    </row>
    <row r="4" spans="1:39" s="8" customFormat="1" ht="13.2" outlineLevel="1" x14ac:dyDescent="0.25">
      <c r="A4" s="45" t="s">
        <v>1387</v>
      </c>
      <c r="B4" s="9" t="s">
        <v>14</v>
      </c>
      <c r="C4" s="10" t="s">
        <v>1390</v>
      </c>
      <c r="D4" s="10" t="s">
        <v>1388</v>
      </c>
      <c r="E4" s="10" t="s">
        <v>1406</v>
      </c>
      <c r="F4" s="10" t="s">
        <v>1407</v>
      </c>
      <c r="G4" s="10" t="s">
        <v>1408</v>
      </c>
      <c r="H4" s="10" t="s">
        <v>1409</v>
      </c>
      <c r="I4" s="10" t="s">
        <v>1410</v>
      </c>
      <c r="J4" s="10" t="s">
        <v>1411</v>
      </c>
      <c r="K4" s="10" t="s">
        <v>1412</v>
      </c>
      <c r="L4" s="10" t="s">
        <v>1413</v>
      </c>
      <c r="M4" s="8" t="s">
        <v>1357</v>
      </c>
      <c r="N4" s="8" t="s">
        <v>1364</v>
      </c>
      <c r="O4" s="45" t="s">
        <v>1387</v>
      </c>
      <c r="P4" s="45" t="s">
        <v>14</v>
      </c>
      <c r="Q4" s="45" t="s">
        <v>1388</v>
      </c>
      <c r="R4" s="45" t="s">
        <v>1389</v>
      </c>
      <c r="S4" s="45" t="s">
        <v>1390</v>
      </c>
      <c r="T4" s="45" t="s">
        <v>1391</v>
      </c>
      <c r="U4" s="45" t="s">
        <v>1474</v>
      </c>
      <c r="V4" s="45" t="s">
        <v>1393</v>
      </c>
      <c r="W4" s="10" t="s">
        <v>1406</v>
      </c>
      <c r="X4" s="10" t="s">
        <v>1407</v>
      </c>
      <c r="Y4" s="10" t="s">
        <v>1408</v>
      </c>
      <c r="Z4" s="10" t="s">
        <v>1409</v>
      </c>
      <c r="AA4" s="10" t="s">
        <v>1410</v>
      </c>
      <c r="AB4" s="10" t="s">
        <v>1411</v>
      </c>
      <c r="AC4" s="10" t="s">
        <v>1412</v>
      </c>
      <c r="AD4" s="10" t="s">
        <v>1413</v>
      </c>
      <c r="AE4" s="8" t="s">
        <v>1357</v>
      </c>
      <c r="AF4" s="45" t="s">
        <v>1416</v>
      </c>
      <c r="AG4" s="45" t="s">
        <v>1415</v>
      </c>
      <c r="AH4" s="45"/>
      <c r="AL4" s="9"/>
      <c r="AM4" s="9"/>
    </row>
    <row r="5" spans="1:39" x14ac:dyDescent="0.2">
      <c r="A5" s="12" t="s">
        <v>620</v>
      </c>
      <c r="B5" s="13"/>
      <c r="C5" s="12">
        <v>20</v>
      </c>
      <c r="D5" s="12">
        <v>25</v>
      </c>
      <c r="E5" s="4" t="s">
        <v>675</v>
      </c>
      <c r="F5" s="12" t="s">
        <v>477</v>
      </c>
      <c r="G5" s="12">
        <v>3</v>
      </c>
      <c r="H5" s="12">
        <v>5</v>
      </c>
      <c r="I5" s="12">
        <v>-1</v>
      </c>
      <c r="J5" s="12">
        <v>0.15</v>
      </c>
      <c r="K5" s="12" t="b">
        <v>0</v>
      </c>
      <c r="L5" s="12" t="b">
        <v>1</v>
      </c>
      <c r="M5" s="4" t="s">
        <v>1449</v>
      </c>
      <c r="O5" s="4" t="str">
        <f>A$4&amp;": '"&amp;SUBSTITUTE(SUBSTITUTE(A5,CHAR(10),"\n"),"'","\'")&amp;"'"</f>
        <v>product_name: 'Ashigaru'</v>
      </c>
      <c r="P5" s="4" t="str">
        <f>IF(B5="","",$B$4&amp;": '"&amp;SUBSTITUTE(SUBSTITUTE(B5,CHAR(10),"\n"),"'","\'")&amp;"'")</f>
        <v/>
      </c>
      <c r="Q5" s="4" t="str">
        <f>D$4&amp;": "&amp;IF(ISNUMBER(D5),D5,-1)</f>
        <v>cost: 25</v>
      </c>
      <c r="R5" s="4" t="str">
        <f ca="1">"stock: "&amp;TRUNC(RAND()*20)</f>
        <v>stock: 5</v>
      </c>
      <c r="S5" s="4" t="str">
        <f>C$4&amp;": "&amp;IF(ISNUMBER(C5),C5,-1)</f>
        <v>weight: 20</v>
      </c>
      <c r="T5" s="4" t="str">
        <f>IF(ISBLANK(M5),"",T$4&amp;": '/img/"&amp;M5&amp;"'")</f>
        <v>image_link: '/img/armorLight.png'</v>
      </c>
      <c r="U5" s="4" t="str">
        <f>IF(M5="","",U$4&amp;": '"&amp;_xlfn.XLOOKUP(M5,Sheet2!$K$1:$K$26,Sheet2!$L$1:$L$26)&amp;"'")</f>
        <v>image_alt_text: 'Light Armor'</v>
      </c>
      <c r="V5" s="4" t="str">
        <f>$V$4&amp;": 2"</f>
        <v>category_id: 2</v>
      </c>
      <c r="W5" s="4" t="str">
        <f>IF(E5="","",E$4&amp;": '"&amp;E5&amp;"'")</f>
        <v>base_size: 'Medium'</v>
      </c>
      <c r="X5" s="4" t="str">
        <f>IF(F5="","",F$4&amp;": '"&amp;F5&amp;"'")</f>
        <v>armor_type: 'Light'</v>
      </c>
      <c r="Y5" s="4" t="str">
        <f>G$4&amp;": "&amp;IF(ISNUMBER(G5),G5,-1)</f>
        <v>base_ac: 3</v>
      </c>
      <c r="Z5" s="4" t="str">
        <f>H$4&amp;": "&amp;IF(ISNUMBER(H5),H5,-1)</f>
        <v>max_dex_bonus: 5</v>
      </c>
      <c r="AA5" s="4" t="str">
        <f>I$4&amp;": "&amp;IF(ISNUMBER(I5),I5,-1)</f>
        <v>check_penalty: -1</v>
      </c>
      <c r="AB5" s="4" t="str">
        <f>J$4&amp;": "&amp;IF(ISNUMBER(J5),J5,-1)</f>
        <v>spell_failure: 0.15</v>
      </c>
      <c r="AC5" s="4" t="str">
        <f>IF(K5="","",K$4&amp;": "&amp;LOWER(K5))</f>
        <v>has_gauntlets: false</v>
      </c>
      <c r="AD5" s="4" t="str">
        <f>IF(L5="","",L$4&amp;": "&amp;LOWER(L5))</f>
        <v>can_run: true</v>
      </c>
      <c r="AG5" s="4" t="str">
        <f ca="1">"{"&amp;_xlfn.TEXTJOIN(", ",,O5:V5,"additional_information: {"&amp;_xlfn.TEXTJOIN(", ",,W5:AE5)&amp;"}")&amp;"},"</f>
        <v>{product_name: 'Ashigaru', cost: 25, stock: 5, weight: 20, image_link: '/img/armorLight.png', image_alt_text: 'Light Armor', category_id: 2, additional_information: {base_size: 'Medium', armor_type: 'Light', base_ac: 3, max_dex_bonus: 5, check_penalty: -1, spell_failure: 0.15, has_gauntlets: false, can_run: true}},</v>
      </c>
    </row>
    <row r="6" spans="1:39" outlineLevel="1" x14ac:dyDescent="0.2">
      <c r="A6" s="12" t="s">
        <v>621</v>
      </c>
      <c r="B6" s="13" t="s">
        <v>622</v>
      </c>
      <c r="C6" s="12">
        <v>35</v>
      </c>
      <c r="D6" s="12">
        <v>250</v>
      </c>
      <c r="E6" s="4" t="s">
        <v>675</v>
      </c>
      <c r="F6" s="12" t="s">
        <v>674</v>
      </c>
      <c r="G6" s="12">
        <v>6</v>
      </c>
      <c r="H6" s="12">
        <v>1</v>
      </c>
      <c r="I6" s="12">
        <v>-6</v>
      </c>
      <c r="J6" s="12">
        <v>0.35</v>
      </c>
      <c r="K6" s="12" t="b">
        <v>1</v>
      </c>
      <c r="L6" s="12" t="b">
        <v>0</v>
      </c>
      <c r="M6" s="4" t="s">
        <v>1452</v>
      </c>
      <c r="O6" s="4" t="str">
        <f t="shared" ref="O6:O45" si="1">A$4&amp;": '"&amp;A6&amp;"'"</f>
        <v>product_name: 'Banded Mail'</v>
      </c>
      <c r="P6" s="4" t="str">
        <f t="shared" ref="P6:P45" si="2">IF(B6="","",$B$4&amp;": '"&amp;SUBSTITUTE(SUBSTITUTE(B6,CHAR(10),"\n"),"'","\'")&amp;"'")</f>
        <v>description: 'The suit includes gauntlets.'</v>
      </c>
      <c r="Q6" s="4" t="str">
        <f t="shared" ref="Q6:Q45" si="3">D$4&amp;": "&amp;IF(ISNUMBER(D6),D6,-1)</f>
        <v>cost: 250</v>
      </c>
      <c r="R6" s="4" t="str">
        <f t="shared" ref="R6:R45" ca="1" si="4">"stock: "&amp;TRUNC(RAND()*20)</f>
        <v>stock: 10</v>
      </c>
      <c r="S6" s="4" t="str">
        <f t="shared" ref="S6:S45" si="5">C$4&amp;": "&amp;IF(ISNUMBER(C6),C6,-1)</f>
        <v>weight: 35</v>
      </c>
      <c r="T6" s="4" t="str">
        <f t="shared" ref="T6:T45" si="6">IF(ISBLANK(M6),"",T$4&amp;": '/img/"&amp;M6&amp;"'")</f>
        <v>image_link: '/img/armorHeavy.png'</v>
      </c>
      <c r="U6" s="4" t="str">
        <f>IF(M6="","",U$4&amp;": '"&amp;_xlfn.XLOOKUP(M6,Sheet2!$K$1:$K$26,Sheet2!$L$1:$L$26)&amp;"'")</f>
        <v>image_alt_text: 'Heavy Armor'</v>
      </c>
      <c r="V6" s="4" t="str">
        <f t="shared" ref="V6:V45" si="7">$V$4&amp;": 2"</f>
        <v>category_id: 2</v>
      </c>
      <c r="W6" s="4" t="str">
        <f t="shared" ref="W6:W45" si="8">IF(E6="","",E$4&amp;": '"&amp;E6&amp;"'")</f>
        <v>base_size: 'Medium'</v>
      </c>
      <c r="X6" s="4" t="str">
        <f t="shared" ref="X6:X45" si="9">IF(F6="","",F$4&amp;": '"&amp;F6&amp;"'")</f>
        <v>armor_type: 'Heavy'</v>
      </c>
      <c r="Y6" s="4" t="str">
        <f t="shared" ref="Y6:Y45" si="10">G$4&amp;": "&amp;IF(ISNUMBER(G6),G6,-1)</f>
        <v>base_ac: 6</v>
      </c>
      <c r="Z6" s="4" t="str">
        <f t="shared" ref="Z6:Z45" si="11">H$4&amp;": "&amp;IF(ISNUMBER(H6),H6,-1)</f>
        <v>max_dex_bonus: 1</v>
      </c>
      <c r="AA6" s="4" t="str">
        <f t="shared" ref="AA6:AA45" si="12">I$4&amp;": "&amp;IF(ISNUMBER(I6),I6,-1)</f>
        <v>check_penalty: -6</v>
      </c>
      <c r="AB6" s="4" t="str">
        <f t="shared" ref="AB6:AB45" si="13">J$4&amp;": "&amp;IF(ISNUMBER(J6),J6,-1)</f>
        <v>spell_failure: 0.35</v>
      </c>
      <c r="AC6" s="4" t="str">
        <f t="shared" ref="AC6:AC45" si="14">IF(K6="","",K$4&amp;": "&amp;LOWER(K6))</f>
        <v>has_gauntlets: true</v>
      </c>
      <c r="AD6" s="4" t="str">
        <f t="shared" ref="AD6:AD45" si="15">IF(L6="","",L$4&amp;": "&amp;LOWER(L6))</f>
        <v>can_run: false</v>
      </c>
      <c r="AG6" s="4" t="str">
        <f t="shared" ref="AG6:AG45" ca="1" si="16">"{"&amp;_xlfn.TEXTJOIN(", ",,O6:V6,"additional_information: {"&amp;_xlfn.TEXTJOIN(", ",,W6:AE6)&amp;"}")&amp;"},"</f>
        <v>{product_name: 'Banded Mail', description: 'The suit includes gauntlets.', cost: 250, stock: 10, weight: 35, image_link: '/img/armorHeavy.png', image_alt_text: 'Heavy Armor', category_id: 2, additional_information: {base_size: 'Medium', armor_type: 'Heavy', base_ac: 6, max_dex_bonus: 1, check_penalty: -6, spell_failure: 0.35, has_gauntlets: true, can_run: false}},</v>
      </c>
    </row>
    <row r="7" spans="1:39" outlineLevel="1" x14ac:dyDescent="0.2">
      <c r="A7" s="12" t="s">
        <v>623</v>
      </c>
      <c r="B7" s="13"/>
      <c r="C7" s="12">
        <v>15</v>
      </c>
      <c r="D7" s="27">
        <v>15</v>
      </c>
      <c r="E7" s="4" t="s">
        <v>675</v>
      </c>
      <c r="F7" s="12" t="s">
        <v>477</v>
      </c>
      <c r="G7" s="12">
        <v>2</v>
      </c>
      <c r="H7" s="12">
        <v>5</v>
      </c>
      <c r="I7" s="12">
        <v>-2</v>
      </c>
      <c r="J7" s="12">
        <v>0.15</v>
      </c>
      <c r="K7" s="12" t="b">
        <v>0</v>
      </c>
      <c r="L7" s="12" t="b">
        <v>1</v>
      </c>
      <c r="M7" s="4" t="s">
        <v>1449</v>
      </c>
      <c r="O7" s="4" t="str">
        <f t="shared" si="1"/>
        <v>product_name: 'Bark'</v>
      </c>
      <c r="P7" s="4" t="str">
        <f t="shared" si="2"/>
        <v/>
      </c>
      <c r="Q7" s="4" t="str">
        <f t="shared" si="3"/>
        <v>cost: 15</v>
      </c>
      <c r="R7" s="4" t="str">
        <f t="shared" ca="1" si="4"/>
        <v>stock: 7</v>
      </c>
      <c r="S7" s="4" t="str">
        <f t="shared" si="5"/>
        <v>weight: 15</v>
      </c>
      <c r="T7" s="4" t="str">
        <f t="shared" si="6"/>
        <v>image_link: '/img/armorLight.png'</v>
      </c>
      <c r="U7" s="4" t="str">
        <f>IF(M7="","",U$4&amp;": '"&amp;_xlfn.XLOOKUP(M7,Sheet2!$K$1:$K$26,Sheet2!$L$1:$L$26)&amp;"'")</f>
        <v>image_alt_text: 'Light Armor'</v>
      </c>
      <c r="V7" s="4" t="str">
        <f t="shared" si="7"/>
        <v>category_id: 2</v>
      </c>
      <c r="W7" s="4" t="str">
        <f t="shared" si="8"/>
        <v>base_size: 'Medium'</v>
      </c>
      <c r="X7" s="4" t="str">
        <f t="shared" si="9"/>
        <v>armor_type: 'Light'</v>
      </c>
      <c r="Y7" s="4" t="str">
        <f t="shared" si="10"/>
        <v>base_ac: 2</v>
      </c>
      <c r="Z7" s="4" t="str">
        <f t="shared" si="11"/>
        <v>max_dex_bonus: 5</v>
      </c>
      <c r="AA7" s="4" t="str">
        <f t="shared" si="12"/>
        <v>check_penalty: -2</v>
      </c>
      <c r="AB7" s="4" t="str">
        <f t="shared" si="13"/>
        <v>spell_failure: 0.15</v>
      </c>
      <c r="AC7" s="4" t="str">
        <f t="shared" si="14"/>
        <v>has_gauntlets: false</v>
      </c>
      <c r="AD7" s="4" t="str">
        <f t="shared" si="15"/>
        <v>can_run: true</v>
      </c>
      <c r="AG7" s="4" t="str">
        <f t="shared" ca="1" si="16"/>
        <v>{product_name: 'Bark', cost: 15, stock: 7, weight: 15, image_link: '/img/armorLight.png', image_alt_text: 'Light Armor', category_id: 2, additional_information: {base_size: 'Medium', armor_type: 'Light', base_ac: 2, max_dex_bonus: 5, check_penalty: -2, spell_failure: 0.15, has_gauntlets: false, can_run: true}},</v>
      </c>
    </row>
    <row r="8" spans="1:39" outlineLevel="1" x14ac:dyDescent="0.2">
      <c r="A8" s="12" t="s">
        <v>624</v>
      </c>
      <c r="B8" s="13"/>
      <c r="C8" s="12">
        <v>20</v>
      </c>
      <c r="D8" s="12">
        <v>20</v>
      </c>
      <c r="E8" s="4" t="s">
        <v>675</v>
      </c>
      <c r="F8" s="12" t="s">
        <v>477</v>
      </c>
      <c r="G8" s="12">
        <v>3</v>
      </c>
      <c r="H8" s="12">
        <v>4</v>
      </c>
      <c r="I8" s="12">
        <v>-3</v>
      </c>
      <c r="J8" s="12">
        <v>0.15</v>
      </c>
      <c r="K8" s="12" t="b">
        <v>0</v>
      </c>
      <c r="L8" s="12" t="b">
        <v>1</v>
      </c>
      <c r="M8" s="4" t="s">
        <v>1449</v>
      </c>
      <c r="O8" s="4" t="str">
        <f t="shared" si="1"/>
        <v>product_name: 'Bone'</v>
      </c>
      <c r="P8" s="4" t="str">
        <f t="shared" si="2"/>
        <v/>
      </c>
      <c r="Q8" s="4" t="str">
        <f t="shared" si="3"/>
        <v>cost: 20</v>
      </c>
      <c r="R8" s="4" t="str">
        <f t="shared" ca="1" si="4"/>
        <v>stock: 4</v>
      </c>
      <c r="S8" s="4" t="str">
        <f t="shared" si="5"/>
        <v>weight: 20</v>
      </c>
      <c r="T8" s="4" t="str">
        <f t="shared" si="6"/>
        <v>image_link: '/img/armorLight.png'</v>
      </c>
      <c r="U8" s="4" t="str">
        <f>IF(M8="","",U$4&amp;": '"&amp;_xlfn.XLOOKUP(M8,Sheet2!$K$1:$K$26,Sheet2!$L$1:$L$26)&amp;"'")</f>
        <v>image_alt_text: 'Light Armor'</v>
      </c>
      <c r="V8" s="4" t="str">
        <f t="shared" si="7"/>
        <v>category_id: 2</v>
      </c>
      <c r="W8" s="4" t="str">
        <f t="shared" si="8"/>
        <v>base_size: 'Medium'</v>
      </c>
      <c r="X8" s="4" t="str">
        <f t="shared" si="9"/>
        <v>armor_type: 'Light'</v>
      </c>
      <c r="Y8" s="4" t="str">
        <f t="shared" si="10"/>
        <v>base_ac: 3</v>
      </c>
      <c r="Z8" s="4" t="str">
        <f t="shared" si="11"/>
        <v>max_dex_bonus: 4</v>
      </c>
      <c r="AA8" s="4" t="str">
        <f t="shared" si="12"/>
        <v>check_penalty: -3</v>
      </c>
      <c r="AB8" s="4" t="str">
        <f t="shared" si="13"/>
        <v>spell_failure: 0.15</v>
      </c>
      <c r="AC8" s="4" t="str">
        <f t="shared" si="14"/>
        <v>has_gauntlets: false</v>
      </c>
      <c r="AD8" s="4" t="str">
        <f t="shared" si="15"/>
        <v>can_run: true</v>
      </c>
      <c r="AG8" s="4" t="str">
        <f t="shared" ca="1" si="16"/>
        <v>{product_name: 'Bone', cost: 20, stock: 4, weight: 20, image_link: '/img/armorLight.png', image_alt_text: 'Light Armor', category_id: 2, additional_information: {base_size: 'Medium', armor_type: 'Light', base_ac: 3, max_dex_bonus: 4, check_penalty: -3, spell_failure: 0.15, has_gauntlets: false, can_run: true}},</v>
      </c>
    </row>
    <row r="9" spans="1:39" outlineLevel="1" x14ac:dyDescent="0.2">
      <c r="A9" s="12" t="s">
        <v>625</v>
      </c>
      <c r="B9" s="13"/>
      <c r="C9" s="12">
        <v>1</v>
      </c>
      <c r="D9" s="27">
        <v>1</v>
      </c>
      <c r="E9" s="4" t="s">
        <v>675</v>
      </c>
      <c r="F9" s="12" t="s">
        <v>1352</v>
      </c>
      <c r="G9" s="12">
        <v>0</v>
      </c>
      <c r="H9" s="12">
        <v>99</v>
      </c>
      <c r="I9" s="12">
        <v>0</v>
      </c>
      <c r="J9" s="12">
        <v>0</v>
      </c>
      <c r="K9" s="12" t="b">
        <v>0</v>
      </c>
      <c r="L9" s="12" t="b">
        <v>1</v>
      </c>
      <c r="M9" s="4" t="s">
        <v>1446</v>
      </c>
      <c r="O9" s="4" t="str">
        <f t="shared" si="1"/>
        <v>product_name: 'Bracers'</v>
      </c>
      <c r="P9" s="4" t="str">
        <f t="shared" si="2"/>
        <v/>
      </c>
      <c r="Q9" s="4" t="str">
        <f t="shared" si="3"/>
        <v>cost: 1</v>
      </c>
      <c r="R9" s="4" t="str">
        <f t="shared" ca="1" si="4"/>
        <v>stock: 17</v>
      </c>
      <c r="S9" s="4" t="str">
        <f t="shared" si="5"/>
        <v>weight: 1</v>
      </c>
      <c r="T9" s="4" t="str">
        <f t="shared" si="6"/>
        <v>image_link: '/img/gloves.png'</v>
      </c>
      <c r="U9" s="4" t="str">
        <f>IF(M9="","",U$4&amp;": '"&amp;_xlfn.XLOOKUP(M9,Sheet2!$K$1:$K$26,Sheet2!$L$1:$L$26)&amp;"'")</f>
        <v>image_alt_text: 'Gloves'</v>
      </c>
      <c r="V9" s="4" t="str">
        <f t="shared" si="7"/>
        <v>category_id: 2</v>
      </c>
      <c r="W9" s="4" t="str">
        <f t="shared" si="8"/>
        <v>base_size: 'Medium'</v>
      </c>
      <c r="X9" s="4" t="str">
        <f t="shared" si="9"/>
        <v/>
      </c>
      <c r="Y9" s="4" t="str">
        <f t="shared" si="10"/>
        <v>base_ac: 0</v>
      </c>
      <c r="Z9" s="4" t="str">
        <f t="shared" si="11"/>
        <v>max_dex_bonus: 99</v>
      </c>
      <c r="AA9" s="4" t="str">
        <f t="shared" si="12"/>
        <v>check_penalty: 0</v>
      </c>
      <c r="AB9" s="4" t="str">
        <f t="shared" si="13"/>
        <v>spell_failure: 0</v>
      </c>
      <c r="AC9" s="4" t="str">
        <f t="shared" si="14"/>
        <v>has_gauntlets: false</v>
      </c>
      <c r="AD9" s="4" t="str">
        <f t="shared" si="15"/>
        <v>can_run: true</v>
      </c>
      <c r="AG9" s="4" t="str">
        <f t="shared" ca="1" si="16"/>
        <v>{product_name: 'Bracers', cost: 1, stock: 17, weight: 1, image_link: '/img/gloves.png', image_alt_text: 'Gloves', category_id: 2, additional_information: {base_size: 'Medium', base_ac: 0, max_dex_bonus: 99, check_penalty: 0, spell_failure: 0, has_gauntlets: false, can_run: true}},</v>
      </c>
    </row>
    <row r="10" spans="1:39" outlineLevel="1" x14ac:dyDescent="0.2">
      <c r="A10" s="12" t="s">
        <v>626</v>
      </c>
      <c r="B10" s="13" t="s">
        <v>627</v>
      </c>
      <c r="C10" s="12">
        <v>30</v>
      </c>
      <c r="D10" s="12">
        <v>200</v>
      </c>
      <c r="E10" s="4" t="s">
        <v>675</v>
      </c>
      <c r="F10" s="12" t="s">
        <v>675</v>
      </c>
      <c r="G10" s="12">
        <v>5</v>
      </c>
      <c r="H10" s="12">
        <v>3</v>
      </c>
      <c r="I10" s="12">
        <v>-4</v>
      </c>
      <c r="J10" s="12">
        <v>0.25</v>
      </c>
      <c r="K10" s="12" t="b">
        <v>0</v>
      </c>
      <c r="L10" s="12" t="b">
        <v>0</v>
      </c>
      <c r="M10" s="4" t="s">
        <v>1451</v>
      </c>
      <c r="O10" s="4" t="str">
        <f t="shared" si="1"/>
        <v>product_name: 'Breastplate'</v>
      </c>
      <c r="P10" s="4" t="str">
        <f t="shared" si="2"/>
        <v>description: 'It comes with a helmet and greaves.'</v>
      </c>
      <c r="Q10" s="4" t="str">
        <f t="shared" si="3"/>
        <v>cost: 200</v>
      </c>
      <c r="R10" s="4" t="str">
        <f t="shared" ca="1" si="4"/>
        <v>stock: 4</v>
      </c>
      <c r="S10" s="4" t="str">
        <f t="shared" si="5"/>
        <v>weight: 30</v>
      </c>
      <c r="T10" s="4" t="str">
        <f t="shared" si="6"/>
        <v>image_link: '/img/armorMedium.png'</v>
      </c>
      <c r="U10" s="4" t="str">
        <f>IF(M10="","",U$4&amp;": '"&amp;_xlfn.XLOOKUP(M10,Sheet2!$K$1:$K$26,Sheet2!$L$1:$L$26)&amp;"'")</f>
        <v>image_alt_text: 'Medium Armor'</v>
      </c>
      <c r="V10" s="4" t="str">
        <f t="shared" si="7"/>
        <v>category_id: 2</v>
      </c>
      <c r="W10" s="4" t="str">
        <f t="shared" si="8"/>
        <v>base_size: 'Medium'</v>
      </c>
      <c r="X10" s="4" t="str">
        <f t="shared" si="9"/>
        <v>armor_type: 'Medium'</v>
      </c>
      <c r="Y10" s="4" t="str">
        <f t="shared" si="10"/>
        <v>base_ac: 5</v>
      </c>
      <c r="Z10" s="4" t="str">
        <f t="shared" si="11"/>
        <v>max_dex_bonus: 3</v>
      </c>
      <c r="AA10" s="4" t="str">
        <f t="shared" si="12"/>
        <v>check_penalty: -4</v>
      </c>
      <c r="AB10" s="4" t="str">
        <f t="shared" si="13"/>
        <v>spell_failure: 0.25</v>
      </c>
      <c r="AC10" s="4" t="str">
        <f t="shared" si="14"/>
        <v>has_gauntlets: false</v>
      </c>
      <c r="AD10" s="4" t="str">
        <f t="shared" si="15"/>
        <v>can_run: false</v>
      </c>
      <c r="AG10" s="4" t="str">
        <f t="shared" ca="1" si="16"/>
        <v>{product_name: 'Breastplate', description: 'It comes with a helmet and greaves.', cost: 200, stock: 4, weight: 30, image_link: '/img/armorMedium.png', image_alt_text: 'Medium Armor', category_id: 2, additional_information: {base_size: 'Medium', armor_type: 'Medium', base_ac: 5, max_dex_bonus: 3, check_penalty: -4, spell_failure: 0.25, has_gauntlets: false, can_run: false}},</v>
      </c>
    </row>
    <row r="11" spans="1:39" outlineLevel="1" x14ac:dyDescent="0.2">
      <c r="A11" s="12" t="s">
        <v>628</v>
      </c>
      <c r="B11" s="13"/>
      <c r="C11" s="12">
        <v>40</v>
      </c>
      <c r="D11" s="12">
        <v>30</v>
      </c>
      <c r="E11" s="4" t="s">
        <v>675</v>
      </c>
      <c r="F11" s="12" t="s">
        <v>675</v>
      </c>
      <c r="G11" s="12">
        <v>4</v>
      </c>
      <c r="H11" s="12">
        <v>2</v>
      </c>
      <c r="I11" s="12">
        <v>-5</v>
      </c>
      <c r="J11" s="12">
        <v>0.3</v>
      </c>
      <c r="K11" s="12" t="b">
        <v>0</v>
      </c>
      <c r="L11" s="12" t="b">
        <v>0</v>
      </c>
      <c r="M11" s="4" t="s">
        <v>1451</v>
      </c>
      <c r="O11" s="4" t="str">
        <f t="shared" si="1"/>
        <v>product_name: 'Brigandine'</v>
      </c>
      <c r="P11" s="4" t="str">
        <f t="shared" si="2"/>
        <v/>
      </c>
      <c r="Q11" s="4" t="str">
        <f t="shared" si="3"/>
        <v>cost: 30</v>
      </c>
      <c r="R11" s="4" t="str">
        <f t="shared" ca="1" si="4"/>
        <v>stock: 2</v>
      </c>
      <c r="S11" s="4" t="str">
        <f t="shared" si="5"/>
        <v>weight: 40</v>
      </c>
      <c r="T11" s="4" t="str">
        <f t="shared" si="6"/>
        <v>image_link: '/img/armorMedium.png'</v>
      </c>
      <c r="U11" s="4" t="str">
        <f>IF(M11="","",U$4&amp;": '"&amp;_xlfn.XLOOKUP(M11,Sheet2!$K$1:$K$26,Sheet2!$L$1:$L$26)&amp;"'")</f>
        <v>image_alt_text: 'Medium Armor'</v>
      </c>
      <c r="V11" s="4" t="str">
        <f t="shared" si="7"/>
        <v>category_id: 2</v>
      </c>
      <c r="W11" s="4" t="str">
        <f t="shared" si="8"/>
        <v>base_size: 'Medium'</v>
      </c>
      <c r="X11" s="4" t="str">
        <f t="shared" si="9"/>
        <v>armor_type: 'Medium'</v>
      </c>
      <c r="Y11" s="4" t="str">
        <f t="shared" si="10"/>
        <v>base_ac: 4</v>
      </c>
      <c r="Z11" s="4" t="str">
        <f t="shared" si="11"/>
        <v>max_dex_bonus: 2</v>
      </c>
      <c r="AA11" s="4" t="str">
        <f t="shared" si="12"/>
        <v>check_penalty: -5</v>
      </c>
      <c r="AB11" s="4" t="str">
        <f t="shared" si="13"/>
        <v>spell_failure: 0.3</v>
      </c>
      <c r="AC11" s="4" t="str">
        <f t="shared" si="14"/>
        <v>has_gauntlets: false</v>
      </c>
      <c r="AD11" s="4" t="str">
        <f t="shared" si="15"/>
        <v>can_run: false</v>
      </c>
      <c r="AG11" s="4" t="str">
        <f t="shared" ca="1" si="16"/>
        <v>{product_name: 'Brigandine', cost: 30, stock: 2, weight: 40, image_link: '/img/armorMedium.png', image_alt_text: 'Medium Armor', category_id: 2, additional_information: {base_size: 'Medium', armor_type: 'Medium', base_ac: 4, max_dex_bonus: 2, check_penalty: -5, spell_failure: 0.3, has_gauntlets: false, can_run: false}},</v>
      </c>
    </row>
    <row r="12" spans="1:39" outlineLevel="1" x14ac:dyDescent="0.2">
      <c r="A12" s="12" t="s">
        <v>629</v>
      </c>
      <c r="B12" s="13" t="s">
        <v>630</v>
      </c>
      <c r="C12" s="12">
        <v>25</v>
      </c>
      <c r="D12" s="12">
        <v>100</v>
      </c>
      <c r="E12" s="4" t="s">
        <v>675</v>
      </c>
      <c r="F12" s="12" t="s">
        <v>477</v>
      </c>
      <c r="G12" s="12">
        <v>4</v>
      </c>
      <c r="H12" s="12">
        <v>4</v>
      </c>
      <c r="I12" s="12">
        <v>-2</v>
      </c>
      <c r="J12" s="12">
        <v>0.2</v>
      </c>
      <c r="K12" s="12" t="b">
        <v>0</v>
      </c>
      <c r="L12" s="12" t="b">
        <v>1</v>
      </c>
      <c r="M12" s="4" t="s">
        <v>1449</v>
      </c>
      <c r="O12" s="4" t="str">
        <f t="shared" si="1"/>
        <v>product_name: 'Chain Shirt'</v>
      </c>
      <c r="P12" s="4" t="str">
        <f t="shared" si="2"/>
        <v>description: 'A chain shirt comes with a steel cap.'</v>
      </c>
      <c r="Q12" s="4" t="str">
        <f t="shared" si="3"/>
        <v>cost: 100</v>
      </c>
      <c r="R12" s="4" t="str">
        <f t="shared" ca="1" si="4"/>
        <v>stock: 7</v>
      </c>
      <c r="S12" s="4" t="str">
        <f t="shared" si="5"/>
        <v>weight: 25</v>
      </c>
      <c r="T12" s="4" t="str">
        <f t="shared" si="6"/>
        <v>image_link: '/img/armorLight.png'</v>
      </c>
      <c r="U12" s="4" t="str">
        <f>IF(M12="","",U$4&amp;": '"&amp;_xlfn.XLOOKUP(M12,Sheet2!$K$1:$K$26,Sheet2!$L$1:$L$26)&amp;"'")</f>
        <v>image_alt_text: 'Light Armor'</v>
      </c>
      <c r="V12" s="4" t="str">
        <f t="shared" si="7"/>
        <v>category_id: 2</v>
      </c>
      <c r="W12" s="4" t="str">
        <f t="shared" si="8"/>
        <v>base_size: 'Medium'</v>
      </c>
      <c r="X12" s="4" t="str">
        <f t="shared" si="9"/>
        <v>armor_type: 'Light'</v>
      </c>
      <c r="Y12" s="4" t="str">
        <f t="shared" si="10"/>
        <v>base_ac: 4</v>
      </c>
      <c r="Z12" s="4" t="str">
        <f t="shared" si="11"/>
        <v>max_dex_bonus: 4</v>
      </c>
      <c r="AA12" s="4" t="str">
        <f t="shared" si="12"/>
        <v>check_penalty: -2</v>
      </c>
      <c r="AB12" s="4" t="str">
        <f t="shared" si="13"/>
        <v>spell_failure: 0.2</v>
      </c>
      <c r="AC12" s="4" t="str">
        <f t="shared" si="14"/>
        <v>has_gauntlets: false</v>
      </c>
      <c r="AD12" s="4" t="str">
        <f t="shared" si="15"/>
        <v>can_run: true</v>
      </c>
      <c r="AG12" s="4" t="str">
        <f t="shared" ca="1" si="16"/>
        <v>{product_name: 'Chain Shirt', description: 'A chain shirt comes with a steel cap.', cost: 100, stock: 7, weight: 25, image_link: '/img/armorLight.png', image_alt_text: 'Light Armor', category_id: 2, additional_information: {base_size: 'Medium', armor_type: 'Light', base_ac: 4, max_dex_bonus: 4, check_penalty: -2, spell_failure: 0.2, has_gauntlets: false, can_run: true}},</v>
      </c>
    </row>
    <row r="13" spans="1:39" outlineLevel="1" x14ac:dyDescent="0.2">
      <c r="A13" s="12" t="s">
        <v>631</v>
      </c>
      <c r="B13" s="13" t="s">
        <v>622</v>
      </c>
      <c r="C13" s="12">
        <v>40</v>
      </c>
      <c r="D13" s="12">
        <v>150</v>
      </c>
      <c r="E13" s="4" t="s">
        <v>675</v>
      </c>
      <c r="F13" s="12" t="s">
        <v>675</v>
      </c>
      <c r="G13" s="12">
        <v>5</v>
      </c>
      <c r="H13" s="12">
        <v>2</v>
      </c>
      <c r="I13" s="12">
        <v>-5</v>
      </c>
      <c r="J13" s="12">
        <v>0.3</v>
      </c>
      <c r="K13" s="12" t="b">
        <v>1</v>
      </c>
      <c r="L13" s="12" t="b">
        <v>1</v>
      </c>
      <c r="M13" s="4" t="s">
        <v>1451</v>
      </c>
      <c r="O13" s="4" t="str">
        <f t="shared" si="1"/>
        <v>product_name: 'Chainmail'</v>
      </c>
      <c r="P13" s="4" t="str">
        <f t="shared" si="2"/>
        <v>description: 'The suit includes gauntlets.'</v>
      </c>
      <c r="Q13" s="4" t="str">
        <f t="shared" si="3"/>
        <v>cost: 150</v>
      </c>
      <c r="R13" s="4" t="str">
        <f t="shared" ca="1" si="4"/>
        <v>stock: 0</v>
      </c>
      <c r="S13" s="4" t="str">
        <f t="shared" si="5"/>
        <v>weight: 40</v>
      </c>
      <c r="T13" s="4" t="str">
        <f t="shared" si="6"/>
        <v>image_link: '/img/armorMedium.png'</v>
      </c>
      <c r="U13" s="4" t="str">
        <f>IF(M13="","",U$4&amp;": '"&amp;_xlfn.XLOOKUP(M13,Sheet2!$K$1:$K$26,Sheet2!$L$1:$L$26)&amp;"'")</f>
        <v>image_alt_text: 'Medium Armor'</v>
      </c>
      <c r="V13" s="4" t="str">
        <f t="shared" si="7"/>
        <v>category_id: 2</v>
      </c>
      <c r="W13" s="4" t="str">
        <f t="shared" si="8"/>
        <v>base_size: 'Medium'</v>
      </c>
      <c r="X13" s="4" t="str">
        <f t="shared" si="9"/>
        <v>armor_type: 'Medium'</v>
      </c>
      <c r="Y13" s="4" t="str">
        <f t="shared" si="10"/>
        <v>base_ac: 5</v>
      </c>
      <c r="Z13" s="4" t="str">
        <f t="shared" si="11"/>
        <v>max_dex_bonus: 2</v>
      </c>
      <c r="AA13" s="4" t="str">
        <f t="shared" si="12"/>
        <v>check_penalty: -5</v>
      </c>
      <c r="AB13" s="4" t="str">
        <f t="shared" si="13"/>
        <v>spell_failure: 0.3</v>
      </c>
      <c r="AC13" s="4" t="str">
        <f t="shared" si="14"/>
        <v>has_gauntlets: true</v>
      </c>
      <c r="AD13" s="4" t="str">
        <f t="shared" si="15"/>
        <v>can_run: true</v>
      </c>
      <c r="AG13" s="4" t="str">
        <f t="shared" ca="1" si="16"/>
        <v>{product_name: 'Chainmail', description: 'The suit includes gauntlets.', cost: 150, stock: 0, weight: 40, image_link: '/img/armorMedium.png', image_alt_text: 'Medium Armor', category_id: 2, additional_information: {base_size: 'Medium', armor_type: 'Medium', base_ac: 5, max_dex_bonus: 2, check_penalty: -5, spell_failure: 0.3, has_gauntlets: true, can_run: true}},</v>
      </c>
    </row>
    <row r="14" spans="1:39" outlineLevel="1" x14ac:dyDescent="0.2">
      <c r="A14" s="12" t="s">
        <v>632</v>
      </c>
      <c r="B14" s="13"/>
      <c r="C14" s="12">
        <v>15</v>
      </c>
      <c r="D14" s="12">
        <v>15</v>
      </c>
      <c r="E14" s="4" t="s">
        <v>675</v>
      </c>
      <c r="F14" s="12" t="s">
        <v>477</v>
      </c>
      <c r="G14" s="12">
        <v>2</v>
      </c>
      <c r="H14" s="12">
        <v>5</v>
      </c>
      <c r="I14" s="12">
        <v>-1</v>
      </c>
      <c r="J14" s="12">
        <v>0.05</v>
      </c>
      <c r="K14" s="12" t="b">
        <v>0</v>
      </c>
      <c r="L14" s="12" t="b">
        <v>1</v>
      </c>
      <c r="M14" s="4" t="s">
        <v>1449</v>
      </c>
      <c r="O14" s="4" t="str">
        <f t="shared" si="1"/>
        <v>product_name: 'Cord'</v>
      </c>
      <c r="P14" s="4" t="str">
        <f t="shared" si="2"/>
        <v/>
      </c>
      <c r="Q14" s="4" t="str">
        <f t="shared" si="3"/>
        <v>cost: 15</v>
      </c>
      <c r="R14" s="4" t="str">
        <f t="shared" ca="1" si="4"/>
        <v>stock: 15</v>
      </c>
      <c r="S14" s="4" t="str">
        <f t="shared" si="5"/>
        <v>weight: 15</v>
      </c>
      <c r="T14" s="4" t="str">
        <f t="shared" si="6"/>
        <v>image_link: '/img/armorLight.png'</v>
      </c>
      <c r="U14" s="4" t="str">
        <f>IF(M14="","",U$4&amp;": '"&amp;_xlfn.XLOOKUP(M14,Sheet2!$K$1:$K$26,Sheet2!$L$1:$L$26)&amp;"'")</f>
        <v>image_alt_text: 'Light Armor'</v>
      </c>
      <c r="V14" s="4" t="str">
        <f t="shared" si="7"/>
        <v>category_id: 2</v>
      </c>
      <c r="W14" s="4" t="str">
        <f t="shared" si="8"/>
        <v>base_size: 'Medium'</v>
      </c>
      <c r="X14" s="4" t="str">
        <f t="shared" si="9"/>
        <v>armor_type: 'Light'</v>
      </c>
      <c r="Y14" s="4" t="str">
        <f t="shared" si="10"/>
        <v>base_ac: 2</v>
      </c>
      <c r="Z14" s="4" t="str">
        <f t="shared" si="11"/>
        <v>max_dex_bonus: 5</v>
      </c>
      <c r="AA14" s="4" t="str">
        <f t="shared" si="12"/>
        <v>check_penalty: -1</v>
      </c>
      <c r="AB14" s="4" t="str">
        <f t="shared" si="13"/>
        <v>spell_failure: 0.05</v>
      </c>
      <c r="AC14" s="4" t="str">
        <f t="shared" si="14"/>
        <v>has_gauntlets: false</v>
      </c>
      <c r="AD14" s="4" t="str">
        <f t="shared" si="15"/>
        <v>can_run: true</v>
      </c>
      <c r="AG14" s="4" t="str">
        <f t="shared" ca="1" si="16"/>
        <v>{product_name: 'Cord', cost: 15, stock: 15, weight: 15, image_link: '/img/armorLight.png', image_alt_text: 'Light Armor', category_id: 2, additional_information: {base_size: 'Medium', armor_type: 'Light', base_ac: 2, max_dex_bonus: 5, check_penalty: -1, spell_failure: 0.05, has_gauntlets: false, can_run: true}},</v>
      </c>
    </row>
    <row r="15" spans="1:39" outlineLevel="1" x14ac:dyDescent="0.2">
      <c r="A15" s="23" t="s">
        <v>633</v>
      </c>
      <c r="B15" s="24"/>
      <c r="C15" s="23">
        <v>25</v>
      </c>
      <c r="D15" s="23">
        <v>30</v>
      </c>
      <c r="E15" s="4" t="s">
        <v>675</v>
      </c>
      <c r="F15" s="12" t="s">
        <v>675</v>
      </c>
      <c r="G15" s="23">
        <v>4</v>
      </c>
      <c r="H15" s="23">
        <v>1</v>
      </c>
      <c r="I15" s="23">
        <v>-5</v>
      </c>
      <c r="J15" s="23">
        <v>0.25</v>
      </c>
      <c r="K15" s="23" t="b">
        <v>0</v>
      </c>
      <c r="L15" s="12" t="b">
        <v>0</v>
      </c>
      <c r="M15" s="4" t="s">
        <v>1451</v>
      </c>
      <c r="O15" s="4" t="str">
        <f t="shared" si="1"/>
        <v>product_name: 'Dhenuka'</v>
      </c>
      <c r="P15" s="4" t="str">
        <f t="shared" si="2"/>
        <v/>
      </c>
      <c r="Q15" s="4" t="str">
        <f t="shared" si="3"/>
        <v>cost: 30</v>
      </c>
      <c r="R15" s="4" t="str">
        <f t="shared" ca="1" si="4"/>
        <v>stock: 9</v>
      </c>
      <c r="S15" s="4" t="str">
        <f t="shared" si="5"/>
        <v>weight: 25</v>
      </c>
      <c r="T15" s="4" t="str">
        <f t="shared" si="6"/>
        <v>image_link: '/img/armorMedium.png'</v>
      </c>
      <c r="U15" s="4" t="str">
        <f>IF(M15="","",U$4&amp;": '"&amp;_xlfn.XLOOKUP(M15,Sheet2!$K$1:$K$26,Sheet2!$L$1:$L$26)&amp;"'")</f>
        <v>image_alt_text: 'Medium Armor'</v>
      </c>
      <c r="V15" s="4" t="str">
        <f t="shared" si="7"/>
        <v>category_id: 2</v>
      </c>
      <c r="W15" s="4" t="str">
        <f t="shared" si="8"/>
        <v>base_size: 'Medium'</v>
      </c>
      <c r="X15" s="4" t="str">
        <f t="shared" si="9"/>
        <v>armor_type: 'Medium'</v>
      </c>
      <c r="Y15" s="4" t="str">
        <f t="shared" si="10"/>
        <v>base_ac: 4</v>
      </c>
      <c r="Z15" s="4" t="str">
        <f t="shared" si="11"/>
        <v>max_dex_bonus: 1</v>
      </c>
      <c r="AA15" s="4" t="str">
        <f t="shared" si="12"/>
        <v>check_penalty: -5</v>
      </c>
      <c r="AB15" s="4" t="str">
        <f t="shared" si="13"/>
        <v>spell_failure: 0.25</v>
      </c>
      <c r="AC15" s="4" t="str">
        <f t="shared" si="14"/>
        <v>has_gauntlets: false</v>
      </c>
      <c r="AD15" s="4" t="str">
        <f t="shared" si="15"/>
        <v>can_run: false</v>
      </c>
      <c r="AG15" s="4" t="str">
        <f t="shared" ca="1" si="16"/>
        <v>{product_name: 'Dhenuka', cost: 30, stock: 9, weight: 25, image_link: '/img/armorMedium.png', image_alt_text: 'Medium Armor', category_id: 2, additional_information: {base_size: 'Medium', armor_type: 'Medium', base_ac: 4, max_dex_bonus: 1, check_penalty: -5, spell_failure: 0.25, has_gauntlets: false, can_run: false}},</v>
      </c>
    </row>
    <row r="16" spans="1:39" outlineLevel="1" x14ac:dyDescent="0.2">
      <c r="A16" s="12" t="s">
        <v>634</v>
      </c>
      <c r="B16" s="13" t="s">
        <v>1418</v>
      </c>
      <c r="C16" s="12">
        <v>50</v>
      </c>
      <c r="D16" s="12">
        <v>1500</v>
      </c>
      <c r="E16" s="4" t="s">
        <v>675</v>
      </c>
      <c r="F16" s="12" t="s">
        <v>674</v>
      </c>
      <c r="G16" s="12">
        <v>8</v>
      </c>
      <c r="H16" s="12">
        <v>1</v>
      </c>
      <c r="I16" s="12">
        <v>-6</v>
      </c>
      <c r="J16" s="12">
        <v>0.35</v>
      </c>
      <c r="K16" s="12" t="b">
        <v>1</v>
      </c>
      <c r="L16" s="12" t="b">
        <v>0</v>
      </c>
      <c r="M16" s="4" t="s">
        <v>1452</v>
      </c>
      <c r="O16" s="4" t="str">
        <f t="shared" si="1"/>
        <v>product_name: 'Full Plate'</v>
      </c>
      <c r="P16" s="4" t="str">
        <f t="shared" si="2"/>
        <v>description: 'The suit includes gauntlets, heavy leather boots, a visored helmet, and a thick layer of padding that is worn underneath the armor. Each suit of full plate must be individually fitted to its owner by a master armor smith, although a captured suit can be resized to fit a new owner at a cost of 200 to 800 (2d4x100) gold pieces.'</v>
      </c>
      <c r="Q16" s="4" t="str">
        <f t="shared" si="3"/>
        <v>cost: 1500</v>
      </c>
      <c r="R16" s="4" t="str">
        <f t="shared" ca="1" si="4"/>
        <v>stock: 5</v>
      </c>
      <c r="S16" s="4" t="str">
        <f t="shared" si="5"/>
        <v>weight: 50</v>
      </c>
      <c r="T16" s="4" t="str">
        <f t="shared" si="6"/>
        <v>image_link: '/img/armorHeavy.png'</v>
      </c>
      <c r="U16" s="4" t="str">
        <f>IF(M16="","",U$4&amp;": '"&amp;_xlfn.XLOOKUP(M16,Sheet2!$K$1:$K$26,Sheet2!$L$1:$L$26)&amp;"'")</f>
        <v>image_alt_text: 'Heavy Armor'</v>
      </c>
      <c r="V16" s="4" t="str">
        <f t="shared" si="7"/>
        <v>category_id: 2</v>
      </c>
      <c r="W16" s="4" t="str">
        <f t="shared" si="8"/>
        <v>base_size: 'Medium'</v>
      </c>
      <c r="X16" s="4" t="str">
        <f t="shared" si="9"/>
        <v>armor_type: 'Heavy'</v>
      </c>
      <c r="Y16" s="4" t="str">
        <f t="shared" si="10"/>
        <v>base_ac: 8</v>
      </c>
      <c r="Z16" s="4" t="str">
        <f t="shared" si="11"/>
        <v>max_dex_bonus: 1</v>
      </c>
      <c r="AA16" s="4" t="str">
        <f t="shared" si="12"/>
        <v>check_penalty: -6</v>
      </c>
      <c r="AB16" s="4" t="str">
        <f t="shared" si="13"/>
        <v>spell_failure: 0.35</v>
      </c>
      <c r="AC16" s="4" t="str">
        <f t="shared" si="14"/>
        <v>has_gauntlets: true</v>
      </c>
      <c r="AD16" s="4" t="str">
        <f t="shared" si="15"/>
        <v>can_run: false</v>
      </c>
      <c r="AG16" s="4" t="str">
        <f t="shared" ca="1" si="16"/>
        <v>{product_name: 'Full Plate', description: 'The suit includes gauntlets, heavy leather boots, a visored helmet, and a thick layer of padding that is worn underneath the armor. Each suit of full plate must be individually fitted to its owner by a master armor smith, although a captured suit can be resized to fit a new owner at a cost of 200 to 800 (2d4x100) gold pieces.', cost: 1500, stock: 5, weight: 50, image_link: '/img/armorHeavy.png', image_alt_text: 'Heavy Armor', category_id: 2, additional_information: {base_size: 'Medium', armor_type: 'Heavy', base_ac: 8, max_dex_bonus: 1, check_penalty: -6, spell_failure: 0.35, has_gauntlets: true, can_run: false}},</v>
      </c>
    </row>
    <row r="17" spans="1:33" outlineLevel="1" x14ac:dyDescent="0.2">
      <c r="A17" s="12" t="s">
        <v>636</v>
      </c>
      <c r="B17" s="13"/>
      <c r="C17" s="12">
        <v>45</v>
      </c>
      <c r="D17" s="12">
        <v>300</v>
      </c>
      <c r="E17" s="4" t="s">
        <v>675</v>
      </c>
      <c r="F17" s="12" t="s">
        <v>674</v>
      </c>
      <c r="G17" s="12">
        <v>7</v>
      </c>
      <c r="H17" s="12">
        <v>2</v>
      </c>
      <c r="I17" s="12">
        <v>-5</v>
      </c>
      <c r="J17" s="12">
        <v>0.4</v>
      </c>
      <c r="K17" s="12" t="b">
        <v>1</v>
      </c>
      <c r="L17" s="12" t="b">
        <v>0</v>
      </c>
      <c r="M17" s="4" t="s">
        <v>1452</v>
      </c>
      <c r="O17" s="4" t="str">
        <f t="shared" si="1"/>
        <v>product_name: 'Great'</v>
      </c>
      <c r="P17" s="4" t="str">
        <f t="shared" si="2"/>
        <v/>
      </c>
      <c r="Q17" s="4" t="str">
        <f t="shared" si="3"/>
        <v>cost: 300</v>
      </c>
      <c r="R17" s="4" t="str">
        <f t="shared" ca="1" si="4"/>
        <v>stock: 19</v>
      </c>
      <c r="S17" s="4" t="str">
        <f t="shared" si="5"/>
        <v>weight: 45</v>
      </c>
      <c r="T17" s="4" t="str">
        <f t="shared" si="6"/>
        <v>image_link: '/img/armorHeavy.png'</v>
      </c>
      <c r="U17" s="4" t="str">
        <f>IF(M17="","",U$4&amp;": '"&amp;_xlfn.XLOOKUP(M17,Sheet2!$K$1:$K$26,Sheet2!$L$1:$L$26)&amp;"'")</f>
        <v>image_alt_text: 'Heavy Armor'</v>
      </c>
      <c r="V17" s="4" t="str">
        <f t="shared" si="7"/>
        <v>category_id: 2</v>
      </c>
      <c r="W17" s="4" t="str">
        <f t="shared" si="8"/>
        <v>base_size: 'Medium'</v>
      </c>
      <c r="X17" s="4" t="str">
        <f t="shared" si="9"/>
        <v>armor_type: 'Heavy'</v>
      </c>
      <c r="Y17" s="4" t="str">
        <f t="shared" si="10"/>
        <v>base_ac: 7</v>
      </c>
      <c r="Z17" s="4" t="str">
        <f t="shared" si="11"/>
        <v>max_dex_bonus: 2</v>
      </c>
      <c r="AA17" s="4" t="str">
        <f t="shared" si="12"/>
        <v>check_penalty: -5</v>
      </c>
      <c r="AB17" s="4" t="str">
        <f t="shared" si="13"/>
        <v>spell_failure: 0.4</v>
      </c>
      <c r="AC17" s="4" t="str">
        <f t="shared" si="14"/>
        <v>has_gauntlets: true</v>
      </c>
      <c r="AD17" s="4" t="str">
        <f t="shared" si="15"/>
        <v>can_run: false</v>
      </c>
      <c r="AG17" s="4" t="str">
        <f t="shared" ca="1" si="16"/>
        <v>{product_name: 'Great', cost: 300, stock: 19, weight: 45, image_link: '/img/armorHeavy.png', image_alt_text: 'Heavy Armor', category_id: 2, additional_information: {base_size: 'Medium', armor_type: 'Heavy', base_ac: 7, max_dex_bonus: 2, check_penalty: -5, spell_failure: 0.4, has_gauntlets: true, can_run: false}},</v>
      </c>
    </row>
    <row r="18" spans="1:33" outlineLevel="1" x14ac:dyDescent="0.2">
      <c r="A18" s="12" t="s">
        <v>637</v>
      </c>
      <c r="B18" s="13" t="s">
        <v>622</v>
      </c>
      <c r="C18" s="12">
        <v>50</v>
      </c>
      <c r="D18" s="12">
        <v>600</v>
      </c>
      <c r="E18" s="4" t="s">
        <v>675</v>
      </c>
      <c r="F18" s="12" t="s">
        <v>674</v>
      </c>
      <c r="G18" s="12">
        <v>7</v>
      </c>
      <c r="H18" s="12">
        <v>0</v>
      </c>
      <c r="I18" s="12">
        <v>-7</v>
      </c>
      <c r="J18" s="12">
        <v>0.4</v>
      </c>
      <c r="K18" s="12" t="b">
        <v>1</v>
      </c>
      <c r="L18" s="12" t="b">
        <v>0</v>
      </c>
      <c r="M18" s="4" t="s">
        <v>1452</v>
      </c>
      <c r="O18" s="4" t="str">
        <f t="shared" si="1"/>
        <v>product_name: 'Half-Plate'</v>
      </c>
      <c r="P18" s="4" t="str">
        <f t="shared" si="2"/>
        <v>description: 'The suit includes gauntlets.'</v>
      </c>
      <c r="Q18" s="4" t="str">
        <f t="shared" si="3"/>
        <v>cost: 600</v>
      </c>
      <c r="R18" s="4" t="str">
        <f t="shared" ca="1" si="4"/>
        <v>stock: 8</v>
      </c>
      <c r="S18" s="4" t="str">
        <f t="shared" si="5"/>
        <v>weight: 50</v>
      </c>
      <c r="T18" s="4" t="str">
        <f t="shared" si="6"/>
        <v>image_link: '/img/armorHeavy.png'</v>
      </c>
      <c r="U18" s="4" t="str">
        <f>IF(M18="","",U$4&amp;": '"&amp;_xlfn.XLOOKUP(M18,Sheet2!$K$1:$K$26,Sheet2!$L$1:$L$26)&amp;"'")</f>
        <v>image_alt_text: 'Heavy Armor'</v>
      </c>
      <c r="V18" s="4" t="str">
        <f t="shared" si="7"/>
        <v>category_id: 2</v>
      </c>
      <c r="W18" s="4" t="str">
        <f t="shared" si="8"/>
        <v>base_size: 'Medium'</v>
      </c>
      <c r="X18" s="4" t="str">
        <f t="shared" si="9"/>
        <v>armor_type: 'Heavy'</v>
      </c>
      <c r="Y18" s="4" t="str">
        <f t="shared" si="10"/>
        <v>base_ac: 7</v>
      </c>
      <c r="Z18" s="4" t="str">
        <f t="shared" si="11"/>
        <v>max_dex_bonus: 0</v>
      </c>
      <c r="AA18" s="4" t="str">
        <f t="shared" si="12"/>
        <v>check_penalty: -7</v>
      </c>
      <c r="AB18" s="4" t="str">
        <f t="shared" si="13"/>
        <v>spell_failure: 0.4</v>
      </c>
      <c r="AC18" s="4" t="str">
        <f t="shared" si="14"/>
        <v>has_gauntlets: true</v>
      </c>
      <c r="AD18" s="4" t="str">
        <f t="shared" si="15"/>
        <v>can_run: false</v>
      </c>
      <c r="AG18" s="4" t="str">
        <f t="shared" ca="1" si="16"/>
        <v>{product_name: 'Half-Plate', description: 'The suit includes gauntlets.', cost: 600, stock: 8, weight: 50, image_link: '/img/armorHeavy.png', image_alt_text: 'Heavy Armor', category_id: 2, additional_information: {base_size: 'Medium', armor_type: 'Heavy', base_ac: 7, max_dex_bonus: 0, check_penalty: -7, spell_failure: 0.4, has_gauntlets: true, can_run: false}},</v>
      </c>
    </row>
    <row r="19" spans="1:33" outlineLevel="1" x14ac:dyDescent="0.2">
      <c r="A19" s="12" t="s">
        <v>638</v>
      </c>
      <c r="B19" s="13"/>
      <c r="C19" s="12">
        <v>15</v>
      </c>
      <c r="D19" s="23">
        <v>15</v>
      </c>
      <c r="E19" s="4" t="s">
        <v>675</v>
      </c>
      <c r="F19" s="12" t="s">
        <v>477</v>
      </c>
      <c r="G19" s="12">
        <v>2</v>
      </c>
      <c r="H19" s="12">
        <v>5</v>
      </c>
      <c r="I19" s="12">
        <v>-1</v>
      </c>
      <c r="J19" s="12">
        <v>0.15</v>
      </c>
      <c r="K19" s="12" t="b">
        <v>0</v>
      </c>
      <c r="L19" s="12" t="b">
        <v>1</v>
      </c>
      <c r="M19" s="4" t="s">
        <v>1449</v>
      </c>
      <c r="O19" s="4" t="str">
        <f t="shared" si="1"/>
        <v>product_name: 'Hard Leather'</v>
      </c>
      <c r="P19" s="4" t="str">
        <f t="shared" si="2"/>
        <v/>
      </c>
      <c r="Q19" s="4" t="str">
        <f t="shared" si="3"/>
        <v>cost: 15</v>
      </c>
      <c r="R19" s="4" t="str">
        <f t="shared" ca="1" si="4"/>
        <v>stock: 8</v>
      </c>
      <c r="S19" s="4" t="str">
        <f t="shared" si="5"/>
        <v>weight: 15</v>
      </c>
      <c r="T19" s="4" t="str">
        <f t="shared" si="6"/>
        <v>image_link: '/img/armorLight.png'</v>
      </c>
      <c r="U19" s="4" t="str">
        <f>IF(M19="","",U$4&amp;": '"&amp;_xlfn.XLOOKUP(M19,Sheet2!$K$1:$K$26,Sheet2!$L$1:$L$26)&amp;"'")</f>
        <v>image_alt_text: 'Light Armor'</v>
      </c>
      <c r="V19" s="4" t="str">
        <f t="shared" si="7"/>
        <v>category_id: 2</v>
      </c>
      <c r="W19" s="4" t="str">
        <f t="shared" si="8"/>
        <v>base_size: 'Medium'</v>
      </c>
      <c r="X19" s="4" t="str">
        <f t="shared" si="9"/>
        <v>armor_type: 'Light'</v>
      </c>
      <c r="Y19" s="4" t="str">
        <f t="shared" si="10"/>
        <v>base_ac: 2</v>
      </c>
      <c r="Z19" s="4" t="str">
        <f t="shared" si="11"/>
        <v>max_dex_bonus: 5</v>
      </c>
      <c r="AA19" s="4" t="str">
        <f t="shared" si="12"/>
        <v>check_penalty: -1</v>
      </c>
      <c r="AB19" s="4" t="str">
        <f t="shared" si="13"/>
        <v>spell_failure: 0.15</v>
      </c>
      <c r="AC19" s="4" t="str">
        <f t="shared" si="14"/>
        <v>has_gauntlets: false</v>
      </c>
      <c r="AD19" s="4" t="str">
        <f t="shared" si="15"/>
        <v>can_run: true</v>
      </c>
      <c r="AG19" s="4" t="str">
        <f t="shared" ca="1" si="16"/>
        <v>{product_name: 'Hard Leather', cost: 15, stock: 8, weight: 15, image_link: '/img/armorLight.png', image_alt_text: 'Light Armor', category_id: 2, additional_information: {base_size: 'Medium', armor_type: 'Light', base_ac: 2, max_dex_bonus: 5, check_penalty: -1, spell_failure: 0.15, has_gauntlets: false, can_run: true}},</v>
      </c>
    </row>
    <row r="20" spans="1:33" outlineLevel="1" x14ac:dyDescent="0.2">
      <c r="A20" s="12" t="s">
        <v>639</v>
      </c>
      <c r="B20" s="13"/>
      <c r="C20" s="12">
        <v>48</v>
      </c>
      <c r="D20" s="12">
        <v>180</v>
      </c>
      <c r="E20" s="4" t="s">
        <v>675</v>
      </c>
      <c r="F20" s="12" t="s">
        <v>675</v>
      </c>
      <c r="G20" s="12">
        <v>5</v>
      </c>
      <c r="H20" s="12">
        <v>1</v>
      </c>
      <c r="I20" s="12">
        <v>-6</v>
      </c>
      <c r="J20" s="12">
        <v>0.4</v>
      </c>
      <c r="K20" s="12" t="b">
        <v>1</v>
      </c>
      <c r="L20" s="12" t="b">
        <v>0</v>
      </c>
      <c r="M20" s="4" t="s">
        <v>1451</v>
      </c>
      <c r="O20" s="4" t="str">
        <f t="shared" si="1"/>
        <v>product_name: 'Heavy Chain Mail'</v>
      </c>
      <c r="P20" s="4" t="str">
        <f t="shared" si="2"/>
        <v/>
      </c>
      <c r="Q20" s="4" t="str">
        <f t="shared" si="3"/>
        <v>cost: 180</v>
      </c>
      <c r="R20" s="4" t="str">
        <f t="shared" ca="1" si="4"/>
        <v>stock: 2</v>
      </c>
      <c r="S20" s="4" t="str">
        <f t="shared" si="5"/>
        <v>weight: 48</v>
      </c>
      <c r="T20" s="4" t="str">
        <f t="shared" si="6"/>
        <v>image_link: '/img/armorMedium.png'</v>
      </c>
      <c r="U20" s="4" t="str">
        <f>IF(M20="","",U$4&amp;": '"&amp;_xlfn.XLOOKUP(M20,Sheet2!$K$1:$K$26,Sheet2!$L$1:$L$26)&amp;"'")</f>
        <v>image_alt_text: 'Medium Armor'</v>
      </c>
      <c r="V20" s="4" t="str">
        <f t="shared" si="7"/>
        <v>category_id: 2</v>
      </c>
      <c r="W20" s="4" t="str">
        <f t="shared" si="8"/>
        <v>base_size: 'Medium'</v>
      </c>
      <c r="X20" s="4" t="str">
        <f t="shared" si="9"/>
        <v>armor_type: 'Medium'</v>
      </c>
      <c r="Y20" s="4" t="str">
        <f t="shared" si="10"/>
        <v>base_ac: 5</v>
      </c>
      <c r="Z20" s="4" t="str">
        <f t="shared" si="11"/>
        <v>max_dex_bonus: 1</v>
      </c>
      <c r="AA20" s="4" t="str">
        <f t="shared" si="12"/>
        <v>check_penalty: -6</v>
      </c>
      <c r="AB20" s="4" t="str">
        <f t="shared" si="13"/>
        <v>spell_failure: 0.4</v>
      </c>
      <c r="AC20" s="4" t="str">
        <f t="shared" si="14"/>
        <v>has_gauntlets: true</v>
      </c>
      <c r="AD20" s="4" t="str">
        <f t="shared" si="15"/>
        <v>can_run: false</v>
      </c>
      <c r="AG20" s="4" t="str">
        <f t="shared" ca="1" si="16"/>
        <v>{product_name: 'Heavy Chain Mail', cost: 180, stock: 2, weight: 48, image_link: '/img/armorMedium.png', image_alt_text: 'Medium Armor', category_id: 2, additional_information: {base_size: 'Medium', armor_type: 'Medium', base_ac: 5, max_dex_bonus: 1, check_penalty: -6, spell_failure: 0.4, has_gauntlets: true, can_run: false}},</v>
      </c>
    </row>
    <row r="21" spans="1:33" outlineLevel="1" x14ac:dyDescent="0.2">
      <c r="A21" s="12" t="s">
        <v>640</v>
      </c>
      <c r="B21" s="13"/>
      <c r="C21" s="12">
        <v>10</v>
      </c>
      <c r="D21" s="27">
        <v>10</v>
      </c>
      <c r="E21" s="4" t="s">
        <v>675</v>
      </c>
      <c r="F21" s="12" t="s">
        <v>1352</v>
      </c>
      <c r="G21" s="12">
        <v>0</v>
      </c>
      <c r="H21" s="12">
        <v>6</v>
      </c>
      <c r="I21" s="12">
        <v>0</v>
      </c>
      <c r="J21" s="12">
        <v>0.08</v>
      </c>
      <c r="K21" s="12" t="b">
        <v>0</v>
      </c>
      <c r="L21" s="12" t="b">
        <v>1</v>
      </c>
      <c r="O21" s="4" t="str">
        <f t="shared" si="1"/>
        <v>product_name: 'Heavy Clothing'</v>
      </c>
      <c r="P21" s="4" t="str">
        <f t="shared" si="2"/>
        <v/>
      </c>
      <c r="Q21" s="4" t="str">
        <f t="shared" si="3"/>
        <v>cost: 10</v>
      </c>
      <c r="R21" s="4" t="str">
        <f t="shared" ca="1" si="4"/>
        <v>stock: 17</v>
      </c>
      <c r="S21" s="4" t="str">
        <f t="shared" si="5"/>
        <v>weight: 10</v>
      </c>
      <c r="T21" s="4" t="str">
        <f t="shared" si="6"/>
        <v/>
      </c>
      <c r="U21" s="4" t="str">
        <f>IF(M21="","",U$4&amp;": '"&amp;_xlfn.XLOOKUP(M21,Sheet2!$K$1:$K$26,Sheet2!$L$1:$L$26)&amp;"'")</f>
        <v/>
      </c>
      <c r="V21" s="4" t="str">
        <f t="shared" si="7"/>
        <v>category_id: 2</v>
      </c>
      <c r="W21" s="4" t="str">
        <f t="shared" si="8"/>
        <v>base_size: 'Medium'</v>
      </c>
      <c r="X21" s="4" t="str">
        <f t="shared" si="9"/>
        <v/>
      </c>
      <c r="Y21" s="4" t="str">
        <f t="shared" si="10"/>
        <v>base_ac: 0</v>
      </c>
      <c r="Z21" s="4" t="str">
        <f t="shared" si="11"/>
        <v>max_dex_bonus: 6</v>
      </c>
      <c r="AA21" s="4" t="str">
        <f t="shared" si="12"/>
        <v>check_penalty: 0</v>
      </c>
      <c r="AB21" s="4" t="str">
        <f t="shared" si="13"/>
        <v>spell_failure: 0.08</v>
      </c>
      <c r="AC21" s="4" t="str">
        <f t="shared" si="14"/>
        <v>has_gauntlets: false</v>
      </c>
      <c r="AD21" s="4" t="str">
        <f t="shared" si="15"/>
        <v>can_run: true</v>
      </c>
      <c r="AG21" s="4" t="str">
        <f t="shared" ca="1" si="16"/>
        <v>{product_name: 'Heavy Clothing', cost: 10, stock: 17, weight: 10, category_id: 2, additional_information: {base_size: 'Medium', base_ac: 0, max_dex_bonus: 6, check_penalty: 0, spell_failure: 0.08, has_gauntlets: false, can_run: true}},</v>
      </c>
    </row>
    <row r="22" spans="1:33" outlineLevel="1" x14ac:dyDescent="0.2">
      <c r="A22" s="12" t="s">
        <v>641</v>
      </c>
      <c r="B22" s="13"/>
      <c r="C22" s="12">
        <v>25</v>
      </c>
      <c r="D22" s="12">
        <v>15</v>
      </c>
      <c r="E22" s="4" t="s">
        <v>675</v>
      </c>
      <c r="F22" s="12" t="s">
        <v>675</v>
      </c>
      <c r="G22" s="12">
        <v>3</v>
      </c>
      <c r="H22" s="12">
        <v>4</v>
      </c>
      <c r="I22" s="12">
        <v>-3</v>
      </c>
      <c r="J22" s="12">
        <v>0.2</v>
      </c>
      <c r="K22" s="12" t="b">
        <v>0</v>
      </c>
      <c r="L22" s="12" t="b">
        <v>1</v>
      </c>
      <c r="M22" s="4" t="s">
        <v>1451</v>
      </c>
      <c r="O22" s="4" t="str">
        <f t="shared" si="1"/>
        <v>product_name: 'Hide'</v>
      </c>
      <c r="P22" s="4" t="str">
        <f t="shared" si="2"/>
        <v/>
      </c>
      <c r="Q22" s="4" t="str">
        <f t="shared" si="3"/>
        <v>cost: 15</v>
      </c>
      <c r="R22" s="4" t="str">
        <f t="shared" ca="1" si="4"/>
        <v>stock: 2</v>
      </c>
      <c r="S22" s="4" t="str">
        <f t="shared" si="5"/>
        <v>weight: 25</v>
      </c>
      <c r="T22" s="4" t="str">
        <f t="shared" si="6"/>
        <v>image_link: '/img/armorMedium.png'</v>
      </c>
      <c r="U22" s="4" t="str">
        <f>IF(M22="","",U$4&amp;": '"&amp;_xlfn.XLOOKUP(M22,Sheet2!$K$1:$K$26,Sheet2!$L$1:$L$26)&amp;"'")</f>
        <v>image_alt_text: 'Medium Armor'</v>
      </c>
      <c r="V22" s="4" t="str">
        <f t="shared" si="7"/>
        <v>category_id: 2</v>
      </c>
      <c r="W22" s="4" t="str">
        <f t="shared" si="8"/>
        <v>base_size: 'Medium'</v>
      </c>
      <c r="X22" s="4" t="str">
        <f t="shared" si="9"/>
        <v>armor_type: 'Medium'</v>
      </c>
      <c r="Y22" s="4" t="str">
        <f t="shared" si="10"/>
        <v>base_ac: 3</v>
      </c>
      <c r="Z22" s="4" t="str">
        <f t="shared" si="11"/>
        <v>max_dex_bonus: 4</v>
      </c>
      <c r="AA22" s="4" t="str">
        <f t="shared" si="12"/>
        <v>check_penalty: -3</v>
      </c>
      <c r="AB22" s="4" t="str">
        <f t="shared" si="13"/>
        <v>spell_failure: 0.2</v>
      </c>
      <c r="AC22" s="4" t="str">
        <f t="shared" si="14"/>
        <v>has_gauntlets: false</v>
      </c>
      <c r="AD22" s="4" t="str">
        <f t="shared" si="15"/>
        <v>can_run: true</v>
      </c>
      <c r="AG22" s="4" t="str">
        <f t="shared" ca="1" si="16"/>
        <v>{product_name: 'Hide', cost: 15, stock: 2, weight: 25, image_link: '/img/armorMedium.png', image_alt_text: 'Medium Armor', category_id: 2, additional_information: {base_size: 'Medium', armor_type: 'Medium', base_ac: 3, max_dex_bonus: 4, check_penalty: -3, spell_failure: 0.2, has_gauntlets: false, can_run: true}},</v>
      </c>
    </row>
    <row r="23" spans="1:33" outlineLevel="1" x14ac:dyDescent="0.2">
      <c r="A23" s="12" t="s">
        <v>642</v>
      </c>
      <c r="B23" s="13"/>
      <c r="C23" s="12">
        <v>35</v>
      </c>
      <c r="D23" s="12">
        <v>150</v>
      </c>
      <c r="E23" s="4" t="s">
        <v>675</v>
      </c>
      <c r="F23" s="12" t="s">
        <v>675</v>
      </c>
      <c r="G23" s="12">
        <v>5</v>
      </c>
      <c r="H23" s="12">
        <v>3</v>
      </c>
      <c r="I23" s="12">
        <v>-4</v>
      </c>
      <c r="J23" s="12">
        <v>0.3</v>
      </c>
      <c r="K23" s="12" t="b">
        <v>0</v>
      </c>
      <c r="L23" s="12" t="b">
        <v>0</v>
      </c>
      <c r="M23" s="4" t="s">
        <v>1451</v>
      </c>
      <c r="O23" s="4" t="str">
        <f t="shared" si="1"/>
        <v>product_name: 'Lamellar'</v>
      </c>
      <c r="P23" s="4" t="str">
        <f t="shared" si="2"/>
        <v/>
      </c>
      <c r="Q23" s="4" t="str">
        <f t="shared" si="3"/>
        <v>cost: 150</v>
      </c>
      <c r="R23" s="4" t="str">
        <f t="shared" ca="1" si="4"/>
        <v>stock: 11</v>
      </c>
      <c r="S23" s="4" t="str">
        <f t="shared" si="5"/>
        <v>weight: 35</v>
      </c>
      <c r="T23" s="4" t="str">
        <f t="shared" si="6"/>
        <v>image_link: '/img/armorMedium.png'</v>
      </c>
      <c r="U23" s="4" t="str">
        <f>IF(M23="","",U$4&amp;": '"&amp;_xlfn.XLOOKUP(M23,Sheet2!$K$1:$K$26,Sheet2!$L$1:$L$26)&amp;"'")</f>
        <v>image_alt_text: 'Medium Armor'</v>
      </c>
      <c r="V23" s="4" t="str">
        <f t="shared" si="7"/>
        <v>category_id: 2</v>
      </c>
      <c r="W23" s="4" t="str">
        <f t="shared" si="8"/>
        <v>base_size: 'Medium'</v>
      </c>
      <c r="X23" s="4" t="str">
        <f t="shared" si="9"/>
        <v>armor_type: 'Medium'</v>
      </c>
      <c r="Y23" s="4" t="str">
        <f t="shared" si="10"/>
        <v>base_ac: 5</v>
      </c>
      <c r="Z23" s="4" t="str">
        <f t="shared" si="11"/>
        <v>max_dex_bonus: 3</v>
      </c>
      <c r="AA23" s="4" t="str">
        <f t="shared" si="12"/>
        <v>check_penalty: -4</v>
      </c>
      <c r="AB23" s="4" t="str">
        <f t="shared" si="13"/>
        <v>spell_failure: 0.3</v>
      </c>
      <c r="AC23" s="4" t="str">
        <f t="shared" si="14"/>
        <v>has_gauntlets: false</v>
      </c>
      <c r="AD23" s="4" t="str">
        <f t="shared" si="15"/>
        <v>can_run: false</v>
      </c>
      <c r="AG23" s="4" t="str">
        <f t="shared" ca="1" si="16"/>
        <v>{product_name: 'Lamellar', cost: 150, stock: 11, weight: 35, image_link: '/img/armorMedium.png', image_alt_text: 'Medium Armor', category_id: 2, additional_information: {base_size: 'Medium', armor_type: 'Medium', base_ac: 5, max_dex_bonus: 3, check_penalty: -4, spell_failure: 0.3, has_gauntlets: false, can_run: false}},</v>
      </c>
    </row>
    <row r="24" spans="1:33" outlineLevel="1" x14ac:dyDescent="0.2">
      <c r="A24" s="12" t="s">
        <v>643</v>
      </c>
      <c r="B24" s="13"/>
      <c r="C24" s="12">
        <v>15</v>
      </c>
      <c r="D24" s="12">
        <v>10</v>
      </c>
      <c r="E24" s="4" t="s">
        <v>675</v>
      </c>
      <c r="F24" s="12" t="s">
        <v>477</v>
      </c>
      <c r="G24" s="12">
        <v>2</v>
      </c>
      <c r="H24" s="12">
        <v>6</v>
      </c>
      <c r="I24" s="12">
        <v>0</v>
      </c>
      <c r="J24" s="12">
        <v>0.1</v>
      </c>
      <c r="K24" s="12" t="b">
        <v>0</v>
      </c>
      <c r="L24" s="12" t="b">
        <v>1</v>
      </c>
      <c r="M24" s="4" t="s">
        <v>1449</v>
      </c>
      <c r="O24" s="4" t="str">
        <f t="shared" si="1"/>
        <v>product_name: 'Leather'</v>
      </c>
      <c r="P24" s="4" t="str">
        <f t="shared" si="2"/>
        <v/>
      </c>
      <c r="Q24" s="4" t="str">
        <f t="shared" si="3"/>
        <v>cost: 10</v>
      </c>
      <c r="R24" s="4" t="str">
        <f t="shared" ca="1" si="4"/>
        <v>stock: 8</v>
      </c>
      <c r="S24" s="4" t="str">
        <f t="shared" si="5"/>
        <v>weight: 15</v>
      </c>
      <c r="T24" s="4" t="str">
        <f t="shared" si="6"/>
        <v>image_link: '/img/armorLight.png'</v>
      </c>
      <c r="U24" s="4" t="str">
        <f>IF(M24="","",U$4&amp;": '"&amp;_xlfn.XLOOKUP(M24,Sheet2!$K$1:$K$26,Sheet2!$L$1:$L$26)&amp;"'")</f>
        <v>image_alt_text: 'Light Armor'</v>
      </c>
      <c r="V24" s="4" t="str">
        <f t="shared" si="7"/>
        <v>category_id: 2</v>
      </c>
      <c r="W24" s="4" t="str">
        <f t="shared" si="8"/>
        <v>base_size: 'Medium'</v>
      </c>
      <c r="X24" s="4" t="str">
        <f t="shared" si="9"/>
        <v>armor_type: 'Light'</v>
      </c>
      <c r="Y24" s="4" t="str">
        <f t="shared" si="10"/>
        <v>base_ac: 2</v>
      </c>
      <c r="Z24" s="4" t="str">
        <f t="shared" si="11"/>
        <v>max_dex_bonus: 6</v>
      </c>
      <c r="AA24" s="4" t="str">
        <f t="shared" si="12"/>
        <v>check_penalty: 0</v>
      </c>
      <c r="AB24" s="4" t="str">
        <f t="shared" si="13"/>
        <v>spell_failure: 0.1</v>
      </c>
      <c r="AC24" s="4" t="str">
        <f t="shared" si="14"/>
        <v>has_gauntlets: false</v>
      </c>
      <c r="AD24" s="4" t="str">
        <f t="shared" si="15"/>
        <v>can_run: true</v>
      </c>
      <c r="AG24" s="4" t="str">
        <f t="shared" ca="1" si="16"/>
        <v>{product_name: 'Leather', cost: 10, stock: 8, weight: 15, image_link: '/img/armorLight.png', image_alt_text: 'Light Armor', category_id: 2, additional_information: {base_size: 'Medium', armor_type: 'Light', base_ac: 2, max_dex_bonus: 6, check_penalty: 0, spell_failure: 0.1, has_gauntlets: false, can_run: true}},</v>
      </c>
    </row>
    <row r="25" spans="1:33" outlineLevel="1" x14ac:dyDescent="0.2">
      <c r="A25" s="12" t="s">
        <v>645</v>
      </c>
      <c r="B25" s="13"/>
      <c r="C25" s="12">
        <v>20</v>
      </c>
      <c r="D25" s="12">
        <v>35</v>
      </c>
      <c r="E25" s="4" t="s">
        <v>675</v>
      </c>
      <c r="F25" s="12" t="s">
        <v>477</v>
      </c>
      <c r="G25" s="12">
        <v>3</v>
      </c>
      <c r="H25" s="12">
        <v>6</v>
      </c>
      <c r="I25" s="12">
        <v>-2</v>
      </c>
      <c r="J25" s="12">
        <v>0.15</v>
      </c>
      <c r="K25" s="12" t="b">
        <v>0</v>
      </c>
      <c r="L25" s="12" t="b">
        <v>1</v>
      </c>
      <c r="M25" s="4" t="s">
        <v>1449</v>
      </c>
      <c r="O25" s="4" t="str">
        <f t="shared" si="1"/>
        <v>product_name: 'Leather Scale'</v>
      </c>
      <c r="P25" s="4" t="str">
        <f t="shared" si="2"/>
        <v/>
      </c>
      <c r="Q25" s="4" t="str">
        <f t="shared" si="3"/>
        <v>cost: 35</v>
      </c>
      <c r="R25" s="4" t="str">
        <f t="shared" ca="1" si="4"/>
        <v>stock: 6</v>
      </c>
      <c r="S25" s="4" t="str">
        <f t="shared" si="5"/>
        <v>weight: 20</v>
      </c>
      <c r="T25" s="4" t="str">
        <f t="shared" si="6"/>
        <v>image_link: '/img/armorLight.png'</v>
      </c>
      <c r="U25" s="4" t="str">
        <f>IF(M25="","",U$4&amp;": '"&amp;_xlfn.XLOOKUP(M25,Sheet2!$K$1:$K$26,Sheet2!$L$1:$L$26)&amp;"'")</f>
        <v>image_alt_text: 'Light Armor'</v>
      </c>
      <c r="V25" s="4" t="str">
        <f t="shared" si="7"/>
        <v>category_id: 2</v>
      </c>
      <c r="W25" s="4" t="str">
        <f t="shared" si="8"/>
        <v>base_size: 'Medium'</v>
      </c>
      <c r="X25" s="4" t="str">
        <f t="shared" si="9"/>
        <v>armor_type: 'Light'</v>
      </c>
      <c r="Y25" s="4" t="str">
        <f t="shared" si="10"/>
        <v>base_ac: 3</v>
      </c>
      <c r="Z25" s="4" t="str">
        <f t="shared" si="11"/>
        <v>max_dex_bonus: 6</v>
      </c>
      <c r="AA25" s="4" t="str">
        <f t="shared" si="12"/>
        <v>check_penalty: -2</v>
      </c>
      <c r="AB25" s="4" t="str">
        <f t="shared" si="13"/>
        <v>spell_failure: 0.15</v>
      </c>
      <c r="AC25" s="4" t="str">
        <f t="shared" si="14"/>
        <v>has_gauntlets: false</v>
      </c>
      <c r="AD25" s="4" t="str">
        <f t="shared" si="15"/>
        <v>can_run: true</v>
      </c>
      <c r="AG25" s="4" t="str">
        <f t="shared" ca="1" si="16"/>
        <v>{product_name: 'Leather Scale', cost: 35, stock: 6, weight: 20, image_link: '/img/armorLight.png', image_alt_text: 'Light Armor', category_id: 2, additional_information: {base_size: 'Medium', armor_type: 'Light', base_ac: 3, max_dex_bonus: 6, check_penalty: -2, spell_failure: 0.15, has_gauntlets: false, can_run: true}},</v>
      </c>
    </row>
    <row r="26" spans="1:33" outlineLevel="1" x14ac:dyDescent="0.2">
      <c r="A26" s="23" t="s">
        <v>646</v>
      </c>
      <c r="B26" s="24"/>
      <c r="C26" s="23">
        <v>20</v>
      </c>
      <c r="D26" s="23">
        <v>10</v>
      </c>
      <c r="E26" s="4" t="s">
        <v>675</v>
      </c>
      <c r="F26" s="12" t="s">
        <v>477</v>
      </c>
      <c r="G26" s="23">
        <v>3</v>
      </c>
      <c r="H26" s="23">
        <v>6</v>
      </c>
      <c r="I26" s="23">
        <v>-1</v>
      </c>
      <c r="J26" s="23">
        <v>0.1</v>
      </c>
      <c r="K26" s="23" t="b">
        <v>0</v>
      </c>
      <c r="L26" s="12" t="b">
        <v>1</v>
      </c>
      <c r="M26" s="4" t="s">
        <v>1449</v>
      </c>
      <c r="O26" s="4" t="str">
        <f t="shared" si="1"/>
        <v>product_name: 'Light Hide'</v>
      </c>
      <c r="P26" s="4" t="str">
        <f t="shared" si="2"/>
        <v/>
      </c>
      <c r="Q26" s="4" t="str">
        <f t="shared" si="3"/>
        <v>cost: 10</v>
      </c>
      <c r="R26" s="4" t="str">
        <f t="shared" ca="1" si="4"/>
        <v>stock: 19</v>
      </c>
      <c r="S26" s="4" t="str">
        <f t="shared" si="5"/>
        <v>weight: 20</v>
      </c>
      <c r="T26" s="4" t="str">
        <f t="shared" si="6"/>
        <v>image_link: '/img/armorLight.png'</v>
      </c>
      <c r="U26" s="4" t="str">
        <f>IF(M26="","",U$4&amp;": '"&amp;_xlfn.XLOOKUP(M26,Sheet2!$K$1:$K$26,Sheet2!$L$1:$L$26)&amp;"'")</f>
        <v>image_alt_text: 'Light Armor'</v>
      </c>
      <c r="V26" s="4" t="str">
        <f t="shared" si="7"/>
        <v>category_id: 2</v>
      </c>
      <c r="W26" s="4" t="str">
        <f t="shared" si="8"/>
        <v>base_size: 'Medium'</v>
      </c>
      <c r="X26" s="4" t="str">
        <f t="shared" si="9"/>
        <v>armor_type: 'Light'</v>
      </c>
      <c r="Y26" s="4" t="str">
        <f t="shared" si="10"/>
        <v>base_ac: 3</v>
      </c>
      <c r="Z26" s="4" t="str">
        <f t="shared" si="11"/>
        <v>max_dex_bonus: 6</v>
      </c>
      <c r="AA26" s="4" t="str">
        <f t="shared" si="12"/>
        <v>check_penalty: -1</v>
      </c>
      <c r="AB26" s="4" t="str">
        <f t="shared" si="13"/>
        <v>spell_failure: 0.1</v>
      </c>
      <c r="AC26" s="4" t="str">
        <f t="shared" si="14"/>
        <v>has_gauntlets: false</v>
      </c>
      <c r="AD26" s="4" t="str">
        <f t="shared" si="15"/>
        <v>can_run: true</v>
      </c>
      <c r="AG26" s="4" t="str">
        <f t="shared" ca="1" si="16"/>
        <v>{product_name: 'Light Hide', cost: 10, stock: 19, weight: 20, image_link: '/img/armorLight.png', image_alt_text: 'Light Armor', category_id: 2, additional_information: {base_size: 'Medium', armor_type: 'Light', base_ac: 3, max_dex_bonus: 6, check_penalty: -1, spell_failure: 0.1, has_gauntlets: false, can_run: true}},</v>
      </c>
    </row>
    <row r="27" spans="1:33" outlineLevel="1" x14ac:dyDescent="0.2">
      <c r="A27" s="12" t="s">
        <v>647</v>
      </c>
      <c r="B27" s="13"/>
      <c r="C27" s="12">
        <v>0</v>
      </c>
      <c r="D27" s="12">
        <v>0</v>
      </c>
      <c r="E27" s="4" t="s">
        <v>675</v>
      </c>
      <c r="F27" s="12" t="s">
        <v>1352</v>
      </c>
      <c r="G27" s="12">
        <v>4</v>
      </c>
      <c r="H27" s="12">
        <v>99</v>
      </c>
      <c r="I27" s="12">
        <v>0</v>
      </c>
      <c r="J27" s="12">
        <v>0</v>
      </c>
      <c r="K27" s="12" t="b">
        <v>0</v>
      </c>
      <c r="L27" s="12" t="b">
        <v>1</v>
      </c>
      <c r="O27" s="4" t="str">
        <f t="shared" si="1"/>
        <v>product_name: 'Mage Armor'</v>
      </c>
      <c r="P27" s="4" t="str">
        <f t="shared" si="2"/>
        <v/>
      </c>
      <c r="Q27" s="4" t="str">
        <f t="shared" si="3"/>
        <v>cost: 0</v>
      </c>
      <c r="R27" s="4" t="str">
        <f t="shared" ca="1" si="4"/>
        <v>stock: 0</v>
      </c>
      <c r="S27" s="4" t="str">
        <f t="shared" si="5"/>
        <v>weight: 0</v>
      </c>
      <c r="T27" s="4" t="str">
        <f t="shared" si="6"/>
        <v/>
      </c>
      <c r="U27" s="4" t="str">
        <f>IF(M27="","",U$4&amp;": '"&amp;_xlfn.XLOOKUP(M27,Sheet2!$K$1:$K$26,Sheet2!$L$1:$L$26)&amp;"'")</f>
        <v/>
      </c>
      <c r="V27" s="4" t="str">
        <f t="shared" si="7"/>
        <v>category_id: 2</v>
      </c>
      <c r="W27" s="4" t="str">
        <f t="shared" si="8"/>
        <v>base_size: 'Medium'</v>
      </c>
      <c r="X27" s="4" t="str">
        <f t="shared" si="9"/>
        <v/>
      </c>
      <c r="Y27" s="4" t="str">
        <f t="shared" si="10"/>
        <v>base_ac: 4</v>
      </c>
      <c r="Z27" s="4" t="str">
        <f t="shared" si="11"/>
        <v>max_dex_bonus: 99</v>
      </c>
      <c r="AA27" s="4" t="str">
        <f t="shared" si="12"/>
        <v>check_penalty: 0</v>
      </c>
      <c r="AB27" s="4" t="str">
        <f t="shared" si="13"/>
        <v>spell_failure: 0</v>
      </c>
      <c r="AC27" s="4" t="str">
        <f t="shared" si="14"/>
        <v>has_gauntlets: false</v>
      </c>
      <c r="AD27" s="4" t="str">
        <f t="shared" si="15"/>
        <v>can_run: true</v>
      </c>
      <c r="AG27" s="4" t="str">
        <f t="shared" ca="1" si="16"/>
        <v>{product_name: 'Mage Armor', cost: 0, stock: 0, weight: 0, category_id: 2, additional_information: {base_size: 'Medium', base_ac: 4, max_dex_bonus: 99, check_penalty: 0, spell_failure: 0, has_gauntlets: false, can_run: true}},</v>
      </c>
    </row>
    <row r="28" spans="1:33" outlineLevel="1" x14ac:dyDescent="0.2">
      <c r="A28" s="12" t="s">
        <v>648</v>
      </c>
      <c r="B28" s="13"/>
      <c r="C28" s="12">
        <v>40</v>
      </c>
      <c r="D28" s="12">
        <v>125</v>
      </c>
      <c r="E28" s="4" t="s">
        <v>675</v>
      </c>
      <c r="F28" s="12" t="s">
        <v>675</v>
      </c>
      <c r="G28" s="12">
        <v>4</v>
      </c>
      <c r="H28" s="12">
        <v>4</v>
      </c>
      <c r="I28" s="12">
        <v>-3</v>
      </c>
      <c r="J28" s="12">
        <v>0.2</v>
      </c>
      <c r="K28" s="12" t="b">
        <v>0</v>
      </c>
      <c r="L28" s="12" t="b">
        <v>0</v>
      </c>
      <c r="M28" s="4" t="s">
        <v>1451</v>
      </c>
      <c r="O28" s="4" t="str">
        <f t="shared" si="1"/>
        <v>product_name: 'Naga'</v>
      </c>
      <c r="P28" s="4" t="str">
        <f t="shared" si="2"/>
        <v/>
      </c>
      <c r="Q28" s="4" t="str">
        <f t="shared" si="3"/>
        <v>cost: 125</v>
      </c>
      <c r="R28" s="4" t="str">
        <f t="shared" ca="1" si="4"/>
        <v>stock: 7</v>
      </c>
      <c r="S28" s="4" t="str">
        <f t="shared" si="5"/>
        <v>weight: 40</v>
      </c>
      <c r="T28" s="4" t="str">
        <f t="shared" si="6"/>
        <v>image_link: '/img/armorMedium.png'</v>
      </c>
      <c r="U28" s="4" t="str">
        <f>IF(M28="","",U$4&amp;": '"&amp;_xlfn.XLOOKUP(M28,Sheet2!$K$1:$K$26,Sheet2!$L$1:$L$26)&amp;"'")</f>
        <v>image_alt_text: 'Medium Armor'</v>
      </c>
      <c r="V28" s="4" t="str">
        <f t="shared" si="7"/>
        <v>category_id: 2</v>
      </c>
      <c r="W28" s="4" t="str">
        <f t="shared" si="8"/>
        <v>base_size: 'Medium'</v>
      </c>
      <c r="X28" s="4" t="str">
        <f t="shared" si="9"/>
        <v>armor_type: 'Medium'</v>
      </c>
      <c r="Y28" s="4" t="str">
        <f t="shared" si="10"/>
        <v>base_ac: 4</v>
      </c>
      <c r="Z28" s="4" t="str">
        <f t="shared" si="11"/>
        <v>max_dex_bonus: 4</v>
      </c>
      <c r="AA28" s="4" t="str">
        <f t="shared" si="12"/>
        <v>check_penalty: -3</v>
      </c>
      <c r="AB28" s="4" t="str">
        <f t="shared" si="13"/>
        <v>spell_failure: 0.2</v>
      </c>
      <c r="AC28" s="4" t="str">
        <f t="shared" si="14"/>
        <v>has_gauntlets: false</v>
      </c>
      <c r="AD28" s="4" t="str">
        <f t="shared" si="15"/>
        <v>can_run: false</v>
      </c>
      <c r="AG28" s="4" t="str">
        <f t="shared" ca="1" si="16"/>
        <v>{product_name: 'Naga', cost: 125, stock: 7, weight: 40, image_link: '/img/armorMedium.png', image_alt_text: 'Medium Armor', category_id: 2, additional_information: {base_size: 'Medium', armor_type: 'Medium', base_ac: 4, max_dex_bonus: 4, check_penalty: -3, spell_failure: 0.2, has_gauntlets: false, can_run: false}},</v>
      </c>
    </row>
    <row r="29" spans="1:33" outlineLevel="1" x14ac:dyDescent="0.2">
      <c r="A29" s="12" t="s">
        <v>649</v>
      </c>
      <c r="B29" s="13"/>
      <c r="C29" s="12">
        <v>0</v>
      </c>
      <c r="D29" s="12">
        <v>0</v>
      </c>
      <c r="E29" s="4" t="s">
        <v>675</v>
      </c>
      <c r="F29" s="12" t="s">
        <v>1352</v>
      </c>
      <c r="G29" s="12">
        <v>0</v>
      </c>
      <c r="H29" s="12">
        <v>99</v>
      </c>
      <c r="I29" s="12">
        <v>0</v>
      </c>
      <c r="J29" s="12">
        <v>0</v>
      </c>
      <c r="K29" s="12" t="b">
        <v>0</v>
      </c>
      <c r="L29" s="12" t="b">
        <v>1</v>
      </c>
      <c r="O29" s="4" t="str">
        <f t="shared" si="1"/>
        <v>product_name: 'None'</v>
      </c>
      <c r="P29" s="4" t="str">
        <f t="shared" si="2"/>
        <v/>
      </c>
      <c r="Q29" s="4" t="str">
        <f t="shared" si="3"/>
        <v>cost: 0</v>
      </c>
      <c r="R29" s="4" t="str">
        <f t="shared" ca="1" si="4"/>
        <v>stock: 16</v>
      </c>
      <c r="S29" s="4" t="str">
        <f t="shared" si="5"/>
        <v>weight: 0</v>
      </c>
      <c r="T29" s="4" t="str">
        <f t="shared" si="6"/>
        <v/>
      </c>
      <c r="U29" s="4" t="str">
        <f>IF(M29="","",U$4&amp;": '"&amp;_xlfn.XLOOKUP(M29,Sheet2!$K$1:$K$26,Sheet2!$L$1:$L$26)&amp;"'")</f>
        <v/>
      </c>
      <c r="V29" s="4" t="str">
        <f t="shared" si="7"/>
        <v>category_id: 2</v>
      </c>
      <c r="W29" s="4" t="str">
        <f t="shared" si="8"/>
        <v>base_size: 'Medium'</v>
      </c>
      <c r="X29" s="4" t="str">
        <f t="shared" si="9"/>
        <v/>
      </c>
      <c r="Y29" s="4" t="str">
        <f t="shared" si="10"/>
        <v>base_ac: 0</v>
      </c>
      <c r="Z29" s="4" t="str">
        <f t="shared" si="11"/>
        <v>max_dex_bonus: 99</v>
      </c>
      <c r="AA29" s="4" t="str">
        <f t="shared" si="12"/>
        <v>check_penalty: 0</v>
      </c>
      <c r="AB29" s="4" t="str">
        <f t="shared" si="13"/>
        <v>spell_failure: 0</v>
      </c>
      <c r="AC29" s="4" t="str">
        <f t="shared" si="14"/>
        <v>has_gauntlets: false</v>
      </c>
      <c r="AD29" s="4" t="str">
        <f t="shared" si="15"/>
        <v>can_run: true</v>
      </c>
      <c r="AG29" s="4" t="str">
        <f t="shared" ca="1" si="16"/>
        <v>{product_name: 'None', cost: 0, stock: 16, weight: 0, category_id: 2, additional_information: {base_size: 'Medium', base_ac: 0, max_dex_bonus: 99, check_penalty: 0, spell_failure: 0, has_gauntlets: false, can_run: true}},</v>
      </c>
    </row>
    <row r="30" spans="1:33" outlineLevel="1" x14ac:dyDescent="0.2">
      <c r="A30" s="12" t="s">
        <v>650</v>
      </c>
      <c r="B30" s="13"/>
      <c r="C30" s="12">
        <v>10</v>
      </c>
      <c r="D30" s="12">
        <v>5</v>
      </c>
      <c r="E30" s="4" t="s">
        <v>675</v>
      </c>
      <c r="F30" s="12" t="s">
        <v>477</v>
      </c>
      <c r="G30" s="12">
        <v>1</v>
      </c>
      <c r="H30" s="12">
        <v>8</v>
      </c>
      <c r="I30" s="12">
        <v>0</v>
      </c>
      <c r="J30" s="12">
        <v>0.05</v>
      </c>
      <c r="K30" s="12" t="b">
        <v>0</v>
      </c>
      <c r="L30" s="12" t="b">
        <v>1</v>
      </c>
      <c r="M30" s="4" t="s">
        <v>1449</v>
      </c>
      <c r="O30" s="4" t="str">
        <f t="shared" si="1"/>
        <v>product_name: 'Padded'</v>
      </c>
      <c r="P30" s="4" t="str">
        <f t="shared" si="2"/>
        <v/>
      </c>
      <c r="Q30" s="4" t="str">
        <f t="shared" si="3"/>
        <v>cost: 5</v>
      </c>
      <c r="R30" s="4" t="str">
        <f t="shared" ca="1" si="4"/>
        <v>stock: 11</v>
      </c>
      <c r="S30" s="4" t="str">
        <f t="shared" si="5"/>
        <v>weight: 10</v>
      </c>
      <c r="T30" s="4" t="str">
        <f t="shared" si="6"/>
        <v>image_link: '/img/armorLight.png'</v>
      </c>
      <c r="U30" s="4" t="str">
        <f>IF(M30="","",U$4&amp;": '"&amp;_xlfn.XLOOKUP(M30,Sheet2!$K$1:$K$26,Sheet2!$L$1:$L$26)&amp;"'")</f>
        <v>image_alt_text: 'Light Armor'</v>
      </c>
      <c r="V30" s="4" t="str">
        <f t="shared" si="7"/>
        <v>category_id: 2</v>
      </c>
      <c r="W30" s="4" t="str">
        <f t="shared" si="8"/>
        <v>base_size: 'Medium'</v>
      </c>
      <c r="X30" s="4" t="str">
        <f t="shared" si="9"/>
        <v>armor_type: 'Light'</v>
      </c>
      <c r="Y30" s="4" t="str">
        <f t="shared" si="10"/>
        <v>base_ac: 1</v>
      </c>
      <c r="Z30" s="4" t="str">
        <f t="shared" si="11"/>
        <v>max_dex_bonus: 8</v>
      </c>
      <c r="AA30" s="4" t="str">
        <f t="shared" si="12"/>
        <v>check_penalty: 0</v>
      </c>
      <c r="AB30" s="4" t="str">
        <f t="shared" si="13"/>
        <v>spell_failure: 0.05</v>
      </c>
      <c r="AC30" s="4" t="str">
        <f t="shared" si="14"/>
        <v>has_gauntlets: false</v>
      </c>
      <c r="AD30" s="4" t="str">
        <f t="shared" si="15"/>
        <v>can_run: true</v>
      </c>
      <c r="AG30" s="4" t="str">
        <f t="shared" ca="1" si="16"/>
        <v>{product_name: 'Padded', cost: 5, stock: 11, weight: 10, image_link: '/img/armorLight.png', image_alt_text: 'Light Armor', category_id: 2, additional_information: {base_size: 'Medium', armor_type: 'Light', base_ac: 1, max_dex_bonus: 8, check_penalty: 0, spell_failure: 0.05, has_gauntlets: false, can_run: true}},</v>
      </c>
    </row>
    <row r="31" spans="1:33" outlineLevel="1" x14ac:dyDescent="0.2">
      <c r="A31" s="12" t="s">
        <v>651</v>
      </c>
      <c r="B31" s="13"/>
      <c r="C31" s="12">
        <v>30</v>
      </c>
      <c r="D31" s="12">
        <v>50</v>
      </c>
      <c r="E31" s="4" t="s">
        <v>675</v>
      </c>
      <c r="F31" s="12" t="s">
        <v>675</v>
      </c>
      <c r="G31" s="12">
        <v>4</v>
      </c>
      <c r="H31" s="12">
        <v>4</v>
      </c>
      <c r="I31" s="12">
        <v>-3</v>
      </c>
      <c r="J31" s="12">
        <v>0.25</v>
      </c>
      <c r="K31" s="12" t="b">
        <v>1</v>
      </c>
      <c r="L31" s="12" t="b">
        <v>0</v>
      </c>
      <c r="M31" s="4" t="s">
        <v>1451</v>
      </c>
      <c r="O31" s="4" t="str">
        <f t="shared" si="1"/>
        <v>product_name: 'Partial'</v>
      </c>
      <c r="P31" s="4" t="str">
        <f t="shared" si="2"/>
        <v/>
      </c>
      <c r="Q31" s="4" t="str">
        <f t="shared" si="3"/>
        <v>cost: 50</v>
      </c>
      <c r="R31" s="4" t="str">
        <f t="shared" ca="1" si="4"/>
        <v>stock: 0</v>
      </c>
      <c r="S31" s="4" t="str">
        <f t="shared" si="5"/>
        <v>weight: 30</v>
      </c>
      <c r="T31" s="4" t="str">
        <f t="shared" si="6"/>
        <v>image_link: '/img/armorMedium.png'</v>
      </c>
      <c r="U31" s="4" t="str">
        <f>IF(M31="","",U$4&amp;": '"&amp;_xlfn.XLOOKUP(M31,Sheet2!$K$1:$K$26,Sheet2!$L$1:$L$26)&amp;"'")</f>
        <v>image_alt_text: 'Medium Armor'</v>
      </c>
      <c r="V31" s="4" t="str">
        <f t="shared" si="7"/>
        <v>category_id: 2</v>
      </c>
      <c r="W31" s="4" t="str">
        <f t="shared" si="8"/>
        <v>base_size: 'Medium'</v>
      </c>
      <c r="X31" s="4" t="str">
        <f t="shared" si="9"/>
        <v>armor_type: 'Medium'</v>
      </c>
      <c r="Y31" s="4" t="str">
        <f t="shared" si="10"/>
        <v>base_ac: 4</v>
      </c>
      <c r="Z31" s="4" t="str">
        <f t="shared" si="11"/>
        <v>max_dex_bonus: 4</v>
      </c>
      <c r="AA31" s="4" t="str">
        <f t="shared" si="12"/>
        <v>check_penalty: -3</v>
      </c>
      <c r="AB31" s="4" t="str">
        <f t="shared" si="13"/>
        <v>spell_failure: 0.25</v>
      </c>
      <c r="AC31" s="4" t="str">
        <f t="shared" si="14"/>
        <v>has_gauntlets: true</v>
      </c>
      <c r="AD31" s="4" t="str">
        <f t="shared" si="15"/>
        <v>can_run: false</v>
      </c>
      <c r="AG31" s="4" t="str">
        <f t="shared" ca="1" si="16"/>
        <v>{product_name: 'Partial', cost: 50, stock: 0, weight: 30, image_link: '/img/armorMedium.png', image_alt_text: 'Medium Armor', category_id: 2, additional_information: {base_size: 'Medium', armor_type: 'Medium', base_ac: 4, max_dex_bonus: 4, check_penalty: -3, spell_failure: 0.25, has_gauntlets: true, can_run: false}},</v>
      </c>
    </row>
    <row r="32" spans="1:33" outlineLevel="1" x14ac:dyDescent="0.2">
      <c r="A32" s="12" t="s">
        <v>652</v>
      </c>
      <c r="B32" s="13" t="s">
        <v>622</v>
      </c>
      <c r="C32" s="12">
        <v>30</v>
      </c>
      <c r="D32" s="12">
        <v>50</v>
      </c>
      <c r="E32" s="4" t="s">
        <v>675</v>
      </c>
      <c r="F32" s="12" t="s">
        <v>675</v>
      </c>
      <c r="G32" s="12">
        <v>4</v>
      </c>
      <c r="H32" s="12">
        <v>3</v>
      </c>
      <c r="I32" s="12">
        <v>-4</v>
      </c>
      <c r="J32" s="12">
        <v>0.25</v>
      </c>
      <c r="K32" s="12" t="b">
        <v>1</v>
      </c>
      <c r="L32" s="12" t="b">
        <v>0</v>
      </c>
      <c r="M32" s="4" t="s">
        <v>1451</v>
      </c>
      <c r="O32" s="4" t="str">
        <f t="shared" si="1"/>
        <v>product_name: 'Scale Mail'</v>
      </c>
      <c r="P32" s="4" t="str">
        <f t="shared" si="2"/>
        <v>description: 'The suit includes gauntlets.'</v>
      </c>
      <c r="Q32" s="4" t="str">
        <f t="shared" si="3"/>
        <v>cost: 50</v>
      </c>
      <c r="R32" s="4" t="str">
        <f t="shared" ca="1" si="4"/>
        <v>stock: 2</v>
      </c>
      <c r="S32" s="4" t="str">
        <f t="shared" si="5"/>
        <v>weight: 30</v>
      </c>
      <c r="T32" s="4" t="str">
        <f t="shared" si="6"/>
        <v>image_link: '/img/armorMedium.png'</v>
      </c>
      <c r="U32" s="4" t="str">
        <f>IF(M32="","",U$4&amp;": '"&amp;_xlfn.XLOOKUP(M32,Sheet2!$K$1:$K$26,Sheet2!$L$1:$L$26)&amp;"'")</f>
        <v>image_alt_text: 'Medium Armor'</v>
      </c>
      <c r="V32" s="4" t="str">
        <f t="shared" si="7"/>
        <v>category_id: 2</v>
      </c>
      <c r="W32" s="4" t="str">
        <f t="shared" si="8"/>
        <v>base_size: 'Medium'</v>
      </c>
      <c r="X32" s="4" t="str">
        <f t="shared" si="9"/>
        <v>armor_type: 'Medium'</v>
      </c>
      <c r="Y32" s="4" t="str">
        <f t="shared" si="10"/>
        <v>base_ac: 4</v>
      </c>
      <c r="Z32" s="4" t="str">
        <f t="shared" si="11"/>
        <v>max_dex_bonus: 3</v>
      </c>
      <c r="AA32" s="4" t="str">
        <f t="shared" si="12"/>
        <v>check_penalty: -4</v>
      </c>
      <c r="AB32" s="4" t="str">
        <f t="shared" si="13"/>
        <v>spell_failure: 0.25</v>
      </c>
      <c r="AC32" s="4" t="str">
        <f t="shared" si="14"/>
        <v>has_gauntlets: true</v>
      </c>
      <c r="AD32" s="4" t="str">
        <f t="shared" si="15"/>
        <v>can_run: false</v>
      </c>
      <c r="AG32" s="4" t="str">
        <f t="shared" ca="1" si="16"/>
        <v>{product_name: 'Scale Mail', description: 'The suit includes gauntlets.', cost: 50, stock: 2, weight: 30, image_link: '/img/armorMedium.png', image_alt_text: 'Medium Armor', category_id: 2, additional_information: {base_size: 'Medium', armor_type: 'Medium', base_ac: 4, max_dex_bonus: 3, check_penalty: -4, spell_failure: 0.25, has_gauntlets: true, can_run: false}},</v>
      </c>
    </row>
    <row r="33" spans="1:33" outlineLevel="1" x14ac:dyDescent="0.2">
      <c r="A33" s="12" t="s">
        <v>653</v>
      </c>
      <c r="B33" s="13" t="s">
        <v>622</v>
      </c>
      <c r="C33" s="12">
        <v>45</v>
      </c>
      <c r="D33" s="12">
        <v>200</v>
      </c>
      <c r="E33" s="4" t="s">
        <v>675</v>
      </c>
      <c r="F33" s="12" t="s">
        <v>674</v>
      </c>
      <c r="G33" s="12">
        <v>6</v>
      </c>
      <c r="H33" s="12">
        <v>0</v>
      </c>
      <c r="I33" s="12">
        <v>-7</v>
      </c>
      <c r="J33" s="12">
        <v>0.4</v>
      </c>
      <c r="K33" s="12" t="b">
        <v>1</v>
      </c>
      <c r="L33" s="12" t="b">
        <v>0</v>
      </c>
      <c r="M33" s="4" t="s">
        <v>1452</v>
      </c>
      <c r="O33" s="4" t="str">
        <f t="shared" si="1"/>
        <v>product_name: 'Splint Mail'</v>
      </c>
      <c r="P33" s="4" t="str">
        <f t="shared" si="2"/>
        <v>description: 'The suit includes gauntlets.'</v>
      </c>
      <c r="Q33" s="4" t="str">
        <f t="shared" si="3"/>
        <v>cost: 200</v>
      </c>
      <c r="R33" s="4" t="str">
        <f t="shared" ca="1" si="4"/>
        <v>stock: 14</v>
      </c>
      <c r="S33" s="4" t="str">
        <f t="shared" si="5"/>
        <v>weight: 45</v>
      </c>
      <c r="T33" s="4" t="str">
        <f t="shared" si="6"/>
        <v>image_link: '/img/armorHeavy.png'</v>
      </c>
      <c r="U33" s="4" t="str">
        <f>IF(M33="","",U$4&amp;": '"&amp;_xlfn.XLOOKUP(M33,Sheet2!$K$1:$K$26,Sheet2!$L$1:$L$26)&amp;"'")</f>
        <v>image_alt_text: 'Heavy Armor'</v>
      </c>
      <c r="V33" s="4" t="str">
        <f t="shared" si="7"/>
        <v>category_id: 2</v>
      </c>
      <c r="W33" s="4" t="str">
        <f t="shared" si="8"/>
        <v>base_size: 'Medium'</v>
      </c>
      <c r="X33" s="4" t="str">
        <f t="shared" si="9"/>
        <v>armor_type: 'Heavy'</v>
      </c>
      <c r="Y33" s="4" t="str">
        <f t="shared" si="10"/>
        <v>base_ac: 6</v>
      </c>
      <c r="Z33" s="4" t="str">
        <f t="shared" si="11"/>
        <v>max_dex_bonus: 0</v>
      </c>
      <c r="AA33" s="4" t="str">
        <f t="shared" si="12"/>
        <v>check_penalty: -7</v>
      </c>
      <c r="AB33" s="4" t="str">
        <f t="shared" si="13"/>
        <v>spell_failure: 0.4</v>
      </c>
      <c r="AC33" s="4" t="str">
        <f t="shared" si="14"/>
        <v>has_gauntlets: true</v>
      </c>
      <c r="AD33" s="4" t="str">
        <f t="shared" si="15"/>
        <v>can_run: false</v>
      </c>
      <c r="AG33" s="4" t="str">
        <f t="shared" ca="1" si="16"/>
        <v>{product_name: 'Splint Mail', description: 'The suit includes gauntlets.', cost: 200, stock: 14, weight: 45, image_link: '/img/armorHeavy.png', image_alt_text: 'Heavy Armor', category_id: 2, additional_information: {base_size: 'Medium', armor_type: 'Heavy', base_ac: 6, max_dex_bonus: 0, check_penalty: -7, spell_failure: 0.4, has_gauntlets: true, can_run: false}},</v>
      </c>
    </row>
    <row r="34" spans="1:33" outlineLevel="1" x14ac:dyDescent="0.2">
      <c r="A34" s="12" t="s">
        <v>654</v>
      </c>
      <c r="B34" s="13"/>
      <c r="C34" s="12">
        <v>20</v>
      </c>
      <c r="D34" s="12">
        <v>25</v>
      </c>
      <c r="E34" s="4" t="s">
        <v>675</v>
      </c>
      <c r="F34" s="12" t="s">
        <v>477</v>
      </c>
      <c r="G34" s="12">
        <v>3</v>
      </c>
      <c r="H34" s="12">
        <v>5</v>
      </c>
      <c r="I34" s="12">
        <v>-1</v>
      </c>
      <c r="J34" s="12">
        <v>0.15</v>
      </c>
      <c r="K34" s="12" t="b">
        <v>0</v>
      </c>
      <c r="L34" s="12" t="b">
        <v>1</v>
      </c>
      <c r="M34" s="4" t="s">
        <v>1449</v>
      </c>
      <c r="O34" s="4" t="str">
        <f t="shared" si="1"/>
        <v>product_name: 'Studded Leather'</v>
      </c>
      <c r="P34" s="4" t="str">
        <f t="shared" si="2"/>
        <v/>
      </c>
      <c r="Q34" s="4" t="str">
        <f t="shared" si="3"/>
        <v>cost: 25</v>
      </c>
      <c r="R34" s="4" t="str">
        <f t="shared" ca="1" si="4"/>
        <v>stock: 16</v>
      </c>
      <c r="S34" s="4" t="str">
        <f t="shared" si="5"/>
        <v>weight: 20</v>
      </c>
      <c r="T34" s="4" t="str">
        <f t="shared" si="6"/>
        <v>image_link: '/img/armorLight.png'</v>
      </c>
      <c r="U34" s="4" t="str">
        <f>IF(M34="","",U$4&amp;": '"&amp;_xlfn.XLOOKUP(M34,Sheet2!$K$1:$K$26,Sheet2!$L$1:$L$26)&amp;"'")</f>
        <v>image_alt_text: 'Light Armor'</v>
      </c>
      <c r="V34" s="4" t="str">
        <f t="shared" si="7"/>
        <v>category_id: 2</v>
      </c>
      <c r="W34" s="4" t="str">
        <f t="shared" si="8"/>
        <v>base_size: 'Medium'</v>
      </c>
      <c r="X34" s="4" t="str">
        <f t="shared" si="9"/>
        <v>armor_type: 'Light'</v>
      </c>
      <c r="Y34" s="4" t="str">
        <f t="shared" si="10"/>
        <v>base_ac: 3</v>
      </c>
      <c r="Z34" s="4" t="str">
        <f t="shared" si="11"/>
        <v>max_dex_bonus: 5</v>
      </c>
      <c r="AA34" s="4" t="str">
        <f t="shared" si="12"/>
        <v>check_penalty: -1</v>
      </c>
      <c r="AB34" s="4" t="str">
        <f t="shared" si="13"/>
        <v>spell_failure: 0.15</v>
      </c>
      <c r="AC34" s="4" t="str">
        <f t="shared" si="14"/>
        <v>has_gauntlets: false</v>
      </c>
      <c r="AD34" s="4" t="str">
        <f t="shared" si="15"/>
        <v>can_run: true</v>
      </c>
      <c r="AG34" s="4" t="str">
        <f t="shared" ca="1" si="16"/>
        <v>{product_name: 'Studded Leather', cost: 25, stock: 16, weight: 20, image_link: '/img/armorLight.png', image_alt_text: 'Light Armor', category_id: 2, additional_information: {base_size: 'Medium', armor_type: 'Light', base_ac: 3, max_dex_bonus: 5, check_penalty: -1, spell_failure: 0.15, has_gauntlets: false, can_run: true}},</v>
      </c>
    </row>
    <row r="35" spans="1:33" outlineLevel="1" x14ac:dyDescent="0.2">
      <c r="A35" s="12" t="s">
        <v>656</v>
      </c>
      <c r="B35" s="13"/>
      <c r="C35" s="12">
        <v>5</v>
      </c>
      <c r="D35" s="27">
        <v>5</v>
      </c>
      <c r="E35" s="4" t="s">
        <v>675</v>
      </c>
      <c r="F35" s="12" t="s">
        <v>477</v>
      </c>
      <c r="G35" s="12">
        <v>1</v>
      </c>
      <c r="H35" s="12">
        <v>5</v>
      </c>
      <c r="I35" s="12">
        <v>0</v>
      </c>
      <c r="J35" s="12">
        <v>0.1</v>
      </c>
      <c r="K35" s="12" t="b">
        <v>0</v>
      </c>
      <c r="L35" s="12" t="b">
        <v>1</v>
      </c>
      <c r="M35" s="4" t="s">
        <v>1449</v>
      </c>
      <c r="O35" s="4" t="str">
        <f t="shared" si="1"/>
        <v>product_name: 'Wicker'</v>
      </c>
      <c r="P35" s="4" t="str">
        <f t="shared" si="2"/>
        <v/>
      </c>
      <c r="Q35" s="4" t="str">
        <f t="shared" si="3"/>
        <v>cost: 5</v>
      </c>
      <c r="R35" s="4" t="str">
        <f t="shared" ca="1" si="4"/>
        <v>stock: 2</v>
      </c>
      <c r="S35" s="4" t="str">
        <f t="shared" si="5"/>
        <v>weight: 5</v>
      </c>
      <c r="T35" s="4" t="str">
        <f t="shared" si="6"/>
        <v>image_link: '/img/armorLight.png'</v>
      </c>
      <c r="U35" s="4" t="str">
        <f>IF(M35="","",U$4&amp;": '"&amp;_xlfn.XLOOKUP(M35,Sheet2!$K$1:$K$26,Sheet2!$L$1:$L$26)&amp;"'")</f>
        <v>image_alt_text: 'Light Armor'</v>
      </c>
      <c r="V35" s="4" t="str">
        <f t="shared" si="7"/>
        <v>category_id: 2</v>
      </c>
      <c r="W35" s="4" t="str">
        <f t="shared" si="8"/>
        <v>base_size: 'Medium'</v>
      </c>
      <c r="X35" s="4" t="str">
        <f t="shared" si="9"/>
        <v>armor_type: 'Light'</v>
      </c>
      <c r="Y35" s="4" t="str">
        <f t="shared" si="10"/>
        <v>base_ac: 1</v>
      </c>
      <c r="Z35" s="4" t="str">
        <f t="shared" si="11"/>
        <v>max_dex_bonus: 5</v>
      </c>
      <c r="AA35" s="4" t="str">
        <f t="shared" si="12"/>
        <v>check_penalty: 0</v>
      </c>
      <c r="AB35" s="4" t="str">
        <f t="shared" si="13"/>
        <v>spell_failure: 0.1</v>
      </c>
      <c r="AC35" s="4" t="str">
        <f t="shared" si="14"/>
        <v>has_gauntlets: false</v>
      </c>
      <c r="AD35" s="4" t="str">
        <f t="shared" si="15"/>
        <v>can_run: true</v>
      </c>
      <c r="AG35" s="4" t="str">
        <f t="shared" ca="1" si="16"/>
        <v>{product_name: 'Wicker', cost: 5, stock: 2, weight: 5, image_link: '/img/armorLight.png', image_alt_text: 'Light Armor', category_id: 2, additional_information: {base_size: 'Medium', armor_type: 'Light', base_ac: 1, max_dex_bonus: 5, check_penalty: 0, spell_failure: 0.1, has_gauntlets: false, can_run: true}},</v>
      </c>
    </row>
    <row r="36" spans="1:33" outlineLevel="1" x14ac:dyDescent="0.2">
      <c r="A36" s="12" t="s">
        <v>657</v>
      </c>
      <c r="B36" s="13"/>
      <c r="C36" s="12">
        <v>20</v>
      </c>
      <c r="D36" s="27">
        <v>15</v>
      </c>
      <c r="E36" s="4" t="s">
        <v>675</v>
      </c>
      <c r="F36" s="12" t="s">
        <v>477</v>
      </c>
      <c r="G36" s="12">
        <v>3</v>
      </c>
      <c r="H36" s="12">
        <v>4</v>
      </c>
      <c r="I36" s="12">
        <v>-3</v>
      </c>
      <c r="J36" s="12">
        <v>0.15</v>
      </c>
      <c r="K36" s="12" t="b">
        <v>0</v>
      </c>
      <c r="L36" s="12" t="b">
        <v>1</v>
      </c>
      <c r="M36" s="4" t="s">
        <v>1449</v>
      </c>
      <c r="O36" s="4" t="str">
        <f t="shared" si="1"/>
        <v>product_name: 'Wood'</v>
      </c>
      <c r="P36" s="4" t="str">
        <f t="shared" si="2"/>
        <v/>
      </c>
      <c r="Q36" s="4" t="str">
        <f t="shared" si="3"/>
        <v>cost: 15</v>
      </c>
      <c r="R36" s="4" t="str">
        <f t="shared" ca="1" si="4"/>
        <v>stock: 10</v>
      </c>
      <c r="S36" s="4" t="str">
        <f t="shared" si="5"/>
        <v>weight: 20</v>
      </c>
      <c r="T36" s="4" t="str">
        <f t="shared" si="6"/>
        <v>image_link: '/img/armorLight.png'</v>
      </c>
      <c r="U36" s="4" t="str">
        <f>IF(M36="","",U$4&amp;": '"&amp;_xlfn.XLOOKUP(M36,Sheet2!$K$1:$K$26,Sheet2!$L$1:$L$26)&amp;"'")</f>
        <v>image_alt_text: 'Light Armor'</v>
      </c>
      <c r="V36" s="4" t="str">
        <f t="shared" si="7"/>
        <v>category_id: 2</v>
      </c>
      <c r="W36" s="4" t="str">
        <f t="shared" si="8"/>
        <v>base_size: 'Medium'</v>
      </c>
      <c r="X36" s="4" t="str">
        <f t="shared" si="9"/>
        <v>armor_type: 'Light'</v>
      </c>
      <c r="Y36" s="4" t="str">
        <f t="shared" si="10"/>
        <v>base_ac: 3</v>
      </c>
      <c r="Z36" s="4" t="str">
        <f t="shared" si="11"/>
        <v>max_dex_bonus: 4</v>
      </c>
      <c r="AA36" s="4" t="str">
        <f t="shared" si="12"/>
        <v>check_penalty: -3</v>
      </c>
      <c r="AB36" s="4" t="str">
        <f t="shared" si="13"/>
        <v>spell_failure: 0.15</v>
      </c>
      <c r="AC36" s="4" t="str">
        <f t="shared" si="14"/>
        <v>has_gauntlets: false</v>
      </c>
      <c r="AD36" s="4" t="str">
        <f t="shared" si="15"/>
        <v>can_run: true</v>
      </c>
      <c r="AG36" s="4" t="str">
        <f t="shared" ca="1" si="16"/>
        <v>{product_name: 'Wood', cost: 15, stock: 10, weight: 20, image_link: '/img/armorLight.png', image_alt_text: 'Light Armor', category_id: 2, additional_information: {base_size: 'Medium', armor_type: 'Light', base_ac: 3, max_dex_bonus: 4, check_penalty: -3, spell_failure: 0.15, has_gauntlets: false, can_run: true}},</v>
      </c>
    </row>
    <row r="37" spans="1:33" ht="11.25" customHeight="1" outlineLevel="1" x14ac:dyDescent="0.2">
      <c r="A37" s="12" t="s">
        <v>660</v>
      </c>
      <c r="B37" s="13" t="s">
        <v>661</v>
      </c>
      <c r="C37" s="12">
        <v>5</v>
      </c>
      <c r="D37" s="12">
        <v>15</v>
      </c>
      <c r="E37" s="12" t="s">
        <v>1355</v>
      </c>
      <c r="F37" s="12" t="s">
        <v>477</v>
      </c>
      <c r="G37" s="12">
        <v>1</v>
      </c>
      <c r="H37" s="12">
        <v>99</v>
      </c>
      <c r="I37" s="12">
        <v>-1</v>
      </c>
      <c r="J37" s="12">
        <v>0.05</v>
      </c>
      <c r="K37" s="12" t="b">
        <v>0</v>
      </c>
      <c r="L37" s="12" t="b">
        <v>1</v>
      </c>
      <c r="M37" s="4" t="s">
        <v>1449</v>
      </c>
      <c r="O37" s="4" t="str">
        <f t="shared" si="1"/>
        <v>product_name: 'Buckler'</v>
      </c>
      <c r="P37" s="4" t="str">
        <f t="shared" si="2"/>
        <v>description: 'This small metal shield is worn strapped to your forearm. You can use a bow or crossbow without penalty while carrying it. You can also use your shield arm to wield a weapon (whether you are using an off-hand weapon or using your off hand to help wield a two-handed weapon), but you take a -1 penalty on attack rolls while doing so. This penalty stacks with those that may apply for fighting with your off hand and for fighting with two weapons. In any case, if you use a weapon in your off hand, you don\'t get the buckler\'s AC bonus for the rest of the round.\n\nYou can\'t bash someone with a buckler.'</v>
      </c>
      <c r="Q37" s="4" t="str">
        <f t="shared" si="3"/>
        <v>cost: 15</v>
      </c>
      <c r="R37" s="4" t="str">
        <f t="shared" ca="1" si="4"/>
        <v>stock: 16</v>
      </c>
      <c r="S37" s="4" t="str">
        <f t="shared" si="5"/>
        <v>weight: 5</v>
      </c>
      <c r="T37" s="4" t="str">
        <f t="shared" si="6"/>
        <v>image_link: '/img/armorLight.png'</v>
      </c>
      <c r="U37" s="4" t="str">
        <f>IF(M37="","",U$4&amp;": '"&amp;_xlfn.XLOOKUP(M37,Sheet2!$K$1:$K$26,Sheet2!$L$1:$L$26)&amp;"'")</f>
        <v>image_alt_text: 'Light Armor'</v>
      </c>
      <c r="V37" s="4" t="str">
        <f t="shared" si="7"/>
        <v>category_id: 2</v>
      </c>
      <c r="W37" s="4" t="str">
        <f t="shared" si="8"/>
        <v>base_size: 'Tiny'</v>
      </c>
      <c r="X37" s="4" t="str">
        <f t="shared" si="9"/>
        <v>armor_type: 'Light'</v>
      </c>
      <c r="Y37" s="4" t="str">
        <f t="shared" si="10"/>
        <v>base_ac: 1</v>
      </c>
      <c r="Z37" s="4" t="str">
        <f t="shared" si="11"/>
        <v>max_dex_bonus: 99</v>
      </c>
      <c r="AA37" s="4" t="str">
        <f t="shared" si="12"/>
        <v>check_penalty: -1</v>
      </c>
      <c r="AB37" s="4" t="str">
        <f t="shared" si="13"/>
        <v>spell_failure: 0.05</v>
      </c>
      <c r="AC37" s="4" t="str">
        <f t="shared" si="14"/>
        <v>has_gauntlets: false</v>
      </c>
      <c r="AD37" s="4" t="str">
        <f t="shared" si="15"/>
        <v>can_run: true</v>
      </c>
      <c r="AG37" s="4" t="str">
        <f t="shared" ca="1" si="16"/>
        <v>{product_name: 'Buckler', description: 'This small metal shield is worn strapped to your forearm. You can use a bow or crossbow without penalty while carrying it. You can also use your shield arm to wield a weapon (whether you are using an off-hand weapon or using your off hand to help wield a two-handed weapon), but you take a -1 penalty on attack rolls while doing so. This penalty stacks with those that may apply for fighting with your off hand and for fighting with two weapons. In any case, if you use a weapon in your off hand, you don\'t get the buckler\'s AC bonus for the rest of the round.\n\nYou can\'t bash someone with a buckler.', cost: 15, stock: 16, weight: 5, image_link: '/img/armorLight.png', image_alt_text: 'Light Armor', category_id: 2, additional_information: {base_size: 'Tiny', armor_type: 'Light', base_ac: 1, max_dex_bonus: 99, check_penalty: -1, spell_failure: 0.05, has_gauntlets: false, can_run: true}},</v>
      </c>
    </row>
    <row r="38" spans="1:33" outlineLevel="1" x14ac:dyDescent="0.2">
      <c r="A38" s="12" t="s">
        <v>662</v>
      </c>
      <c r="B38" s="13"/>
      <c r="C38" s="12">
        <v>10</v>
      </c>
      <c r="D38" s="12">
        <v>1000</v>
      </c>
      <c r="E38" s="12" t="s">
        <v>1356</v>
      </c>
      <c r="F38" s="12" t="s">
        <v>477</v>
      </c>
      <c r="G38" s="12">
        <v>1</v>
      </c>
      <c r="H38" s="12">
        <v>99</v>
      </c>
      <c r="I38" s="12">
        <v>-1</v>
      </c>
      <c r="J38" s="12">
        <v>0.05</v>
      </c>
      <c r="K38" s="12" t="b">
        <v>0</v>
      </c>
      <c r="L38" s="12" t="b">
        <v>1</v>
      </c>
      <c r="M38" s="4" t="s">
        <v>1449</v>
      </c>
      <c r="O38" s="4" t="str">
        <f t="shared" si="1"/>
        <v>product_name: 'Grasping Shield'</v>
      </c>
      <c r="P38" s="4" t="str">
        <f t="shared" si="2"/>
        <v/>
      </c>
      <c r="Q38" s="4" t="str">
        <f t="shared" si="3"/>
        <v>cost: 1000</v>
      </c>
      <c r="R38" s="4" t="str">
        <f t="shared" ca="1" si="4"/>
        <v>stock: 16</v>
      </c>
      <c r="S38" s="4" t="str">
        <f t="shared" si="5"/>
        <v>weight: 10</v>
      </c>
      <c r="T38" s="4" t="str">
        <f t="shared" si="6"/>
        <v>image_link: '/img/armorLight.png'</v>
      </c>
      <c r="U38" s="4" t="str">
        <f>IF(M38="","",U$4&amp;": '"&amp;_xlfn.XLOOKUP(M38,Sheet2!$K$1:$K$26,Sheet2!$L$1:$L$26)&amp;"'")</f>
        <v>image_alt_text: 'Light Armor'</v>
      </c>
      <c r="V38" s="4" t="str">
        <f t="shared" si="7"/>
        <v>category_id: 2</v>
      </c>
      <c r="W38" s="4" t="str">
        <f t="shared" si="8"/>
        <v>base_size: 'Small'</v>
      </c>
      <c r="X38" s="4" t="str">
        <f t="shared" si="9"/>
        <v>armor_type: 'Light'</v>
      </c>
      <c r="Y38" s="4" t="str">
        <f t="shared" si="10"/>
        <v>base_ac: 1</v>
      </c>
      <c r="Z38" s="4" t="str">
        <f t="shared" si="11"/>
        <v>max_dex_bonus: 99</v>
      </c>
      <c r="AA38" s="4" t="str">
        <f t="shared" si="12"/>
        <v>check_penalty: -1</v>
      </c>
      <c r="AB38" s="4" t="str">
        <f t="shared" si="13"/>
        <v>spell_failure: 0.05</v>
      </c>
      <c r="AC38" s="4" t="str">
        <f t="shared" si="14"/>
        <v>has_gauntlets: false</v>
      </c>
      <c r="AD38" s="4" t="str">
        <f t="shared" si="15"/>
        <v>can_run: true</v>
      </c>
      <c r="AG38" s="4" t="str">
        <f t="shared" ca="1" si="16"/>
        <v>{product_name: 'Grasping Shield', cost: 1000, stock: 16, weight: 10, image_link: '/img/armorLight.png', image_alt_text: 'Light Armor', category_id: 2, additional_information: {base_size: 'Small', armor_type: 'Light', base_ac: 1, max_dex_bonus: 99, check_penalty: -1, spell_failure: 0.05, has_gauntlets: false, can_run: true}},</v>
      </c>
    </row>
    <row r="39" spans="1:33" ht="11.25" customHeight="1" outlineLevel="1" x14ac:dyDescent="0.2">
      <c r="A39" s="12" t="s">
        <v>663</v>
      </c>
      <c r="B39" s="13"/>
      <c r="C39" s="12">
        <v>45</v>
      </c>
      <c r="D39" s="12">
        <v>1000</v>
      </c>
      <c r="E39" s="12" t="s">
        <v>675</v>
      </c>
      <c r="F39" s="12" t="s">
        <v>477</v>
      </c>
      <c r="G39" s="12">
        <v>0</v>
      </c>
      <c r="H39" s="12">
        <v>99</v>
      </c>
      <c r="I39" s="12">
        <v>-10</v>
      </c>
      <c r="J39" s="12">
        <v>0.5</v>
      </c>
      <c r="K39" s="12" t="b">
        <v>0</v>
      </c>
      <c r="L39" s="12" t="b">
        <v>1</v>
      </c>
      <c r="M39" s="4" t="s">
        <v>1449</v>
      </c>
      <c r="O39" s="4" t="str">
        <f t="shared" si="1"/>
        <v>product_name: 'Kappa Shell'</v>
      </c>
      <c r="P39" s="4" t="str">
        <f t="shared" si="2"/>
        <v/>
      </c>
      <c r="Q39" s="4" t="str">
        <f t="shared" si="3"/>
        <v>cost: 1000</v>
      </c>
      <c r="R39" s="4" t="str">
        <f t="shared" ca="1" si="4"/>
        <v>stock: 6</v>
      </c>
      <c r="S39" s="4" t="str">
        <f t="shared" si="5"/>
        <v>weight: 45</v>
      </c>
      <c r="T39" s="4" t="str">
        <f t="shared" si="6"/>
        <v>image_link: '/img/armorLight.png'</v>
      </c>
      <c r="U39" s="4" t="str">
        <f>IF(M39="","",U$4&amp;": '"&amp;_xlfn.XLOOKUP(M39,Sheet2!$K$1:$K$26,Sheet2!$L$1:$L$26)&amp;"'")</f>
        <v>image_alt_text: 'Light Armor'</v>
      </c>
      <c r="V39" s="4" t="str">
        <f t="shared" si="7"/>
        <v>category_id: 2</v>
      </c>
      <c r="W39" s="4" t="str">
        <f t="shared" si="8"/>
        <v>base_size: 'Medium'</v>
      </c>
      <c r="X39" s="4" t="str">
        <f t="shared" si="9"/>
        <v>armor_type: 'Light'</v>
      </c>
      <c r="Y39" s="4" t="str">
        <f t="shared" si="10"/>
        <v>base_ac: 0</v>
      </c>
      <c r="Z39" s="4" t="str">
        <f t="shared" si="11"/>
        <v>max_dex_bonus: 99</v>
      </c>
      <c r="AA39" s="4" t="str">
        <f t="shared" si="12"/>
        <v>check_penalty: -10</v>
      </c>
      <c r="AB39" s="4" t="str">
        <f t="shared" si="13"/>
        <v>spell_failure: 0.5</v>
      </c>
      <c r="AC39" s="4" t="str">
        <f t="shared" si="14"/>
        <v>has_gauntlets: false</v>
      </c>
      <c r="AD39" s="4" t="str">
        <f t="shared" si="15"/>
        <v>can_run: true</v>
      </c>
      <c r="AG39" s="4" t="str">
        <f t="shared" ca="1" si="16"/>
        <v>{product_name: 'Kappa Shell', cost: 1000, stock: 6, weight: 45, image_link: '/img/armorLight.png', image_alt_text: 'Light Armor', category_id: 2, additional_information: {base_size: 'Medium', armor_type: 'Light', base_ac: 0, max_dex_bonus: 99, check_penalty: -10, spell_failure: 0.5, has_gauntlets: false, can_run: true}},</v>
      </c>
    </row>
    <row r="40" spans="1:33" ht="11.25" customHeight="1" outlineLevel="1" x14ac:dyDescent="0.2">
      <c r="A40" s="12" t="s">
        <v>664</v>
      </c>
      <c r="B40" s="13" t="s">
        <v>665</v>
      </c>
      <c r="C40" s="12">
        <v>15</v>
      </c>
      <c r="D40" s="12">
        <v>20</v>
      </c>
      <c r="E40" s="12" t="s">
        <v>1356</v>
      </c>
      <c r="F40" s="12" t="s">
        <v>477</v>
      </c>
      <c r="G40" s="12">
        <v>2</v>
      </c>
      <c r="H40" s="12">
        <v>99</v>
      </c>
      <c r="I40" s="12">
        <v>-2</v>
      </c>
      <c r="J40" s="12">
        <v>0.15</v>
      </c>
      <c r="K40" s="12" t="b">
        <v>0</v>
      </c>
      <c r="L40" s="12" t="b">
        <v>1</v>
      </c>
      <c r="M40" s="4" t="s">
        <v>1449</v>
      </c>
      <c r="O40" s="4" t="str">
        <f t="shared" si="1"/>
        <v>product_name: 'Shield, Heavy Steel'</v>
      </c>
      <c r="P40" s="4" t="str">
        <f t="shared" si="2"/>
        <v>description: 'You strap a shield to your forearm and grip it with your hand. A heavy shield is so heavy that you can\'t use your shield hand for anything else.\n\nWooden or Steel: Wooden and steel shields offer the same basic protection, though they respond differently to special attacks.\n\nShield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
      <c r="Q40" s="4" t="str">
        <f t="shared" si="3"/>
        <v>cost: 20</v>
      </c>
      <c r="R40" s="4" t="str">
        <f t="shared" ca="1" si="4"/>
        <v>stock: 4</v>
      </c>
      <c r="S40" s="4" t="str">
        <f t="shared" si="5"/>
        <v>weight: 15</v>
      </c>
      <c r="T40" s="4" t="str">
        <f t="shared" si="6"/>
        <v>image_link: '/img/armorLight.png'</v>
      </c>
      <c r="U40" s="4" t="str">
        <f>IF(M40="","",U$4&amp;": '"&amp;_xlfn.XLOOKUP(M40,Sheet2!$K$1:$K$26,Sheet2!$L$1:$L$26)&amp;"'")</f>
        <v>image_alt_text: 'Light Armor'</v>
      </c>
      <c r="V40" s="4" t="str">
        <f t="shared" si="7"/>
        <v>category_id: 2</v>
      </c>
      <c r="W40" s="4" t="str">
        <f t="shared" si="8"/>
        <v>base_size: 'Small'</v>
      </c>
      <c r="X40" s="4" t="str">
        <f t="shared" si="9"/>
        <v>armor_type: 'Light'</v>
      </c>
      <c r="Y40" s="4" t="str">
        <f t="shared" si="10"/>
        <v>base_ac: 2</v>
      </c>
      <c r="Z40" s="4" t="str">
        <f t="shared" si="11"/>
        <v>max_dex_bonus: 99</v>
      </c>
      <c r="AA40" s="4" t="str">
        <f t="shared" si="12"/>
        <v>check_penalty: -2</v>
      </c>
      <c r="AB40" s="4" t="str">
        <f t="shared" si="13"/>
        <v>spell_failure: 0.15</v>
      </c>
      <c r="AC40" s="4" t="str">
        <f t="shared" si="14"/>
        <v>has_gauntlets: false</v>
      </c>
      <c r="AD40" s="4" t="str">
        <f t="shared" si="15"/>
        <v>can_run: true</v>
      </c>
      <c r="AG40" s="4" t="str">
        <f t="shared" ca="1" si="16"/>
        <v>{product_name: 'Shield, Heavy Steel', description: 'You strap a shield to your forearm and grip it with your hand. A heavy shield is so heavy that you can\'t use your shield hand for anything else.\n\nWooden or Steel: Wooden and steel shields offer the same basic protection, though they respond differently to special attacks.\n\nShield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 cost: 20, stock: 4, weight: 15, image_link: '/img/armorLight.png', image_alt_text: 'Light Armor', category_id: 2, additional_information: {base_size: 'Small', armor_type: 'Light', base_ac: 2, max_dex_bonus: 99, check_penalty: -2, spell_failure: 0.15, has_gauntlets: false, can_run: true}},</v>
      </c>
    </row>
    <row r="41" spans="1:33" ht="11.25" customHeight="1" outlineLevel="1" x14ac:dyDescent="0.2">
      <c r="A41" s="12" t="s">
        <v>666</v>
      </c>
      <c r="B41" s="13" t="s">
        <v>665</v>
      </c>
      <c r="C41" s="12">
        <v>15</v>
      </c>
      <c r="D41" s="12">
        <v>7</v>
      </c>
      <c r="E41" s="12" t="s">
        <v>1356</v>
      </c>
      <c r="F41" s="12" t="s">
        <v>477</v>
      </c>
      <c r="G41" s="12">
        <v>2</v>
      </c>
      <c r="H41" s="12">
        <v>99</v>
      </c>
      <c r="I41" s="12">
        <v>-2</v>
      </c>
      <c r="J41" s="12">
        <v>0.15</v>
      </c>
      <c r="K41" s="12" t="b">
        <v>0</v>
      </c>
      <c r="L41" s="12" t="b">
        <v>1</v>
      </c>
      <c r="M41" s="4" t="s">
        <v>1449</v>
      </c>
      <c r="O41" s="4" t="str">
        <f t="shared" si="1"/>
        <v>product_name: 'Shield, Heavy Wooden'</v>
      </c>
      <c r="P41" s="4" t="str">
        <f t="shared" si="2"/>
        <v>description: 'You strap a shield to your forearm and grip it with your hand. A heavy shield is so heavy that you can\'t use your shield hand for anything else.\n\nWooden or Steel: Wooden and steel shields offer the same basic protection, though they respond differently to special attacks.\n\nShield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
      <c r="Q41" s="4" t="str">
        <f t="shared" si="3"/>
        <v>cost: 7</v>
      </c>
      <c r="R41" s="4" t="str">
        <f t="shared" ca="1" si="4"/>
        <v>stock: 14</v>
      </c>
      <c r="S41" s="4" t="str">
        <f t="shared" si="5"/>
        <v>weight: 15</v>
      </c>
      <c r="T41" s="4" t="str">
        <f t="shared" si="6"/>
        <v>image_link: '/img/armorLight.png'</v>
      </c>
      <c r="U41" s="4" t="str">
        <f>IF(M41="","",U$4&amp;": '"&amp;_xlfn.XLOOKUP(M41,Sheet2!$K$1:$K$26,Sheet2!$L$1:$L$26)&amp;"'")</f>
        <v>image_alt_text: 'Light Armor'</v>
      </c>
      <c r="V41" s="4" t="str">
        <f t="shared" si="7"/>
        <v>category_id: 2</v>
      </c>
      <c r="W41" s="4" t="str">
        <f t="shared" si="8"/>
        <v>base_size: 'Small'</v>
      </c>
      <c r="X41" s="4" t="str">
        <f t="shared" si="9"/>
        <v>armor_type: 'Light'</v>
      </c>
      <c r="Y41" s="4" t="str">
        <f t="shared" si="10"/>
        <v>base_ac: 2</v>
      </c>
      <c r="Z41" s="4" t="str">
        <f t="shared" si="11"/>
        <v>max_dex_bonus: 99</v>
      </c>
      <c r="AA41" s="4" t="str">
        <f t="shared" si="12"/>
        <v>check_penalty: -2</v>
      </c>
      <c r="AB41" s="4" t="str">
        <f t="shared" si="13"/>
        <v>spell_failure: 0.15</v>
      </c>
      <c r="AC41" s="4" t="str">
        <f t="shared" si="14"/>
        <v>has_gauntlets: false</v>
      </c>
      <c r="AD41" s="4" t="str">
        <f t="shared" si="15"/>
        <v>can_run: true</v>
      </c>
      <c r="AG41" s="4" t="str">
        <f t="shared" ca="1" si="16"/>
        <v>{product_name: 'Shield, Heavy Wooden', description: 'You strap a shield to your forearm and grip it with your hand. A heavy shield is so heavy that you can\'t use your shield hand for anything else.\n\nWooden or Steel: Wooden and steel shields offer the same basic protection, though they respond differently to special attacks.\n\nShield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 cost: 7, stock: 14, weight: 15, image_link: '/img/armorLight.png', image_alt_text: 'Light Armor', category_id: 2, additional_information: {base_size: 'Small', armor_type: 'Light', base_ac: 2, max_dex_bonus: 99, check_penalty: -2, spell_failure: 0.15, has_gauntlets: false, can_run: true}},</v>
      </c>
    </row>
    <row r="42" spans="1:33" ht="11.25" customHeight="1" outlineLevel="1" x14ac:dyDescent="0.2">
      <c r="A42" s="12" t="s">
        <v>667</v>
      </c>
      <c r="B42" s="13" t="s">
        <v>668</v>
      </c>
      <c r="C42" s="12">
        <v>6</v>
      </c>
      <c r="D42" s="12">
        <v>9</v>
      </c>
      <c r="E42" s="12" t="s">
        <v>1356</v>
      </c>
      <c r="F42" s="12" t="s">
        <v>477</v>
      </c>
      <c r="G42" s="12">
        <v>1</v>
      </c>
      <c r="H42" s="12">
        <v>99</v>
      </c>
      <c r="I42" s="12">
        <v>-1</v>
      </c>
      <c r="J42" s="12">
        <v>0.05</v>
      </c>
      <c r="K42" s="12" t="b">
        <v>0</v>
      </c>
      <c r="L42" s="12" t="b">
        <v>1</v>
      </c>
      <c r="M42" s="4" t="s">
        <v>1449</v>
      </c>
      <c r="O42" s="4" t="str">
        <f t="shared" si="1"/>
        <v>product_name: 'Shield, Light Steel'</v>
      </c>
      <c r="P42" s="4" t="str">
        <f t="shared" si="2"/>
        <v>description: 'You strap a shield to your forearm and grip it with your hand. A light shield\'s weight lets you carry other items in that hand, although you cannot use weapons with it.\n\nWooden or Steel: Wooden and steel shields offer the same basic protection, though they respond differently to special attacks.\n\nShield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
      <c r="Q42" s="4" t="str">
        <f t="shared" si="3"/>
        <v>cost: 9</v>
      </c>
      <c r="R42" s="4" t="str">
        <f t="shared" ca="1" si="4"/>
        <v>stock: 15</v>
      </c>
      <c r="S42" s="4" t="str">
        <f t="shared" si="5"/>
        <v>weight: 6</v>
      </c>
      <c r="T42" s="4" t="str">
        <f t="shared" si="6"/>
        <v>image_link: '/img/armorLight.png'</v>
      </c>
      <c r="U42" s="4" t="str">
        <f>IF(M42="","",U$4&amp;": '"&amp;_xlfn.XLOOKUP(M42,Sheet2!$K$1:$K$26,Sheet2!$L$1:$L$26)&amp;"'")</f>
        <v>image_alt_text: 'Light Armor'</v>
      </c>
      <c r="V42" s="4" t="str">
        <f t="shared" si="7"/>
        <v>category_id: 2</v>
      </c>
      <c r="W42" s="4" t="str">
        <f t="shared" si="8"/>
        <v>base_size: 'Small'</v>
      </c>
      <c r="X42" s="4" t="str">
        <f t="shared" si="9"/>
        <v>armor_type: 'Light'</v>
      </c>
      <c r="Y42" s="4" t="str">
        <f t="shared" si="10"/>
        <v>base_ac: 1</v>
      </c>
      <c r="Z42" s="4" t="str">
        <f t="shared" si="11"/>
        <v>max_dex_bonus: 99</v>
      </c>
      <c r="AA42" s="4" t="str">
        <f t="shared" si="12"/>
        <v>check_penalty: -1</v>
      </c>
      <c r="AB42" s="4" t="str">
        <f t="shared" si="13"/>
        <v>spell_failure: 0.05</v>
      </c>
      <c r="AC42" s="4" t="str">
        <f t="shared" si="14"/>
        <v>has_gauntlets: false</v>
      </c>
      <c r="AD42" s="4" t="str">
        <f t="shared" si="15"/>
        <v>can_run: true</v>
      </c>
      <c r="AG42" s="4" t="str">
        <f t="shared" ca="1" si="16"/>
        <v>{product_name: 'Shield, Light Steel', description: 'You strap a shield to your forearm and grip it with your hand. A light shield\'s weight lets you carry other items in that hand, although you cannot use weapons with it.\n\nWooden or Steel: Wooden and steel shields offer the same basic protection, though they respond differently to special attacks.\n\nShield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 cost: 9, stock: 15, weight: 6, image_link: '/img/armorLight.png', image_alt_text: 'Light Armor', category_id: 2, additional_information: {base_size: 'Small', armor_type: 'Light', base_ac: 1, max_dex_bonus: 99, check_penalty: -1, spell_failure: 0.05, has_gauntlets: false, can_run: true}},</v>
      </c>
    </row>
    <row r="43" spans="1:33" ht="11.25" customHeight="1" outlineLevel="1" x14ac:dyDescent="0.2">
      <c r="A43" s="12" t="s">
        <v>669</v>
      </c>
      <c r="B43" s="13" t="s">
        <v>668</v>
      </c>
      <c r="C43" s="12">
        <v>6</v>
      </c>
      <c r="D43" s="12">
        <v>3</v>
      </c>
      <c r="E43" s="12" t="s">
        <v>1356</v>
      </c>
      <c r="F43" s="12" t="s">
        <v>477</v>
      </c>
      <c r="G43" s="12">
        <v>1</v>
      </c>
      <c r="H43" s="12">
        <v>99</v>
      </c>
      <c r="I43" s="12">
        <v>-1</v>
      </c>
      <c r="J43" s="12">
        <v>0.05</v>
      </c>
      <c r="K43" s="12" t="b">
        <v>0</v>
      </c>
      <c r="L43" s="12" t="b">
        <v>1</v>
      </c>
      <c r="M43" s="4" t="s">
        <v>1449</v>
      </c>
      <c r="O43" s="4" t="str">
        <f t="shared" si="1"/>
        <v>product_name: 'Shield, Light Wooden'</v>
      </c>
      <c r="P43" s="4" t="str">
        <f t="shared" si="2"/>
        <v>description: 'You strap a shield to your forearm and grip it with your hand. A light shield\'s weight lets you carry other items in that hand, although you cannot use weapons with it.\n\nWooden or Steel: Wooden and steel shields offer the same basic protection, though they respond differently to special attacks.\n\nShield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
      <c r="Q43" s="4" t="str">
        <f t="shared" si="3"/>
        <v>cost: 3</v>
      </c>
      <c r="R43" s="4" t="str">
        <f t="shared" ca="1" si="4"/>
        <v>stock: 1</v>
      </c>
      <c r="S43" s="4" t="str">
        <f t="shared" si="5"/>
        <v>weight: 6</v>
      </c>
      <c r="T43" s="4" t="str">
        <f t="shared" si="6"/>
        <v>image_link: '/img/armorLight.png'</v>
      </c>
      <c r="U43" s="4" t="str">
        <f>IF(M43="","",U$4&amp;": '"&amp;_xlfn.XLOOKUP(M43,Sheet2!$K$1:$K$26,Sheet2!$L$1:$L$26)&amp;"'")</f>
        <v>image_alt_text: 'Light Armor'</v>
      </c>
      <c r="V43" s="4" t="str">
        <f t="shared" si="7"/>
        <v>category_id: 2</v>
      </c>
      <c r="W43" s="4" t="str">
        <f t="shared" si="8"/>
        <v>base_size: 'Small'</v>
      </c>
      <c r="X43" s="4" t="str">
        <f t="shared" si="9"/>
        <v>armor_type: 'Light'</v>
      </c>
      <c r="Y43" s="4" t="str">
        <f t="shared" si="10"/>
        <v>base_ac: 1</v>
      </c>
      <c r="Z43" s="4" t="str">
        <f t="shared" si="11"/>
        <v>max_dex_bonus: 99</v>
      </c>
      <c r="AA43" s="4" t="str">
        <f t="shared" si="12"/>
        <v>check_penalty: -1</v>
      </c>
      <c r="AB43" s="4" t="str">
        <f t="shared" si="13"/>
        <v>spell_failure: 0.05</v>
      </c>
      <c r="AC43" s="4" t="str">
        <f t="shared" si="14"/>
        <v>has_gauntlets: false</v>
      </c>
      <c r="AD43" s="4" t="str">
        <f t="shared" si="15"/>
        <v>can_run: true</v>
      </c>
      <c r="AG43" s="4" t="str">
        <f t="shared" ca="1" si="16"/>
        <v>{product_name: 'Shield, Light Wooden', description: 'You strap a shield to your forearm and grip it with your hand. A light shield\'s weight lets you carry other items in that hand, although you cannot use weapons with it.\n\nWooden or Steel: Wooden and steel shields offer the same basic protection, though they respond differently to special attacks.\n\nShield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 cost: 3, stock: 1, weight: 6, image_link: '/img/armorLight.png', image_alt_text: 'Light Armor', category_id: 2, additional_information: {base_size: 'Small', armor_type: 'Light', base_ac: 1, max_dex_bonus: 99, check_penalty: -1, spell_failure: 0.05, has_gauntlets: false, can_run: true}},</v>
      </c>
    </row>
    <row r="44" spans="1:33" ht="11.25" customHeight="1" outlineLevel="1" x14ac:dyDescent="0.2">
      <c r="A44" s="12" t="s">
        <v>670</v>
      </c>
      <c r="B44" s="13" t="s">
        <v>671</v>
      </c>
      <c r="C44" s="12">
        <v>45</v>
      </c>
      <c r="D44" s="12">
        <v>30</v>
      </c>
      <c r="E44" s="12" t="s">
        <v>675</v>
      </c>
      <c r="F44" s="12" t="s">
        <v>477</v>
      </c>
      <c r="G44" s="12">
        <v>0</v>
      </c>
      <c r="H44" s="12">
        <v>99</v>
      </c>
      <c r="I44" s="12">
        <v>-10</v>
      </c>
      <c r="J44" s="12">
        <v>0.5</v>
      </c>
      <c r="K44" s="12" t="b">
        <v>0</v>
      </c>
      <c r="L44" s="12" t="b">
        <v>1</v>
      </c>
      <c r="M44" s="4" t="s">
        <v>1449</v>
      </c>
      <c r="O44" s="4" t="str">
        <f t="shared" si="1"/>
        <v>product_name: 'Shield, Tower'</v>
      </c>
      <c r="P44" s="4" t="str">
        <f t="shared" si="2"/>
        <v>description: 'This massive wooden shield is nearly as tall as you are. In most situations, it provides the indicated shield bonus to your AC. However, you can instead use it as total cover, though you must give up your attacks to do so. The shield does not, however, provide cover against targeted spells; a spellcaster can cast a spell on you by targeting the shield you are holding. You cannot bash with a tower shield, nor can you use your shield hand for anything else.\n\nWhen employing a tower shield in combat, you take a -2 penalty on attack rolls because of the shield\'s encumbrance.'</v>
      </c>
      <c r="Q44" s="4" t="str">
        <f t="shared" si="3"/>
        <v>cost: 30</v>
      </c>
      <c r="R44" s="4" t="str">
        <f t="shared" ca="1" si="4"/>
        <v>stock: 6</v>
      </c>
      <c r="S44" s="4" t="str">
        <f t="shared" si="5"/>
        <v>weight: 45</v>
      </c>
      <c r="T44" s="4" t="str">
        <f t="shared" si="6"/>
        <v>image_link: '/img/armorLight.png'</v>
      </c>
      <c r="U44" s="4" t="str">
        <f>IF(M44="","",U$4&amp;": '"&amp;_xlfn.XLOOKUP(M44,Sheet2!$K$1:$K$26,Sheet2!$L$1:$L$26)&amp;"'")</f>
        <v>image_alt_text: 'Light Armor'</v>
      </c>
      <c r="V44" s="4" t="str">
        <f t="shared" si="7"/>
        <v>category_id: 2</v>
      </c>
      <c r="W44" s="4" t="str">
        <f t="shared" si="8"/>
        <v>base_size: 'Medium'</v>
      </c>
      <c r="X44" s="4" t="str">
        <f t="shared" si="9"/>
        <v>armor_type: 'Light'</v>
      </c>
      <c r="Y44" s="4" t="str">
        <f t="shared" si="10"/>
        <v>base_ac: 0</v>
      </c>
      <c r="Z44" s="4" t="str">
        <f t="shared" si="11"/>
        <v>max_dex_bonus: 99</v>
      </c>
      <c r="AA44" s="4" t="str">
        <f t="shared" si="12"/>
        <v>check_penalty: -10</v>
      </c>
      <c r="AB44" s="4" t="str">
        <f t="shared" si="13"/>
        <v>spell_failure: 0.5</v>
      </c>
      <c r="AC44" s="4" t="str">
        <f t="shared" si="14"/>
        <v>has_gauntlets: false</v>
      </c>
      <c r="AD44" s="4" t="str">
        <f t="shared" si="15"/>
        <v>can_run: true</v>
      </c>
      <c r="AG44" s="4" t="str">
        <f t="shared" ca="1" si="16"/>
        <v>{product_name: 'Shield, Tower', description: 'This massive wooden shield is nearly as tall as you are. In most situations, it provides the indicated shield bonus to your AC. However, you can instead use it as total cover, though you must give up your attacks to do so. The shield does not, however, provide cover against targeted spells; a spellcaster can cast a spell on you by targeting the shield you are holding. You cannot bash with a tower shield, nor can you use your shield hand for anything else.\n\nWhen employing a tower shield in combat, you take a -2 penalty on attack rolls because of the shield\'s encumbrance.', cost: 30, stock: 6, weight: 45, image_link: '/img/armorLight.png', image_alt_text: 'Light Armor', category_id: 2, additional_information: {base_size: 'Medium', armor_type: 'Light', base_ac: 0, max_dex_bonus: 99, check_penalty: -10, spell_failure: 0.5, has_gauntlets: false, can_run: true}},</v>
      </c>
    </row>
    <row r="45" spans="1:33" ht="11.25" customHeight="1" outlineLevel="1" x14ac:dyDescent="0.2">
      <c r="A45" s="12" t="s">
        <v>672</v>
      </c>
      <c r="B45" s="13"/>
      <c r="C45" s="12">
        <v>1</v>
      </c>
      <c r="D45" s="12">
        <v>1000</v>
      </c>
      <c r="E45" s="12" t="s">
        <v>1355</v>
      </c>
      <c r="F45" s="12" t="s">
        <v>477</v>
      </c>
      <c r="G45" s="12">
        <v>1</v>
      </c>
      <c r="H45" s="12">
        <v>99</v>
      </c>
      <c r="I45" s="12">
        <v>-1</v>
      </c>
      <c r="J45" s="12">
        <v>0.05</v>
      </c>
      <c r="K45" s="12" t="b">
        <v>0</v>
      </c>
      <c r="L45" s="12" t="b">
        <v>1</v>
      </c>
      <c r="M45" s="4" t="s">
        <v>1449</v>
      </c>
      <c r="O45" s="4" t="str">
        <f t="shared" si="1"/>
        <v>product_name: 'Tessen'</v>
      </c>
      <c r="P45" s="4" t="str">
        <f t="shared" si="2"/>
        <v/>
      </c>
      <c r="Q45" s="4" t="str">
        <f t="shared" si="3"/>
        <v>cost: 1000</v>
      </c>
      <c r="R45" s="4" t="str">
        <f t="shared" ca="1" si="4"/>
        <v>stock: 7</v>
      </c>
      <c r="S45" s="4" t="str">
        <f t="shared" si="5"/>
        <v>weight: 1</v>
      </c>
      <c r="T45" s="4" t="str">
        <f t="shared" si="6"/>
        <v>image_link: '/img/armorLight.png'</v>
      </c>
      <c r="U45" s="4" t="str">
        <f>IF(M45="","",U$4&amp;": '"&amp;_xlfn.XLOOKUP(M45,Sheet2!$K$1:$K$26,Sheet2!$L$1:$L$26)&amp;"'")</f>
        <v>image_alt_text: 'Light Armor'</v>
      </c>
      <c r="V45" s="4" t="str">
        <f t="shared" si="7"/>
        <v>category_id: 2</v>
      </c>
      <c r="W45" s="4" t="str">
        <f t="shared" si="8"/>
        <v>base_size: 'Tiny'</v>
      </c>
      <c r="X45" s="4" t="str">
        <f t="shared" si="9"/>
        <v>armor_type: 'Light'</v>
      </c>
      <c r="Y45" s="4" t="str">
        <f t="shared" si="10"/>
        <v>base_ac: 1</v>
      </c>
      <c r="Z45" s="4" t="str">
        <f t="shared" si="11"/>
        <v>max_dex_bonus: 99</v>
      </c>
      <c r="AA45" s="4" t="str">
        <f t="shared" si="12"/>
        <v>check_penalty: -1</v>
      </c>
      <c r="AB45" s="4" t="str">
        <f t="shared" si="13"/>
        <v>spell_failure: 0.05</v>
      </c>
      <c r="AC45" s="4" t="str">
        <f t="shared" si="14"/>
        <v>has_gauntlets: false</v>
      </c>
      <c r="AD45" s="4" t="str">
        <f t="shared" si="15"/>
        <v>can_run: true</v>
      </c>
      <c r="AG45" s="4" t="str">
        <f t="shared" ca="1" si="16"/>
        <v>{product_name: 'Tessen', cost: 1000, stock: 7, weight: 1, image_link: '/img/armorLight.png', image_alt_text: 'Light Armor', category_id: 2, additional_information: {base_size: 'Tiny', armor_type: 'Light', base_ac: 1, max_dex_bonus: 99, check_penalty: -1, spell_failure: 0.05, has_gauntlets: false, can_run: true}},</v>
      </c>
    </row>
    <row r="46" spans="1:33" ht="11.25" customHeight="1" x14ac:dyDescent="0.2"/>
  </sheetData>
  <autoFilter ref="A4:AG45" xr:uid="{835A89B1-4BD1-4B18-9115-5AD6ADA2AD4B}"/>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BF892-0900-4F00-8760-5C80AB9DC146}">
  <dimension ref="A1:S262"/>
  <sheetViews>
    <sheetView topLeftCell="J4" zoomScale="130" zoomScaleNormal="130" workbookViewId="0">
      <selection activeCell="M5" sqref="M5"/>
    </sheetView>
  </sheetViews>
  <sheetFormatPr defaultColWidth="9.109375" defaultRowHeight="10.199999999999999" outlineLevelRow="1" x14ac:dyDescent="0.2"/>
  <cols>
    <col min="1" max="1" width="23.33203125" style="4" bestFit="1" customWidth="1"/>
    <col min="2" max="2" width="38.109375" style="35" customWidth="1"/>
    <col min="3" max="4" width="9.109375" style="4"/>
    <col min="5" max="5" width="19.33203125" style="4" bestFit="1" customWidth="1"/>
    <col min="6" max="6" width="19.33203125" style="4" customWidth="1"/>
    <col min="7" max="12" width="9.109375" style="4"/>
    <col min="13" max="13" width="12.33203125" style="4" customWidth="1"/>
    <col min="14" max="14" width="12.21875" style="4" customWidth="1"/>
    <col min="15" max="254" width="9.109375" style="4"/>
    <col min="255" max="255" width="23.33203125" style="4" bestFit="1" customWidth="1"/>
    <col min="256" max="510" width="9.109375" style="4"/>
    <col min="511" max="511" width="23.33203125" style="4" bestFit="1" customWidth="1"/>
    <col min="512" max="766" width="9.109375" style="4"/>
    <col min="767" max="767" width="23.33203125" style="4" bestFit="1" customWidth="1"/>
    <col min="768" max="1022" width="9.109375" style="4"/>
    <col min="1023" max="1023" width="23.33203125" style="4" bestFit="1" customWidth="1"/>
    <col min="1024" max="1278" width="9.109375" style="4"/>
    <col min="1279" max="1279" width="23.33203125" style="4" bestFit="1" customWidth="1"/>
    <col min="1280" max="1534" width="9.109375" style="4"/>
    <col min="1535" max="1535" width="23.33203125" style="4" bestFit="1" customWidth="1"/>
    <col min="1536" max="1790" width="9.109375" style="4"/>
    <col min="1791" max="1791" width="23.33203125" style="4" bestFit="1" customWidth="1"/>
    <col min="1792" max="2046" width="9.109375" style="4"/>
    <col min="2047" max="2047" width="23.33203125" style="4" bestFit="1" customWidth="1"/>
    <col min="2048" max="2302" width="9.109375" style="4"/>
    <col min="2303" max="2303" width="23.33203125" style="4" bestFit="1" customWidth="1"/>
    <col min="2304" max="2558" width="9.109375" style="4"/>
    <col min="2559" max="2559" width="23.33203125" style="4" bestFit="1" customWidth="1"/>
    <col min="2560" max="2814" width="9.109375" style="4"/>
    <col min="2815" max="2815" width="23.33203125" style="4" bestFit="1" customWidth="1"/>
    <col min="2816" max="3070" width="9.109375" style="4"/>
    <col min="3071" max="3071" width="23.33203125" style="4" bestFit="1" customWidth="1"/>
    <col min="3072" max="3326" width="9.109375" style="4"/>
    <col min="3327" max="3327" width="23.33203125" style="4" bestFit="1" customWidth="1"/>
    <col min="3328" max="3582" width="9.109375" style="4"/>
    <col min="3583" max="3583" width="23.33203125" style="4" bestFit="1" customWidth="1"/>
    <col min="3584" max="3838" width="9.109375" style="4"/>
    <col min="3839" max="3839" width="23.33203125" style="4" bestFit="1" customWidth="1"/>
    <col min="3840" max="4094" width="9.109375" style="4"/>
    <col min="4095" max="4095" width="23.33203125" style="4" bestFit="1" customWidth="1"/>
    <col min="4096" max="4350" width="9.109375" style="4"/>
    <col min="4351" max="4351" width="23.33203125" style="4" bestFit="1" customWidth="1"/>
    <col min="4352" max="4606" width="9.109375" style="4"/>
    <col min="4607" max="4607" width="23.33203125" style="4" bestFit="1" customWidth="1"/>
    <col min="4608" max="4862" width="9.109375" style="4"/>
    <col min="4863" max="4863" width="23.33203125" style="4" bestFit="1" customWidth="1"/>
    <col min="4864" max="5118" width="9.109375" style="4"/>
    <col min="5119" max="5119" width="23.33203125" style="4" bestFit="1" customWidth="1"/>
    <col min="5120" max="5374" width="9.109375" style="4"/>
    <col min="5375" max="5375" width="23.33203125" style="4" bestFit="1" customWidth="1"/>
    <col min="5376" max="5630" width="9.109375" style="4"/>
    <col min="5631" max="5631" width="23.33203125" style="4" bestFit="1" customWidth="1"/>
    <col min="5632" max="5886" width="9.109375" style="4"/>
    <col min="5887" max="5887" width="23.33203125" style="4" bestFit="1" customWidth="1"/>
    <col min="5888" max="6142" width="9.109375" style="4"/>
    <col min="6143" max="6143" width="23.33203125" style="4" bestFit="1" customWidth="1"/>
    <col min="6144" max="6398" width="9.109375" style="4"/>
    <col min="6399" max="6399" width="23.33203125" style="4" bestFit="1" customWidth="1"/>
    <col min="6400" max="6654" width="9.109375" style="4"/>
    <col min="6655" max="6655" width="23.33203125" style="4" bestFit="1" customWidth="1"/>
    <col min="6656" max="6910" width="9.109375" style="4"/>
    <col min="6911" max="6911" width="23.33203125" style="4" bestFit="1" customWidth="1"/>
    <col min="6912" max="7166" width="9.109375" style="4"/>
    <col min="7167" max="7167" width="23.33203125" style="4" bestFit="1" customWidth="1"/>
    <col min="7168" max="7422" width="9.109375" style="4"/>
    <col min="7423" max="7423" width="23.33203125" style="4" bestFit="1" customWidth="1"/>
    <col min="7424" max="7678" width="9.109375" style="4"/>
    <col min="7679" max="7679" width="23.33203125" style="4" bestFit="1" customWidth="1"/>
    <col min="7680" max="7934" width="9.109375" style="4"/>
    <col min="7935" max="7935" width="23.33203125" style="4" bestFit="1" customWidth="1"/>
    <col min="7936" max="8190" width="9.109375" style="4"/>
    <col min="8191" max="8191" width="23.33203125" style="4" bestFit="1" customWidth="1"/>
    <col min="8192" max="8446" width="9.109375" style="4"/>
    <col min="8447" max="8447" width="23.33203125" style="4" bestFit="1" customWidth="1"/>
    <col min="8448" max="8702" width="9.109375" style="4"/>
    <col min="8703" max="8703" width="23.33203125" style="4" bestFit="1" customWidth="1"/>
    <col min="8704" max="8958" width="9.109375" style="4"/>
    <col min="8959" max="8959" width="23.33203125" style="4" bestFit="1" customWidth="1"/>
    <col min="8960" max="9214" width="9.109375" style="4"/>
    <col min="9215" max="9215" width="23.33203125" style="4" bestFit="1" customWidth="1"/>
    <col min="9216" max="9470" width="9.109375" style="4"/>
    <col min="9471" max="9471" width="23.33203125" style="4" bestFit="1" customWidth="1"/>
    <col min="9472" max="9726" width="9.109375" style="4"/>
    <col min="9727" max="9727" width="23.33203125" style="4" bestFit="1" customWidth="1"/>
    <col min="9728" max="9982" width="9.109375" style="4"/>
    <col min="9983" max="9983" width="23.33203125" style="4" bestFit="1" customWidth="1"/>
    <col min="9984" max="10238" width="9.109375" style="4"/>
    <col min="10239" max="10239" width="23.33203125" style="4" bestFit="1" customWidth="1"/>
    <col min="10240" max="10494" width="9.109375" style="4"/>
    <col min="10495" max="10495" width="23.33203125" style="4" bestFit="1" customWidth="1"/>
    <col min="10496" max="10750" width="9.109375" style="4"/>
    <col min="10751" max="10751" width="23.33203125" style="4" bestFit="1" customWidth="1"/>
    <col min="10752" max="11006" width="9.109375" style="4"/>
    <col min="11007" max="11007" width="23.33203125" style="4" bestFit="1" customWidth="1"/>
    <col min="11008" max="11262" width="9.109375" style="4"/>
    <col min="11263" max="11263" width="23.33203125" style="4" bestFit="1" customWidth="1"/>
    <col min="11264" max="11518" width="9.109375" style="4"/>
    <col min="11519" max="11519" width="23.33203125" style="4" bestFit="1" customWidth="1"/>
    <col min="11520" max="11774" width="9.109375" style="4"/>
    <col min="11775" max="11775" width="23.33203125" style="4" bestFit="1" customWidth="1"/>
    <col min="11776" max="12030" width="9.109375" style="4"/>
    <col min="12031" max="12031" width="23.33203125" style="4" bestFit="1" customWidth="1"/>
    <col min="12032" max="12286" width="9.109375" style="4"/>
    <col min="12287" max="12287" width="23.33203125" style="4" bestFit="1" customWidth="1"/>
    <col min="12288" max="12542" width="9.109375" style="4"/>
    <col min="12543" max="12543" width="23.33203125" style="4" bestFit="1" customWidth="1"/>
    <col min="12544" max="12798" width="9.109375" style="4"/>
    <col min="12799" max="12799" width="23.33203125" style="4" bestFit="1" customWidth="1"/>
    <col min="12800" max="13054" width="9.109375" style="4"/>
    <col min="13055" max="13055" width="23.33203125" style="4" bestFit="1" customWidth="1"/>
    <col min="13056" max="13310" width="9.109375" style="4"/>
    <col min="13311" max="13311" width="23.33203125" style="4" bestFit="1" customWidth="1"/>
    <col min="13312" max="13566" width="9.109375" style="4"/>
    <col min="13567" max="13567" width="23.33203125" style="4" bestFit="1" customWidth="1"/>
    <col min="13568" max="13822" width="9.109375" style="4"/>
    <col min="13823" max="13823" width="23.33203125" style="4" bestFit="1" customWidth="1"/>
    <col min="13824" max="14078" width="9.109375" style="4"/>
    <col min="14079" max="14079" width="23.33203125" style="4" bestFit="1" customWidth="1"/>
    <col min="14080" max="14334" width="9.109375" style="4"/>
    <col min="14335" max="14335" width="23.33203125" style="4" bestFit="1" customWidth="1"/>
    <col min="14336" max="14590" width="9.109375" style="4"/>
    <col min="14591" max="14591" width="23.33203125" style="4" bestFit="1" customWidth="1"/>
    <col min="14592" max="14846" width="9.109375" style="4"/>
    <col min="14847" max="14847" width="23.33203125" style="4" bestFit="1" customWidth="1"/>
    <col min="14848" max="15102" width="9.109375" style="4"/>
    <col min="15103" max="15103" width="23.33203125" style="4" bestFit="1" customWidth="1"/>
    <col min="15104" max="15358" width="9.109375" style="4"/>
    <col min="15359" max="15359" width="23.33203125" style="4" bestFit="1" customWidth="1"/>
    <col min="15360" max="15614" width="9.109375" style="4"/>
    <col min="15615" max="15615" width="23.33203125" style="4" bestFit="1" customWidth="1"/>
    <col min="15616" max="15870" width="9.109375" style="4"/>
    <col min="15871" max="15871" width="23.33203125" style="4" bestFit="1" customWidth="1"/>
    <col min="15872" max="16126" width="9.109375" style="4"/>
    <col min="16127" max="16127" width="23.33203125" style="4" bestFit="1" customWidth="1"/>
    <col min="16128" max="16384" width="9.109375" style="4"/>
  </cols>
  <sheetData>
    <row r="1" spans="1:19" s="32" customFormat="1" ht="15.6" x14ac:dyDescent="0.25">
      <c r="A1" s="14" t="s">
        <v>901</v>
      </c>
      <c r="B1" s="42"/>
    </row>
    <row r="2" spans="1:19" s="12" customFormat="1" outlineLevel="1" x14ac:dyDescent="0.25">
      <c r="A2" s="33">
        <v>1</v>
      </c>
      <c r="B2" s="43">
        <v>3</v>
      </c>
      <c r="C2" s="33">
        <v>8</v>
      </c>
      <c r="D2" s="33">
        <v>10</v>
      </c>
      <c r="E2" s="33">
        <v>7</v>
      </c>
      <c r="F2" s="33"/>
    </row>
    <row r="3" spans="1:19" s="10" customFormat="1" outlineLevel="1" x14ac:dyDescent="0.2">
      <c r="A3" s="12"/>
      <c r="B3" s="35"/>
      <c r="C3" s="12"/>
      <c r="D3" s="12"/>
      <c r="E3" s="6"/>
      <c r="F3" s="6"/>
    </row>
    <row r="4" spans="1:19" s="12" customFormat="1" ht="13.2" outlineLevel="1" x14ac:dyDescent="0.25">
      <c r="A4" s="10" t="s">
        <v>1387</v>
      </c>
      <c r="B4" s="36" t="s">
        <v>14</v>
      </c>
      <c r="C4" s="10" t="s">
        <v>1390</v>
      </c>
      <c r="D4" s="10" t="s">
        <v>1388</v>
      </c>
      <c r="E4" s="10" t="s">
        <v>1414</v>
      </c>
      <c r="F4" s="10" t="s">
        <v>1391</v>
      </c>
      <c r="G4" s="12" t="s">
        <v>1364</v>
      </c>
      <c r="H4" s="45" t="s">
        <v>1387</v>
      </c>
      <c r="I4" s="45" t="s">
        <v>14</v>
      </c>
      <c r="J4" s="45" t="s">
        <v>1388</v>
      </c>
      <c r="K4" s="45" t="s">
        <v>1389</v>
      </c>
      <c r="L4" s="45" t="s">
        <v>1390</v>
      </c>
      <c r="M4" s="45" t="s">
        <v>1391</v>
      </c>
      <c r="N4" s="45" t="s">
        <v>1474</v>
      </c>
      <c r="O4" s="45" t="s">
        <v>1393</v>
      </c>
      <c r="P4" s="10" t="s">
        <v>1414</v>
      </c>
      <c r="Q4" s="10" t="s">
        <v>1364</v>
      </c>
      <c r="R4" s="10" t="s">
        <v>1415</v>
      </c>
      <c r="S4" s="10"/>
    </row>
    <row r="5" spans="1:19" s="12" customFormat="1" ht="11.25" customHeight="1" outlineLevel="1" x14ac:dyDescent="0.2">
      <c r="A5" s="11" t="s">
        <v>904</v>
      </c>
      <c r="B5" s="37" t="s">
        <v>906</v>
      </c>
      <c r="C5" s="12">
        <v>1</v>
      </c>
      <c r="D5" s="12">
        <v>10</v>
      </c>
      <c r="E5" s="13" t="s">
        <v>907</v>
      </c>
      <c r="F5" s="55" t="s">
        <v>1434</v>
      </c>
      <c r="H5" s="4" t="str">
        <f t="shared" ref="H5:H68" si="0">A$4&amp;": '"&amp;SUBSTITUTE(SUBSTITUTE(A5,CHAR(10),"\n"),"'","\'")&amp;"'"</f>
        <v>product_name: 'Acid, Flask of'</v>
      </c>
      <c r="I5" s="4" t="str">
        <f t="shared" ref="I5:I68" si="1">IF(B5="","",$B$4&amp;": '"&amp;SUBSTITUTE(SUBSTITUTE(B5,CHAR(10),"\n"),"'","\'")&amp;"'")</f>
        <v>description: 'You can throw a flask of acid as a splash weapon. Treat this attack as a ranged touch attack with a range increment of 10 feet. A direct hit deals 1d6 points of acid damage. Every creature within 5 feet of the point where the acid hits takes 1 point of acid damage from the splash.'</v>
      </c>
      <c r="J5" s="4" t="str">
        <f t="shared" ref="J5:J68" si="2">D$4&amp;": "&amp;IF(ISNUMBER(D5),D5,-1)</f>
        <v>cost: 10</v>
      </c>
      <c r="K5" s="4" t="str">
        <f ca="1">"stock: "&amp;TRUNC(RAND()*20)</f>
        <v>stock: 12</v>
      </c>
      <c r="L5" s="4" t="str">
        <f t="shared" ref="L5:L68" si="3">C$4&amp;": "&amp;IF(ISNUMBER(C5),C5,-1)</f>
        <v>weight: 1</v>
      </c>
      <c r="M5" s="4" t="str">
        <f>IF(ISBLANK(F5),"",F$4&amp;": '/img/"&amp;F5&amp;"'")</f>
        <v>image_link: '/img/magic_potion.png'</v>
      </c>
      <c r="N5" s="4" t="str">
        <f>IF(F5="","",N$4&amp;": '"&amp;_xlfn.XLOOKUP(F5,Sheet2!$K$1:$K$26,Sheet2!$L$1:$L$26)&amp;"'")</f>
        <v>image_alt_text: 'Potion Magic'</v>
      </c>
      <c r="O5" s="4" t="str">
        <f>$O$4&amp;": 3"</f>
        <v>category_id: 3</v>
      </c>
      <c r="P5" s="4" t="str">
        <f t="shared" ref="P5:P68" si="4">IF(E5="","",E$4&amp;": '"&amp;E5&amp;"'")</f>
        <v>type: 'Special Substances &amp; Items'</v>
      </c>
      <c r="Q5" s="4" t="str">
        <f>IF(G4="","",G$3&amp;": '"&amp;G4&amp;"'")</f>
        <v>: '.'</v>
      </c>
      <c r="R5" s="4" t="str">
        <f ca="1">"{"&amp;_xlfn.TEXTJOIN(", ",,H5:O5,"additional_information: {"&amp;_xlfn.TEXTJOIN(", ",,P5)&amp;"}")&amp;"},"</f>
        <v>{product_name: 'Acid, Flask of', description: 'You can throw a flask of acid as a splash weapon. Treat this attack as a ranged touch attack with a range increment of 10 feet. A direct hit deals 1d6 points of acid damage. Every creature within 5 feet of the point where the acid hits takes 1 point of acid damage from the splash.', cost: 10, stock: 12, weight: 1, image_link: '/img/magic_potion.png', image_alt_text: 'Potion Magic', category_id: 3, additional_information: {type: 'Special Substances &amp; Items'}},</v>
      </c>
      <c r="S5" s="4"/>
    </row>
    <row r="6" spans="1:19" s="12" customFormat="1" outlineLevel="1" x14ac:dyDescent="0.2">
      <c r="A6" s="11" t="s">
        <v>48</v>
      </c>
      <c r="B6" s="37" t="s">
        <v>1419</v>
      </c>
      <c r="C6" s="12">
        <v>1</v>
      </c>
      <c r="D6" s="12">
        <v>30</v>
      </c>
      <c r="E6" s="13"/>
      <c r="F6" s="55" t="s">
        <v>1436</v>
      </c>
      <c r="H6" s="4" t="str">
        <f t="shared" si="0"/>
        <v>product_name: 'Alchemical Sleep Gas'</v>
      </c>
      <c r="I6" s="4" t="str">
        <f t="shared" si="1"/>
        <v>description: 'DC 17 or sleep for 1 round; DC 15 or sleep for d4+1 min.'</v>
      </c>
      <c r="J6" s="4" t="str">
        <f t="shared" si="2"/>
        <v>cost: 30</v>
      </c>
      <c r="K6" s="4" t="str">
        <f t="shared" ref="K6:K69" ca="1" si="5">"stock: "&amp;TRUNC(RAND()*20)</f>
        <v>stock: 15</v>
      </c>
      <c r="L6" s="4" t="str">
        <f t="shared" si="3"/>
        <v>weight: 1</v>
      </c>
      <c r="M6" s="4" t="str">
        <f t="shared" ref="M6:M69" si="6">IF(ISBLANK(F6),"",F$4&amp;": '/img/"&amp;F6&amp;"'")</f>
        <v>image_link: '/img/sleepGas.png'</v>
      </c>
      <c r="N6" s="4" t="str">
        <f>IF(F6="","",N$4&amp;": '"&amp;_xlfn.XLOOKUP(F6,Sheet2!$K$1:$K$26,Sheet2!$L$1:$L$26)&amp;"'")</f>
        <v>image_alt_text: 'Sleep Gas'</v>
      </c>
      <c r="O6" s="4" t="str">
        <f t="shared" ref="O6:O69" si="7">$O$4&amp;": 3"</f>
        <v>category_id: 3</v>
      </c>
      <c r="P6" s="4" t="str">
        <f t="shared" si="4"/>
        <v/>
      </c>
      <c r="Q6" s="4" t="str">
        <f t="shared" ref="Q6:Q69" si="8">IF(G5="","",G$3&amp;": '"&amp;G5&amp;"'")</f>
        <v/>
      </c>
      <c r="R6" s="4" t="str">
        <f t="shared" ref="R6:R69" ca="1" si="9">"{"&amp;_xlfn.TEXTJOIN(", ",,H6:O6,"additional_information: {"&amp;_xlfn.TEXTJOIN(", ",,P6)&amp;"}")&amp;"},"</f>
        <v>{product_name: 'Alchemical Sleep Gas', description: 'DC 17 or sleep for 1 round; DC 15 or sleep for d4+1 min.', cost: 30, stock: 15, weight: 1, image_link: '/img/sleepGas.png', image_alt_text: 'Sleep Gas', category_id: 3, additional_information: {}},</v>
      </c>
    </row>
    <row r="7" spans="1:19" s="12" customFormat="1" ht="153" outlineLevel="1" x14ac:dyDescent="0.2">
      <c r="A7" s="11" t="s">
        <v>909</v>
      </c>
      <c r="B7" s="37" t="s">
        <v>910</v>
      </c>
      <c r="C7" s="12">
        <v>1</v>
      </c>
      <c r="D7" s="12">
        <v>20</v>
      </c>
      <c r="E7" s="13" t="s">
        <v>907</v>
      </c>
      <c r="F7" s="13" t="s">
        <v>1434</v>
      </c>
      <c r="H7" s="4" t="str">
        <f t="shared" si="0"/>
        <v>product_name: 'Alchemist\'s Fire, Flask of'</v>
      </c>
      <c r="I7" s="4" t="str">
        <f t="shared" si="1"/>
        <v>description: 'You can throw a flask of alchemist\'s fire as a splash weapon. Treat this attack as a ranged touch attack with a range increment of 10 feet.\n\nA direct hit deals 1d6 points of fire damage. Every creature within 5 feet of the point where the flask hits takes 1 point of fire damage from the splash. On the round following a direct hit, the target takes an additional 1d6 points of damage. If desired, the target can use a full-round action to attempt to extinguish the flames before taking this additional damage. Extinguishing the flames requires a DC 15 Reflex save. Rolling on the ground provides the target a +2 bonus on the save. Leaping into a lake or magically extinguishing the flames automatically smothers the fire.'</v>
      </c>
      <c r="J7" s="4" t="str">
        <f t="shared" si="2"/>
        <v>cost: 20</v>
      </c>
      <c r="K7" s="4" t="str">
        <f t="shared" ca="1" si="5"/>
        <v>stock: 5</v>
      </c>
      <c r="L7" s="4" t="str">
        <f t="shared" si="3"/>
        <v>weight: 1</v>
      </c>
      <c r="M7" s="4" t="str">
        <f t="shared" si="6"/>
        <v>image_link: '/img/magic_potion.png'</v>
      </c>
      <c r="N7" s="4" t="str">
        <f>IF(F7="","",N$4&amp;": '"&amp;_xlfn.XLOOKUP(F7,Sheet2!$K$1:$K$26,Sheet2!$L$1:$L$26)&amp;"'")</f>
        <v>image_alt_text: 'Potion Magic'</v>
      </c>
      <c r="O7" s="4" t="str">
        <f t="shared" si="7"/>
        <v>category_id: 3</v>
      </c>
      <c r="P7" s="4" t="str">
        <f t="shared" si="4"/>
        <v>type: 'Special Substances &amp; Items'</v>
      </c>
      <c r="Q7" s="4" t="str">
        <f t="shared" si="8"/>
        <v/>
      </c>
      <c r="R7" s="4" t="str">
        <f t="shared" ca="1" si="9"/>
        <v>{product_name: 'Alchemist\'s Fire, Flask of', description: 'You can throw a flask of alchemist\'s fire as a splash weapon. Treat this attack as a ranged touch attack with a range increment of 10 feet.\n\nA direct hit deals 1d6 points of fire damage. Every creature within 5 feet of the point where the flask hits takes 1 point of fire damage from the splash. On the round following a direct hit, the target takes an additional 1d6 points of damage. If desired, the target can use a full-round action to attempt to extinguish the flames before taking this additional damage. Extinguishing the flames requires a DC 15 Reflex save. Rolling on the ground provides the target a +2 bonus on the save. Leaping into a lake or magically extinguishing the flames automatically smothers the fire.', cost: 20, stock: 5, weight: 1, image_link: '/img/magic_potion.png', image_alt_text: 'Potion Magic', category_id: 3, additional_information: {type: 'Special Substances &amp; Items'}},</v>
      </c>
    </row>
    <row r="8" spans="1:19" s="12" customFormat="1" ht="71.400000000000006" outlineLevel="1" x14ac:dyDescent="0.2">
      <c r="A8" s="11" t="s">
        <v>911</v>
      </c>
      <c r="B8" s="37" t="s">
        <v>913</v>
      </c>
      <c r="C8" s="12">
        <v>40</v>
      </c>
      <c r="D8" s="12">
        <v>500</v>
      </c>
      <c r="E8" s="13" t="s">
        <v>914</v>
      </c>
      <c r="F8" s="13" t="s">
        <v>1435</v>
      </c>
      <c r="H8" s="4" t="str">
        <f t="shared" si="0"/>
        <v>product_name: 'Alchemists\' Lab'</v>
      </c>
      <c r="I8" s="4" t="str">
        <f t="shared" si="1"/>
        <v>description: 'An alchemist\'s lab always has the perfect tool for making alchemical items, so it provides a +2 circumstance bonus on Craft (alchemy) checks. It has no bearing on the costs related to the Craft (alchemy) skill. Without this lab, a character with the Craft (alchemy) skill is assumed to have enough tools to use the skill but not enough to get the +2 bonus that the lab provides.'</v>
      </c>
      <c r="J8" s="4" t="str">
        <f t="shared" si="2"/>
        <v>cost: 500</v>
      </c>
      <c r="K8" s="4" t="str">
        <f t="shared" ca="1" si="5"/>
        <v>stock: 13</v>
      </c>
      <c r="L8" s="4" t="str">
        <f t="shared" si="3"/>
        <v>weight: 40</v>
      </c>
      <c r="M8" s="4" t="str">
        <f t="shared" si="6"/>
        <v>image_link: '/img/tools&amp;skillsKit.png'</v>
      </c>
      <c r="N8" s="4" t="str">
        <f>IF(F8="","",N$4&amp;": '"&amp;_xlfn.XLOOKUP(F8,Sheet2!$K$1:$K$26,Sheet2!$L$1:$L$26)&amp;"'")</f>
        <v>image_alt_text: 'Tools &amp; Skills Kit'</v>
      </c>
      <c r="O8" s="4" t="str">
        <f t="shared" si="7"/>
        <v>category_id: 3</v>
      </c>
      <c r="P8" s="4" t="str">
        <f t="shared" si="4"/>
        <v>type: 'Tools &amp; Skill Kits'</v>
      </c>
      <c r="Q8" s="4" t="str">
        <f t="shared" si="8"/>
        <v/>
      </c>
      <c r="R8" s="4" t="str">
        <f t="shared" ca="1" si="9"/>
        <v>{product_name: 'Alchemists\' Lab', description: 'An alchemist\'s lab always has the perfect tool for making alchemical items, so it provides a +2 circumstance bonus on Craft (alchemy) checks. It has no bearing on the costs related to the Craft (alchemy) skill. Without this lab, a character with the Craft (alchemy) skill is assumed to have enough tools to use the skill but not enough to get the +2 bonus that the lab provides.', cost: 500, stock: 13, weight: 40, image_link: '/img/tools&amp;skillsKit.png', image_alt_text: 'Tools &amp; Skills Kit', category_id: 3, additional_information: {type: 'Tools &amp; Skill Kits'}},</v>
      </c>
    </row>
    <row r="9" spans="1:19" s="12" customFormat="1" outlineLevel="1" x14ac:dyDescent="0.2">
      <c r="A9" s="11" t="s">
        <v>915</v>
      </c>
      <c r="B9" s="37" t="s">
        <v>916</v>
      </c>
      <c r="C9" s="12">
        <v>40</v>
      </c>
      <c r="D9" s="12">
        <v>40</v>
      </c>
      <c r="E9" s="13"/>
      <c r="F9" s="13" t="s">
        <v>1437</v>
      </c>
      <c r="H9" s="4" t="str">
        <f t="shared" si="0"/>
        <v>product_name: 'Altar Case, Granite'</v>
      </c>
      <c r="I9" s="4" t="str">
        <f t="shared" si="1"/>
        <v>description: 'traveling altar.'</v>
      </c>
      <c r="J9" s="4" t="str">
        <f t="shared" si="2"/>
        <v>cost: 40</v>
      </c>
      <c r="K9" s="4" t="str">
        <f t="shared" ca="1" si="5"/>
        <v>stock: 9</v>
      </c>
      <c r="L9" s="4" t="str">
        <f t="shared" si="3"/>
        <v>weight: 40</v>
      </c>
      <c r="M9" s="4" t="str">
        <f t="shared" si="6"/>
        <v>image_link: '/img/clericItems.png'</v>
      </c>
      <c r="N9" s="4" t="str">
        <f>IF(F9="","",N$4&amp;": '"&amp;_xlfn.XLOOKUP(F9,Sheet2!$K$1:$K$26,Sheet2!$L$1:$L$26)&amp;"'")</f>
        <v>image_alt_text: 'Cleric Items'</v>
      </c>
      <c r="O9" s="4" t="str">
        <f t="shared" si="7"/>
        <v>category_id: 3</v>
      </c>
      <c r="P9" s="4" t="str">
        <f t="shared" si="4"/>
        <v/>
      </c>
      <c r="Q9" s="4" t="str">
        <f t="shared" si="8"/>
        <v/>
      </c>
      <c r="R9" s="4" t="str">
        <f t="shared" ca="1" si="9"/>
        <v>{product_name: 'Altar Case, Granite', description: 'traveling altar.', cost: 40, stock: 9, weight: 40, image_link: '/img/clericItems.png', image_alt_text: 'Cleric Items', category_id: 3, additional_information: {}},</v>
      </c>
    </row>
    <row r="10" spans="1:19" s="12" customFormat="1" outlineLevel="1" x14ac:dyDescent="0.2">
      <c r="A10" s="11" t="s">
        <v>917</v>
      </c>
      <c r="B10" s="37" t="s">
        <v>916</v>
      </c>
      <c r="C10" s="12">
        <v>5</v>
      </c>
      <c r="D10" s="12">
        <v>20</v>
      </c>
      <c r="E10" s="13"/>
      <c r="F10" s="13" t="s">
        <v>1437</v>
      </c>
      <c r="H10" s="4" t="str">
        <f t="shared" si="0"/>
        <v>product_name: 'Altar Case, Spruce'</v>
      </c>
      <c r="I10" s="4" t="str">
        <f t="shared" si="1"/>
        <v>description: 'traveling altar.'</v>
      </c>
      <c r="J10" s="4" t="str">
        <f t="shared" si="2"/>
        <v>cost: 20</v>
      </c>
      <c r="K10" s="4" t="str">
        <f t="shared" ca="1" si="5"/>
        <v>stock: 14</v>
      </c>
      <c r="L10" s="4" t="str">
        <f t="shared" si="3"/>
        <v>weight: 5</v>
      </c>
      <c r="M10" s="4" t="str">
        <f t="shared" si="6"/>
        <v>image_link: '/img/clericItems.png'</v>
      </c>
      <c r="N10" s="4" t="str">
        <f>IF(F10="","",N$4&amp;": '"&amp;_xlfn.XLOOKUP(F10,Sheet2!$K$1:$K$26,Sheet2!$L$1:$L$26)&amp;"'")</f>
        <v>image_alt_text: 'Cleric Items'</v>
      </c>
      <c r="O10" s="4" t="str">
        <f t="shared" si="7"/>
        <v>category_id: 3</v>
      </c>
      <c r="P10" s="4" t="str">
        <f t="shared" si="4"/>
        <v/>
      </c>
      <c r="Q10" s="4" t="str">
        <f t="shared" si="8"/>
        <v/>
      </c>
      <c r="R10" s="4" t="str">
        <f t="shared" ca="1" si="9"/>
        <v>{product_name: 'Altar Case, Spruce', description: 'traveling altar.', cost: 20, stock: 14, weight: 5, image_link: '/img/clericItems.png', image_alt_text: 'Cleric Items', category_id: 3, additional_information: {}},</v>
      </c>
    </row>
    <row r="11" spans="1:19" s="12" customFormat="1" outlineLevel="1" x14ac:dyDescent="0.2">
      <c r="A11" s="11" t="s">
        <v>918</v>
      </c>
      <c r="B11" s="37" t="s">
        <v>1352</v>
      </c>
      <c r="C11" s="12">
        <v>0</v>
      </c>
      <c r="D11" s="12">
        <v>40</v>
      </c>
      <c r="E11" s="13"/>
      <c r="F11" s="13" t="s">
        <v>1437</v>
      </c>
      <c r="H11" s="4" t="str">
        <f t="shared" si="0"/>
        <v>product_name: 'Altar Cloth, Gold Brocade'</v>
      </c>
      <c r="I11" s="4" t="str">
        <f t="shared" si="1"/>
        <v/>
      </c>
      <c r="J11" s="4" t="str">
        <f t="shared" si="2"/>
        <v>cost: 40</v>
      </c>
      <c r="K11" s="4" t="str">
        <f t="shared" ca="1" si="5"/>
        <v>stock: 10</v>
      </c>
      <c r="L11" s="4" t="str">
        <f t="shared" si="3"/>
        <v>weight: 0</v>
      </c>
      <c r="M11" s="4" t="str">
        <f t="shared" si="6"/>
        <v>image_link: '/img/clericItems.png'</v>
      </c>
      <c r="N11" s="4" t="str">
        <f>IF(F11="","",N$4&amp;": '"&amp;_xlfn.XLOOKUP(F11,Sheet2!$K$1:$K$26,Sheet2!$L$1:$L$26)&amp;"'")</f>
        <v>image_alt_text: 'Cleric Items'</v>
      </c>
      <c r="O11" s="4" t="str">
        <f t="shared" si="7"/>
        <v>category_id: 3</v>
      </c>
      <c r="P11" s="4" t="str">
        <f t="shared" si="4"/>
        <v/>
      </c>
      <c r="Q11" s="4" t="str">
        <f t="shared" si="8"/>
        <v/>
      </c>
      <c r="R11" s="4" t="str">
        <f t="shared" ca="1" si="9"/>
        <v>{product_name: 'Altar Cloth, Gold Brocade', cost: 40, stock: 10, weight: 0, image_link: '/img/clericItems.png', image_alt_text: 'Cleric Items', category_id: 3, additional_information: {}},</v>
      </c>
    </row>
    <row r="12" spans="1:19" s="12" customFormat="1" outlineLevel="1" x14ac:dyDescent="0.2">
      <c r="A12" s="11" t="s">
        <v>919</v>
      </c>
      <c r="B12" s="37" t="s">
        <v>1352</v>
      </c>
      <c r="C12" s="12">
        <v>0</v>
      </c>
      <c r="D12" s="12">
        <v>15</v>
      </c>
      <c r="E12" s="13"/>
      <c r="F12" s="13" t="s">
        <v>1437</v>
      </c>
      <c r="H12" s="4" t="str">
        <f t="shared" si="0"/>
        <v>product_name: 'Altar Cloth, Linen'</v>
      </c>
      <c r="I12" s="4" t="str">
        <f t="shared" si="1"/>
        <v/>
      </c>
      <c r="J12" s="4" t="str">
        <f t="shared" si="2"/>
        <v>cost: 15</v>
      </c>
      <c r="K12" s="4" t="str">
        <f t="shared" ca="1" si="5"/>
        <v>stock: 14</v>
      </c>
      <c r="L12" s="4" t="str">
        <f t="shared" si="3"/>
        <v>weight: 0</v>
      </c>
      <c r="M12" s="4" t="str">
        <f t="shared" si="6"/>
        <v>image_link: '/img/clericItems.png'</v>
      </c>
      <c r="N12" s="4" t="str">
        <f>IF(F12="","",N$4&amp;": '"&amp;_xlfn.XLOOKUP(F12,Sheet2!$K$1:$K$26,Sheet2!$L$1:$L$26)&amp;"'")</f>
        <v>image_alt_text: 'Cleric Items'</v>
      </c>
      <c r="O12" s="4" t="str">
        <f t="shared" si="7"/>
        <v>category_id: 3</v>
      </c>
      <c r="P12" s="4" t="str">
        <f t="shared" si="4"/>
        <v/>
      </c>
      <c r="Q12" s="4" t="str">
        <f t="shared" si="8"/>
        <v/>
      </c>
      <c r="R12" s="4" t="str">
        <f t="shared" ca="1" si="9"/>
        <v>{product_name: 'Altar Cloth, Linen', cost: 15, stock: 14, weight: 0, image_link: '/img/clericItems.png', image_alt_text: 'Cleric Items', category_id: 3, additional_information: {}},</v>
      </c>
    </row>
    <row r="13" spans="1:19" s="12" customFormat="1" outlineLevel="1" x14ac:dyDescent="0.2">
      <c r="A13" s="11" t="s">
        <v>920</v>
      </c>
      <c r="B13" s="37" t="s">
        <v>1352</v>
      </c>
      <c r="C13" s="12">
        <v>0</v>
      </c>
      <c r="D13" s="12">
        <v>35</v>
      </c>
      <c r="E13" s="13"/>
      <c r="F13" s="13" t="s">
        <v>1437</v>
      </c>
      <c r="H13" s="4" t="str">
        <f t="shared" si="0"/>
        <v>product_name: 'Altar Cloth, Silk'</v>
      </c>
      <c r="I13" s="4" t="str">
        <f t="shared" si="1"/>
        <v/>
      </c>
      <c r="J13" s="4" t="str">
        <f t="shared" si="2"/>
        <v>cost: 35</v>
      </c>
      <c r="K13" s="4" t="str">
        <f t="shared" ca="1" si="5"/>
        <v>stock: 19</v>
      </c>
      <c r="L13" s="4" t="str">
        <f t="shared" si="3"/>
        <v>weight: 0</v>
      </c>
      <c r="M13" s="4" t="str">
        <f t="shared" si="6"/>
        <v>image_link: '/img/clericItems.png'</v>
      </c>
      <c r="N13" s="4" t="str">
        <f>IF(F13="","",N$4&amp;": '"&amp;_xlfn.XLOOKUP(F13,Sheet2!$K$1:$K$26,Sheet2!$L$1:$L$26)&amp;"'")</f>
        <v>image_alt_text: 'Cleric Items'</v>
      </c>
      <c r="O13" s="4" t="str">
        <f t="shared" si="7"/>
        <v>category_id: 3</v>
      </c>
      <c r="P13" s="4" t="str">
        <f t="shared" si="4"/>
        <v/>
      </c>
      <c r="Q13" s="4" t="str">
        <f t="shared" si="8"/>
        <v/>
      </c>
      <c r="R13" s="4" t="str">
        <f t="shared" ca="1" si="9"/>
        <v>{product_name: 'Altar Cloth, Silk', cost: 35, stock: 19, weight: 0, image_link: '/img/clericItems.png', image_alt_text: 'Cleric Items', category_id: 3, additional_information: {}},</v>
      </c>
    </row>
    <row r="14" spans="1:19" s="12" customFormat="1" outlineLevel="1" x14ac:dyDescent="0.2">
      <c r="A14" s="11" t="s">
        <v>921</v>
      </c>
      <c r="B14" s="37" t="s">
        <v>1352</v>
      </c>
      <c r="C14" s="12">
        <v>0</v>
      </c>
      <c r="D14" s="12">
        <v>3</v>
      </c>
      <c r="E14" s="13"/>
      <c r="F14" s="13" t="s">
        <v>1437</v>
      </c>
      <c r="H14" s="4" t="str">
        <f t="shared" si="0"/>
        <v>product_name: 'Altar Cloth, Small'</v>
      </c>
      <c r="I14" s="4" t="str">
        <f t="shared" si="1"/>
        <v/>
      </c>
      <c r="J14" s="4" t="str">
        <f t="shared" si="2"/>
        <v>cost: 3</v>
      </c>
      <c r="K14" s="4" t="str">
        <f t="shared" ca="1" si="5"/>
        <v>stock: 10</v>
      </c>
      <c r="L14" s="4" t="str">
        <f t="shared" si="3"/>
        <v>weight: 0</v>
      </c>
      <c r="M14" s="4" t="str">
        <f t="shared" si="6"/>
        <v>image_link: '/img/clericItems.png'</v>
      </c>
      <c r="N14" s="4" t="str">
        <f>IF(F14="","",N$4&amp;": '"&amp;_xlfn.XLOOKUP(F14,Sheet2!$K$1:$K$26,Sheet2!$L$1:$L$26)&amp;"'")</f>
        <v>image_alt_text: 'Cleric Items'</v>
      </c>
      <c r="O14" s="4" t="str">
        <f t="shared" si="7"/>
        <v>category_id: 3</v>
      </c>
      <c r="P14" s="4" t="str">
        <f t="shared" si="4"/>
        <v/>
      </c>
      <c r="Q14" s="4" t="str">
        <f t="shared" si="8"/>
        <v/>
      </c>
      <c r="R14" s="4" t="str">
        <f t="shared" ca="1" si="9"/>
        <v>{product_name: 'Altar Cloth, Small', cost: 3, stock: 10, weight: 0, image_link: '/img/clericItems.png', image_alt_text: 'Cleric Items', category_id: 3, additional_information: {}},</v>
      </c>
    </row>
    <row r="15" spans="1:19" s="12" customFormat="1" outlineLevel="1" x14ac:dyDescent="0.2">
      <c r="A15" s="11" t="s">
        <v>922</v>
      </c>
      <c r="B15" s="37" t="s">
        <v>1352</v>
      </c>
      <c r="C15" s="12">
        <v>0</v>
      </c>
      <c r="D15" s="12">
        <v>30</v>
      </c>
      <c r="E15" s="13"/>
      <c r="F15" s="13" t="s">
        <v>1437</v>
      </c>
      <c r="H15" s="4" t="str">
        <f t="shared" si="0"/>
        <v>product_name: 'Altar Cloth, Velvet'</v>
      </c>
      <c r="I15" s="4" t="str">
        <f t="shared" si="1"/>
        <v/>
      </c>
      <c r="J15" s="4" t="str">
        <f t="shared" si="2"/>
        <v>cost: 30</v>
      </c>
      <c r="K15" s="4" t="str">
        <f t="shared" ca="1" si="5"/>
        <v>stock: 10</v>
      </c>
      <c r="L15" s="4" t="str">
        <f t="shared" si="3"/>
        <v>weight: 0</v>
      </c>
      <c r="M15" s="4" t="str">
        <f t="shared" si="6"/>
        <v>image_link: '/img/clericItems.png'</v>
      </c>
      <c r="N15" s="4" t="str">
        <f>IF(F15="","",N$4&amp;": '"&amp;_xlfn.XLOOKUP(F15,Sheet2!$K$1:$K$26,Sheet2!$L$1:$L$26)&amp;"'")</f>
        <v>image_alt_text: 'Cleric Items'</v>
      </c>
      <c r="O15" s="4" t="str">
        <f t="shared" si="7"/>
        <v>category_id: 3</v>
      </c>
      <c r="P15" s="4" t="str">
        <f t="shared" si="4"/>
        <v/>
      </c>
      <c r="Q15" s="4" t="str">
        <f t="shared" si="8"/>
        <v/>
      </c>
      <c r="R15" s="4" t="str">
        <f t="shared" ca="1" si="9"/>
        <v>{product_name: 'Altar Cloth, Velvet', cost: 30, stock: 10, weight: 0, image_link: '/img/clericItems.png', image_alt_text: 'Cleric Items', category_id: 3, additional_information: {}},</v>
      </c>
    </row>
    <row r="16" spans="1:19" s="12" customFormat="1" outlineLevel="1" x14ac:dyDescent="0.2">
      <c r="A16" s="11" t="s">
        <v>923</v>
      </c>
      <c r="B16" s="37" t="s">
        <v>924</v>
      </c>
      <c r="C16" s="12">
        <v>0</v>
      </c>
      <c r="D16" s="12">
        <v>0</v>
      </c>
      <c r="E16" s="13"/>
      <c r="F16" s="13" t="s">
        <v>1438</v>
      </c>
      <c r="H16" s="4" t="str">
        <f t="shared" si="0"/>
        <v>product_name: 'Amulet'</v>
      </c>
      <c r="I16" s="4" t="str">
        <f t="shared" si="1"/>
        <v>description: '(Typically a magical item)'</v>
      </c>
      <c r="J16" s="4" t="str">
        <f t="shared" si="2"/>
        <v>cost: 0</v>
      </c>
      <c r="K16" s="4" t="str">
        <f t="shared" ca="1" si="5"/>
        <v>stock: 14</v>
      </c>
      <c r="L16" s="4" t="str">
        <f t="shared" si="3"/>
        <v>weight: 0</v>
      </c>
      <c r="M16" s="4" t="str">
        <f t="shared" si="6"/>
        <v>image_link: '/img/amulet.png'</v>
      </c>
      <c r="N16" s="4" t="str">
        <f>IF(F16="","",N$4&amp;": '"&amp;_xlfn.XLOOKUP(F16,Sheet2!$K$1:$K$26,Sheet2!$L$1:$L$26)&amp;"'")</f>
        <v>image_alt_text: 'Amulet'</v>
      </c>
      <c r="O16" s="4" t="str">
        <f t="shared" si="7"/>
        <v>category_id: 3</v>
      </c>
      <c r="P16" s="4" t="str">
        <f t="shared" si="4"/>
        <v/>
      </c>
      <c r="Q16" s="4" t="str">
        <f t="shared" si="8"/>
        <v/>
      </c>
      <c r="R16" s="4" t="str">
        <f t="shared" ca="1" si="9"/>
        <v>{product_name: 'Amulet', description: '(Typically a magical item)', cost: 0, stock: 14, weight: 0, image_link: '/img/amulet.png', image_alt_text: 'Amulet', category_id: 3, additional_information: {}},</v>
      </c>
    </row>
    <row r="17" spans="1:18" s="12" customFormat="1" outlineLevel="1" x14ac:dyDescent="0.2">
      <c r="A17" s="11" t="s">
        <v>925</v>
      </c>
      <c r="B17" s="37" t="s">
        <v>1352</v>
      </c>
      <c r="C17" s="12">
        <v>10</v>
      </c>
      <c r="D17" s="12">
        <v>0.05</v>
      </c>
      <c r="E17" s="13"/>
      <c r="F17" s="13"/>
      <c r="H17" s="4" t="str">
        <f t="shared" si="0"/>
        <v>product_name: 'Animal Feed'</v>
      </c>
      <c r="I17" s="4" t="str">
        <f t="shared" si="1"/>
        <v/>
      </c>
      <c r="J17" s="4" t="str">
        <f t="shared" si="2"/>
        <v>cost: 0.05</v>
      </c>
      <c r="K17" s="4" t="str">
        <f t="shared" ca="1" si="5"/>
        <v>stock: 13</v>
      </c>
      <c r="L17" s="4" t="str">
        <f t="shared" si="3"/>
        <v>weight: 10</v>
      </c>
      <c r="M17" s="4" t="str">
        <f t="shared" si="6"/>
        <v/>
      </c>
      <c r="N17" s="4" t="str">
        <f>IF(F17="","",N$4&amp;": '"&amp;_xlfn.XLOOKUP(F17,Sheet2!$K$1:$K$26,Sheet2!$L$1:$L$26)&amp;"'")</f>
        <v/>
      </c>
      <c r="O17" s="4" t="str">
        <f t="shared" si="7"/>
        <v>category_id: 3</v>
      </c>
      <c r="P17" s="4" t="str">
        <f t="shared" si="4"/>
        <v/>
      </c>
      <c r="Q17" s="4" t="str">
        <f t="shared" si="8"/>
        <v/>
      </c>
      <c r="R17" s="4" t="str">
        <f t="shared" ca="1" si="9"/>
        <v>{product_name: 'Animal Feed', cost: 0.05, stock: 13, weight: 10, category_id: 3, additional_information: {}},</v>
      </c>
    </row>
    <row r="18" spans="1:18" s="12" customFormat="1" ht="20.399999999999999" outlineLevel="1" x14ac:dyDescent="0.2">
      <c r="A18" s="11" t="s">
        <v>926</v>
      </c>
      <c r="B18" s="37" t="s">
        <v>928</v>
      </c>
      <c r="C18" s="12">
        <v>0.1</v>
      </c>
      <c r="D18" s="12">
        <v>50</v>
      </c>
      <c r="E18" s="13" t="s">
        <v>907</v>
      </c>
      <c r="F18" s="13" t="s">
        <v>1439</v>
      </c>
      <c r="H18" s="4" t="str">
        <f t="shared" si="0"/>
        <v>product_name: 'Antitoxin'</v>
      </c>
      <c r="I18" s="4" t="str">
        <f t="shared" si="1"/>
        <v>description: 'If you drink antitoxin, you get a +5 alchemical bonus on Fortitude saving throws against poison for 1 hour.'</v>
      </c>
      <c r="J18" s="4" t="str">
        <f t="shared" si="2"/>
        <v>cost: 50</v>
      </c>
      <c r="K18" s="4" t="str">
        <f t="shared" ca="1" si="5"/>
        <v>stock: 13</v>
      </c>
      <c r="L18" s="4" t="str">
        <f t="shared" si="3"/>
        <v>weight: 0.1</v>
      </c>
      <c r="M18" s="4" t="str">
        <f t="shared" si="6"/>
        <v>image_link: '/img/specialitems.png'</v>
      </c>
      <c r="N18" s="4" t="str">
        <f>IF(F18="","",N$4&amp;": '"&amp;_xlfn.XLOOKUP(F18,Sheet2!$K$1:$K$26,Sheet2!$L$1:$L$26)&amp;"'")</f>
        <v>image_alt_text: 'Special Items'</v>
      </c>
      <c r="O18" s="4" t="str">
        <f t="shared" si="7"/>
        <v>category_id: 3</v>
      </c>
      <c r="P18" s="4" t="str">
        <f t="shared" si="4"/>
        <v>type: 'Special Substances &amp; Items'</v>
      </c>
      <c r="Q18" s="4" t="str">
        <f t="shared" si="8"/>
        <v/>
      </c>
      <c r="R18" s="4" t="str">
        <f t="shared" ca="1" si="9"/>
        <v>{product_name: 'Antitoxin', description: 'If you drink antitoxin, you get a +5 alchemical bonus on Fortitude saving throws against poison for 1 hour.', cost: 50, stock: 13, weight: 0.1, image_link: '/img/specialitems.png', image_alt_text: 'Special Items', category_id: 3, additional_information: {type: 'Special Substances &amp; Items'}},</v>
      </c>
    </row>
    <row r="19" spans="1:18" s="12" customFormat="1" outlineLevel="1" x14ac:dyDescent="0.2">
      <c r="A19" s="11" t="s">
        <v>929</v>
      </c>
      <c r="B19" s="37" t="s">
        <v>1352</v>
      </c>
      <c r="C19" s="12">
        <v>40</v>
      </c>
      <c r="D19" s="12">
        <v>500</v>
      </c>
      <c r="E19" s="13"/>
      <c r="F19" s="13" t="s">
        <v>1437</v>
      </c>
      <c r="H19" s="4" t="str">
        <f t="shared" si="0"/>
        <v>product_name: 'Arcane Lab'</v>
      </c>
      <c r="I19" s="4" t="str">
        <f t="shared" si="1"/>
        <v/>
      </c>
      <c r="J19" s="4" t="str">
        <f t="shared" si="2"/>
        <v>cost: 500</v>
      </c>
      <c r="K19" s="4" t="str">
        <f t="shared" ca="1" si="5"/>
        <v>stock: 11</v>
      </c>
      <c r="L19" s="4" t="str">
        <f t="shared" si="3"/>
        <v>weight: 40</v>
      </c>
      <c r="M19" s="4" t="str">
        <f t="shared" si="6"/>
        <v>image_link: '/img/clericItems.png'</v>
      </c>
      <c r="N19" s="4" t="str">
        <f>IF(F19="","",N$4&amp;": '"&amp;_xlfn.XLOOKUP(F19,Sheet2!$K$1:$K$26,Sheet2!$L$1:$L$26)&amp;"'")</f>
        <v>image_alt_text: 'Cleric Items'</v>
      </c>
      <c r="O19" s="4" t="str">
        <f t="shared" si="7"/>
        <v>category_id: 3</v>
      </c>
      <c r="P19" s="4" t="str">
        <f t="shared" si="4"/>
        <v/>
      </c>
      <c r="Q19" s="4" t="str">
        <f t="shared" si="8"/>
        <v/>
      </c>
      <c r="R19" s="4" t="str">
        <f t="shared" ca="1" si="9"/>
        <v>{product_name: 'Arcane Lab', cost: 500, stock: 11, weight: 40, image_link: '/img/clericItems.png', image_alt_text: 'Cleric Items', category_id: 3, additional_information: {}},</v>
      </c>
    </row>
    <row r="20" spans="1:18" s="12" customFormat="1" outlineLevel="1" x14ac:dyDescent="0.2">
      <c r="A20" s="11" t="s">
        <v>930</v>
      </c>
      <c r="B20" s="37" t="s">
        <v>931</v>
      </c>
      <c r="C20" s="12">
        <v>600</v>
      </c>
      <c r="D20" s="12">
        <v>10000</v>
      </c>
      <c r="E20" s="13"/>
      <c r="F20" s="13" t="s">
        <v>1437</v>
      </c>
      <c r="H20" s="4" t="str">
        <f t="shared" si="0"/>
        <v>product_name: 'Arcane Library'</v>
      </c>
      <c r="I20" s="4" t="str">
        <f t="shared" si="1"/>
        <v>description: 'At least 200 rare volumes'</v>
      </c>
      <c r="J20" s="4" t="str">
        <f t="shared" si="2"/>
        <v>cost: 10000</v>
      </c>
      <c r="K20" s="4" t="str">
        <f t="shared" ca="1" si="5"/>
        <v>stock: 6</v>
      </c>
      <c r="L20" s="4" t="str">
        <f t="shared" si="3"/>
        <v>weight: 600</v>
      </c>
      <c r="M20" s="4" t="str">
        <f t="shared" si="6"/>
        <v>image_link: '/img/clericItems.png'</v>
      </c>
      <c r="N20" s="4" t="str">
        <f>IF(F20="","",N$4&amp;": '"&amp;_xlfn.XLOOKUP(F20,Sheet2!$K$1:$K$26,Sheet2!$L$1:$L$26)&amp;"'")</f>
        <v>image_alt_text: 'Cleric Items'</v>
      </c>
      <c r="O20" s="4" t="str">
        <f t="shared" si="7"/>
        <v>category_id: 3</v>
      </c>
      <c r="P20" s="4" t="str">
        <f t="shared" si="4"/>
        <v/>
      </c>
      <c r="Q20" s="4" t="str">
        <f t="shared" si="8"/>
        <v/>
      </c>
      <c r="R20" s="4" t="str">
        <f t="shared" ca="1" si="9"/>
        <v>{product_name: 'Arcane Library', description: 'At least 200 rare volumes', cost: 10000, stock: 6, weight: 600, image_link: '/img/clericItems.png', image_alt_text: 'Cleric Items', category_id: 3, additional_information: {}},</v>
      </c>
    </row>
    <row r="21" spans="1:18" s="12" customFormat="1" ht="40.799999999999997" outlineLevel="1" x14ac:dyDescent="0.2">
      <c r="A21" s="11" t="s">
        <v>932</v>
      </c>
      <c r="B21" s="37" t="s">
        <v>933</v>
      </c>
      <c r="C21" s="12">
        <v>4</v>
      </c>
      <c r="D21" s="12">
        <v>1</v>
      </c>
      <c r="E21" s="13" t="s">
        <v>870</v>
      </c>
      <c r="F21" s="13" t="s">
        <v>1440</v>
      </c>
      <c r="H21" s="4" t="str">
        <f t="shared" si="0"/>
        <v>product_name: 'Artisan\'s Outfit'</v>
      </c>
      <c r="I21" s="4" t="str">
        <f t="shared" si="1"/>
        <v>description: 'This outfit includes a shirt with buttons, a skirt or pants with a drawstring, shoes, and perhaps a cap or hat. It may also include a belt or a leather or cloth apron for carrying tools.'</v>
      </c>
      <c r="J21" s="4" t="str">
        <f t="shared" si="2"/>
        <v>cost: 1</v>
      </c>
      <c r="K21" s="4" t="str">
        <f t="shared" ca="1" si="5"/>
        <v>stock: 13</v>
      </c>
      <c r="L21" s="4" t="str">
        <f t="shared" si="3"/>
        <v>weight: 4</v>
      </c>
      <c r="M21" s="4" t="str">
        <f t="shared" si="6"/>
        <v>image_link: '/img/clothing.png'</v>
      </c>
      <c r="N21" s="4" t="str">
        <f>IF(F21="","",N$4&amp;": '"&amp;_xlfn.XLOOKUP(F21,Sheet2!$K$1:$K$26,Sheet2!$L$1:$L$26)&amp;"'")</f>
        <v>image_alt_text: 'Clothing'</v>
      </c>
      <c r="O21" s="4" t="str">
        <f t="shared" si="7"/>
        <v>category_id: 3</v>
      </c>
      <c r="P21" s="4" t="str">
        <f t="shared" si="4"/>
        <v>type: 'Clothing'</v>
      </c>
      <c r="Q21" s="4" t="str">
        <f t="shared" si="8"/>
        <v/>
      </c>
      <c r="R21" s="4" t="str">
        <f t="shared" ca="1" si="9"/>
        <v>{product_name: 'Artisan\'s Outfit', description: 'This outfit includes a shirt with buttons, a skirt or pants with a drawstring, shoes, and perhaps a cap or hat. It may also include a belt or a leather or cloth apron for carrying tools.', cost: 1, stock: 13, weight: 4, image_link: '/img/clothing.png', image_alt_text: 'Clothing', category_id: 3, additional_information: {type: 'Clothing'}},</v>
      </c>
    </row>
    <row r="22" spans="1:18" s="12" customFormat="1" ht="40.799999999999997" outlineLevel="1" x14ac:dyDescent="0.2">
      <c r="A22" s="11" t="s">
        <v>934</v>
      </c>
      <c r="B22" s="37" t="s">
        <v>935</v>
      </c>
      <c r="C22" s="12">
        <v>5</v>
      </c>
      <c r="D22" s="12">
        <v>5</v>
      </c>
      <c r="E22" s="13" t="s">
        <v>914</v>
      </c>
      <c r="F22" s="13" t="s">
        <v>1435</v>
      </c>
      <c r="H22" s="4" t="str">
        <f t="shared" si="0"/>
        <v>product_name: 'Artisan\'s Tools'</v>
      </c>
      <c r="I22" s="4" t="str">
        <f t="shared" si="1"/>
        <v>description: 'These special tools include the items needed to pursue any craft. Without them, you have to use improvised tools (-2 penalty on Craft checks), if you can do the job at all.'</v>
      </c>
      <c r="J22" s="4" t="str">
        <f t="shared" si="2"/>
        <v>cost: 5</v>
      </c>
      <c r="K22" s="4" t="str">
        <f t="shared" ca="1" si="5"/>
        <v>stock: 5</v>
      </c>
      <c r="L22" s="4" t="str">
        <f t="shared" si="3"/>
        <v>weight: 5</v>
      </c>
      <c r="M22" s="4" t="str">
        <f t="shared" si="6"/>
        <v>image_link: '/img/tools&amp;skillsKit.png'</v>
      </c>
      <c r="N22" s="4" t="str">
        <f>IF(F22="","",N$4&amp;": '"&amp;_xlfn.XLOOKUP(F22,Sheet2!$K$1:$K$26,Sheet2!$L$1:$L$26)&amp;"'")</f>
        <v>image_alt_text: 'Tools &amp; Skills Kit'</v>
      </c>
      <c r="O22" s="4" t="str">
        <f t="shared" si="7"/>
        <v>category_id: 3</v>
      </c>
      <c r="P22" s="4" t="str">
        <f t="shared" si="4"/>
        <v>type: 'Tools &amp; Skill Kits'</v>
      </c>
      <c r="Q22" s="4" t="str">
        <f t="shared" si="8"/>
        <v/>
      </c>
      <c r="R22" s="4" t="str">
        <f t="shared" ca="1" si="9"/>
        <v>{product_name: 'Artisan\'s Tools', description: 'These special tools include the items needed to pursue any craft. Without them, you have to use improvised tools (-2 penalty on Craft checks), if you can do the job at all.', cost: 5, stock: 5, weight: 5, image_link: '/img/tools&amp;skillsKit.png', image_alt_text: 'Tools &amp; Skills Kit', category_id: 3, additional_information: {type: 'Tools &amp; Skill Kits'}},</v>
      </c>
    </row>
    <row r="23" spans="1:18" s="12" customFormat="1" ht="40.799999999999997" outlineLevel="1" x14ac:dyDescent="0.2">
      <c r="A23" s="11" t="s">
        <v>936</v>
      </c>
      <c r="B23" s="37" t="s">
        <v>938</v>
      </c>
      <c r="C23" s="12">
        <v>5</v>
      </c>
      <c r="D23" s="12">
        <v>55</v>
      </c>
      <c r="E23" s="13" t="s">
        <v>914</v>
      </c>
      <c r="F23" s="13" t="s">
        <v>1435</v>
      </c>
      <c r="H23" s="4" t="str">
        <f t="shared" si="0"/>
        <v>product_name: 'Artisan\'s Tools, Masterwork'</v>
      </c>
      <c r="I23" s="4" t="str">
        <f t="shared" si="1"/>
        <v>description: 'These tools serve the same purpose as artisan\'s tools (above), but masterwork artisan\'s tools are the perfect tools for the job, so you get a +2 circumstance bonus on Craft checks made with them.'</v>
      </c>
      <c r="J23" s="4" t="str">
        <f t="shared" si="2"/>
        <v>cost: 55</v>
      </c>
      <c r="K23" s="4" t="str">
        <f t="shared" ca="1" si="5"/>
        <v>stock: 19</v>
      </c>
      <c r="L23" s="4" t="str">
        <f t="shared" si="3"/>
        <v>weight: 5</v>
      </c>
      <c r="M23" s="4" t="str">
        <f t="shared" si="6"/>
        <v>image_link: '/img/tools&amp;skillsKit.png'</v>
      </c>
      <c r="N23" s="4" t="str">
        <f>IF(F23="","",N$4&amp;": '"&amp;_xlfn.XLOOKUP(F23,Sheet2!$K$1:$K$26,Sheet2!$L$1:$L$26)&amp;"'")</f>
        <v>image_alt_text: 'Tools &amp; Skills Kit'</v>
      </c>
      <c r="O23" s="4" t="str">
        <f t="shared" si="7"/>
        <v>category_id: 3</v>
      </c>
      <c r="P23" s="4" t="str">
        <f t="shared" si="4"/>
        <v>type: 'Tools &amp; Skill Kits'</v>
      </c>
      <c r="Q23" s="4" t="str">
        <f t="shared" si="8"/>
        <v/>
      </c>
      <c r="R23" s="4" t="str">
        <f t="shared" ca="1" si="9"/>
        <v>{product_name: 'Artisan\'s Tools, Masterwork', description: 'These tools serve the same purpose as artisan\'s tools (above), but masterwork artisan\'s tools are the perfect tools for the job, so you get a +2 circumstance bonus on Craft checks made with them.', cost: 55, stock: 19, weight: 5, image_link: '/img/tools&amp;skillsKit.png', image_alt_text: 'Tools &amp; Skills Kit', category_id: 3, additional_information: {type: 'Tools &amp; Skill Kits'}},</v>
      </c>
    </row>
    <row r="24" spans="1:18" s="12" customFormat="1" outlineLevel="1" x14ac:dyDescent="0.2">
      <c r="A24" s="11" t="s">
        <v>939</v>
      </c>
      <c r="B24" s="37" t="s">
        <v>940</v>
      </c>
      <c r="C24" s="12">
        <v>3</v>
      </c>
      <c r="D24" s="12">
        <v>45</v>
      </c>
      <c r="E24" s="13"/>
      <c r="F24" s="13" t="s">
        <v>1441</v>
      </c>
      <c r="H24" s="4" t="str">
        <f t="shared" si="0"/>
        <v>product_name: 'Aspergillum, Gold'</v>
      </c>
      <c r="I24" s="4" t="str">
        <f t="shared" si="1"/>
        <v>description: 'Holds 3 flasks holy water; Std Act. range touch attack'</v>
      </c>
      <c r="J24" s="4" t="str">
        <f t="shared" si="2"/>
        <v>cost: 45</v>
      </c>
      <c r="K24" s="4" t="str">
        <f t="shared" ca="1" si="5"/>
        <v>stock: 10</v>
      </c>
      <c r="L24" s="4" t="str">
        <f t="shared" si="3"/>
        <v>weight: 3</v>
      </c>
      <c r="M24" s="4" t="str">
        <f t="shared" si="6"/>
        <v>image_link: '/img/jewels.png'</v>
      </c>
      <c r="N24" s="4" t="str">
        <f>IF(F24="","",N$4&amp;": '"&amp;_xlfn.XLOOKUP(F24,Sheet2!$K$1:$K$26,Sheet2!$L$1:$L$26)&amp;"'")</f>
        <v>image_alt_text: 'Jewels'</v>
      </c>
      <c r="O24" s="4" t="str">
        <f t="shared" si="7"/>
        <v>category_id: 3</v>
      </c>
      <c r="P24" s="4" t="str">
        <f t="shared" si="4"/>
        <v/>
      </c>
      <c r="Q24" s="4" t="str">
        <f t="shared" si="8"/>
        <v/>
      </c>
      <c r="R24" s="4" t="str">
        <f t="shared" ca="1" si="9"/>
        <v>{product_name: 'Aspergillum, Gold', description: 'Holds 3 flasks holy water; Std Act. range touch attack', cost: 45, stock: 10, weight: 3, image_link: '/img/jewels.png', image_alt_text: 'Jewels', category_id: 3, additional_information: {}},</v>
      </c>
    </row>
    <row r="25" spans="1:18" s="12" customFormat="1" outlineLevel="1" x14ac:dyDescent="0.2">
      <c r="A25" s="11" t="s">
        <v>941</v>
      </c>
      <c r="B25" s="37" t="s">
        <v>940</v>
      </c>
      <c r="C25" s="12">
        <v>3</v>
      </c>
      <c r="D25" s="12">
        <v>5</v>
      </c>
      <c r="E25" s="13"/>
      <c r="F25" s="13" t="s">
        <v>1441</v>
      </c>
      <c r="H25" s="4" t="str">
        <f t="shared" si="0"/>
        <v>product_name: 'Aspergillum, Iron'</v>
      </c>
      <c r="I25" s="4" t="str">
        <f t="shared" si="1"/>
        <v>description: 'Holds 3 flasks holy water; Std Act. range touch attack'</v>
      </c>
      <c r="J25" s="4" t="str">
        <f t="shared" si="2"/>
        <v>cost: 5</v>
      </c>
      <c r="K25" s="4" t="str">
        <f t="shared" ca="1" si="5"/>
        <v>stock: 6</v>
      </c>
      <c r="L25" s="4" t="str">
        <f t="shared" si="3"/>
        <v>weight: 3</v>
      </c>
      <c r="M25" s="4" t="str">
        <f t="shared" si="6"/>
        <v>image_link: '/img/jewels.png'</v>
      </c>
      <c r="N25" s="4" t="str">
        <f>IF(F25="","",N$4&amp;": '"&amp;_xlfn.XLOOKUP(F25,Sheet2!$K$1:$K$26,Sheet2!$L$1:$L$26)&amp;"'")</f>
        <v>image_alt_text: 'Jewels'</v>
      </c>
      <c r="O25" s="4" t="str">
        <f t="shared" si="7"/>
        <v>category_id: 3</v>
      </c>
      <c r="P25" s="4" t="str">
        <f t="shared" si="4"/>
        <v/>
      </c>
      <c r="Q25" s="4" t="str">
        <f t="shared" si="8"/>
        <v/>
      </c>
      <c r="R25" s="4" t="str">
        <f t="shared" ca="1" si="9"/>
        <v>{product_name: 'Aspergillum, Iron', description: 'Holds 3 flasks holy water; Std Act. range touch attack', cost: 5, stock: 6, weight: 3, image_link: '/img/jewels.png', image_alt_text: 'Jewels', category_id: 3, additional_information: {}},</v>
      </c>
    </row>
    <row r="26" spans="1:18" s="12" customFormat="1" outlineLevel="1" x14ac:dyDescent="0.2">
      <c r="A26" s="11" t="s">
        <v>942</v>
      </c>
      <c r="B26" s="37" t="s">
        <v>940</v>
      </c>
      <c r="C26" s="12">
        <v>3</v>
      </c>
      <c r="D26" s="12">
        <v>20</v>
      </c>
      <c r="E26" s="13"/>
      <c r="F26" s="13" t="s">
        <v>1441</v>
      </c>
      <c r="H26" s="4" t="str">
        <f t="shared" si="0"/>
        <v>product_name: 'Aspergillum, Silver (DotF)'</v>
      </c>
      <c r="I26" s="4" t="str">
        <f t="shared" si="1"/>
        <v>description: 'Holds 3 flasks holy water; Std Act. range touch attack'</v>
      </c>
      <c r="J26" s="4" t="str">
        <f t="shared" si="2"/>
        <v>cost: 20</v>
      </c>
      <c r="K26" s="4" t="str">
        <f t="shared" ca="1" si="5"/>
        <v>stock: 12</v>
      </c>
      <c r="L26" s="4" t="str">
        <f t="shared" si="3"/>
        <v>weight: 3</v>
      </c>
      <c r="M26" s="4" t="str">
        <f t="shared" si="6"/>
        <v>image_link: '/img/jewels.png'</v>
      </c>
      <c r="N26" s="4" t="str">
        <f>IF(F26="","",N$4&amp;": '"&amp;_xlfn.XLOOKUP(F26,Sheet2!$K$1:$K$26,Sheet2!$L$1:$L$26)&amp;"'")</f>
        <v>image_alt_text: 'Jewels'</v>
      </c>
      <c r="O26" s="4" t="str">
        <f t="shared" si="7"/>
        <v>category_id: 3</v>
      </c>
      <c r="P26" s="4" t="str">
        <f t="shared" si="4"/>
        <v/>
      </c>
      <c r="Q26" s="4" t="str">
        <f t="shared" si="8"/>
        <v/>
      </c>
      <c r="R26" s="4" t="str">
        <f t="shared" ca="1" si="9"/>
        <v>{product_name: 'Aspergillum, Silver (DotF)', description: 'Holds 3 flasks holy water; Std Act. range touch attack', cost: 20, stock: 12, weight: 3, image_link: '/img/jewels.png', image_alt_text: 'Jewels', category_id: 3, additional_information: {}},</v>
      </c>
    </row>
    <row r="27" spans="1:18" s="12" customFormat="1" outlineLevel="1" x14ac:dyDescent="0.2">
      <c r="A27" s="11" t="s">
        <v>943</v>
      </c>
      <c r="B27" s="37" t="s">
        <v>940</v>
      </c>
      <c r="C27" s="12">
        <v>3</v>
      </c>
      <c r="D27" s="12">
        <v>50</v>
      </c>
      <c r="E27" s="13"/>
      <c r="F27" s="13" t="s">
        <v>1441</v>
      </c>
      <c r="H27" s="4" t="str">
        <f t="shared" si="0"/>
        <v>product_name: 'Aspergillum, Silver (FRCS)'</v>
      </c>
      <c r="I27" s="4" t="str">
        <f t="shared" si="1"/>
        <v>description: 'Holds 3 flasks holy water; Std Act. range touch attack'</v>
      </c>
      <c r="J27" s="4" t="str">
        <f t="shared" si="2"/>
        <v>cost: 50</v>
      </c>
      <c r="K27" s="4" t="str">
        <f t="shared" ca="1" si="5"/>
        <v>stock: 12</v>
      </c>
      <c r="L27" s="4" t="str">
        <f t="shared" si="3"/>
        <v>weight: 3</v>
      </c>
      <c r="M27" s="4" t="str">
        <f t="shared" si="6"/>
        <v>image_link: '/img/jewels.png'</v>
      </c>
      <c r="N27" s="4" t="str">
        <f>IF(F27="","",N$4&amp;": '"&amp;_xlfn.XLOOKUP(F27,Sheet2!$K$1:$K$26,Sheet2!$L$1:$L$26)&amp;"'")</f>
        <v>image_alt_text: 'Jewels'</v>
      </c>
      <c r="O27" s="4" t="str">
        <f t="shared" si="7"/>
        <v>category_id: 3</v>
      </c>
      <c r="P27" s="4" t="str">
        <f t="shared" si="4"/>
        <v/>
      </c>
      <c r="Q27" s="4" t="str">
        <f t="shared" si="8"/>
        <v/>
      </c>
      <c r="R27" s="4" t="str">
        <f t="shared" ca="1" si="9"/>
        <v>{product_name: 'Aspergillum, Silver (FRCS)', description: 'Holds 3 flasks holy water; Std Act. range touch attack', cost: 50, stock: 12, weight: 3, image_link: '/img/jewels.png', image_alt_text: 'Jewels', category_id: 3, additional_information: {}},</v>
      </c>
    </row>
    <row r="28" spans="1:18" s="12" customFormat="1" outlineLevel="1" x14ac:dyDescent="0.2">
      <c r="A28" s="11" t="s">
        <v>863</v>
      </c>
      <c r="B28" s="37" t="s">
        <v>944</v>
      </c>
      <c r="C28" s="12">
        <v>2</v>
      </c>
      <c r="D28" s="12">
        <v>2</v>
      </c>
      <c r="E28" s="13" t="s">
        <v>945</v>
      </c>
      <c r="F28" s="13" t="s">
        <v>1442</v>
      </c>
      <c r="H28" s="4" t="str">
        <f t="shared" si="0"/>
        <v>product_name: 'Backpack'</v>
      </c>
      <c r="I28" s="4" t="str">
        <f t="shared" si="1"/>
        <v>description: 'Holds 1 cu. ft'</v>
      </c>
      <c r="J28" s="4" t="str">
        <f t="shared" si="2"/>
        <v>cost: 2</v>
      </c>
      <c r="K28" s="4" t="str">
        <f t="shared" ca="1" si="5"/>
        <v>stock: 4</v>
      </c>
      <c r="L28" s="4" t="str">
        <f t="shared" si="3"/>
        <v>weight: 2</v>
      </c>
      <c r="M28" s="4" t="str">
        <f t="shared" si="6"/>
        <v>image_link: '/img/adventuringGear.png'</v>
      </c>
      <c r="N28" s="4" t="str">
        <f>IF(F28="","",N$4&amp;": '"&amp;_xlfn.XLOOKUP(F28,Sheet2!$K$1:$K$26,Sheet2!$L$1:$L$26)&amp;"'")</f>
        <v>image_alt_text: 'Adventuring Gear'</v>
      </c>
      <c r="O28" s="4" t="str">
        <f t="shared" si="7"/>
        <v>category_id: 3</v>
      </c>
      <c r="P28" s="4" t="str">
        <f t="shared" si="4"/>
        <v>type: 'Adventuring Gear'</v>
      </c>
      <c r="Q28" s="4" t="str">
        <f t="shared" si="8"/>
        <v/>
      </c>
      <c r="R28" s="4" t="str">
        <f t="shared" ca="1" si="9"/>
        <v>{product_name: 'Backpack', description: 'Holds 1 cu. ft', cost: 2, stock: 4, weight: 2, image_link: '/img/adventuringGear.png', image_alt_text: 'Adventuring Gear', category_id: 3, additional_information: {type: 'Adventuring Gear'}},</v>
      </c>
    </row>
    <row r="29" spans="1:18" s="12" customFormat="1" outlineLevel="1" x14ac:dyDescent="0.2">
      <c r="A29" s="11" t="s">
        <v>865</v>
      </c>
      <c r="B29" s="37" t="s">
        <v>946</v>
      </c>
      <c r="C29" s="12">
        <v>0.5</v>
      </c>
      <c r="D29" s="12">
        <v>0.5</v>
      </c>
      <c r="E29" s="13"/>
      <c r="F29" s="13" t="s">
        <v>1442</v>
      </c>
      <c r="H29" s="4" t="str">
        <f t="shared" si="0"/>
        <v>product_name: 'Bandoleer'</v>
      </c>
      <c r="I29" s="4" t="str">
        <f t="shared" si="1"/>
        <v>description: 'Carries up to 8 small items.'</v>
      </c>
      <c r="J29" s="4" t="str">
        <f t="shared" si="2"/>
        <v>cost: 0.5</v>
      </c>
      <c r="K29" s="4" t="str">
        <f t="shared" ca="1" si="5"/>
        <v>stock: 16</v>
      </c>
      <c r="L29" s="4" t="str">
        <f t="shared" si="3"/>
        <v>weight: 0.5</v>
      </c>
      <c r="M29" s="4" t="str">
        <f t="shared" si="6"/>
        <v>image_link: '/img/adventuringGear.png'</v>
      </c>
      <c r="N29" s="4" t="str">
        <f>IF(F29="","",N$4&amp;": '"&amp;_xlfn.XLOOKUP(F29,Sheet2!$K$1:$K$26,Sheet2!$L$1:$L$26)&amp;"'")</f>
        <v>image_alt_text: 'Adventuring Gear'</v>
      </c>
      <c r="O29" s="4" t="str">
        <f t="shared" si="7"/>
        <v>category_id: 3</v>
      </c>
      <c r="P29" s="4" t="str">
        <f t="shared" si="4"/>
        <v/>
      </c>
      <c r="Q29" s="4" t="str">
        <f t="shared" si="8"/>
        <v/>
      </c>
      <c r="R29" s="4" t="str">
        <f t="shared" ca="1" si="9"/>
        <v>{product_name: 'Bandoleer', description: 'Carries up to 8 small items.', cost: 0.5, stock: 16, weight: 0.5, image_link: '/img/adventuringGear.png', image_alt_text: 'Adventuring Gear', category_id: 3, additional_information: {}},</v>
      </c>
    </row>
    <row r="30" spans="1:18" s="12" customFormat="1" outlineLevel="1" x14ac:dyDescent="0.2">
      <c r="A30" s="11" t="s">
        <v>947</v>
      </c>
      <c r="B30" s="37" t="s">
        <v>948</v>
      </c>
      <c r="C30" s="12">
        <v>0.5</v>
      </c>
      <c r="D30" s="12">
        <v>5</v>
      </c>
      <c r="E30" s="13"/>
      <c r="F30" s="13" t="s">
        <v>1442</v>
      </c>
      <c r="H30" s="4" t="str">
        <f t="shared" si="0"/>
        <v>product_name: 'Bandoleer, Masterwork'</v>
      </c>
      <c r="I30" s="4" t="str">
        <f t="shared" si="1"/>
        <v>description: 'Carries up to 12 small items.'</v>
      </c>
      <c r="J30" s="4" t="str">
        <f t="shared" si="2"/>
        <v>cost: 5</v>
      </c>
      <c r="K30" s="4" t="str">
        <f t="shared" ca="1" si="5"/>
        <v>stock: 8</v>
      </c>
      <c r="L30" s="4" t="str">
        <f t="shared" si="3"/>
        <v>weight: 0.5</v>
      </c>
      <c r="M30" s="4" t="str">
        <f t="shared" si="6"/>
        <v>image_link: '/img/adventuringGear.png'</v>
      </c>
      <c r="N30" s="4" t="str">
        <f>IF(F30="","",N$4&amp;": '"&amp;_xlfn.XLOOKUP(F30,Sheet2!$K$1:$K$26,Sheet2!$L$1:$L$26)&amp;"'")</f>
        <v>image_alt_text: 'Adventuring Gear'</v>
      </c>
      <c r="O30" s="4" t="str">
        <f t="shared" si="7"/>
        <v>category_id: 3</v>
      </c>
      <c r="P30" s="4" t="str">
        <f t="shared" si="4"/>
        <v/>
      </c>
      <c r="Q30" s="4" t="str">
        <f t="shared" si="8"/>
        <v/>
      </c>
      <c r="R30" s="4" t="str">
        <f t="shared" ca="1" si="9"/>
        <v>{product_name: 'Bandoleer, Masterwork', description: 'Carries up to 12 small items.', cost: 5, stock: 8, weight: 0.5, image_link: '/img/adventuringGear.png', image_alt_text: 'Adventuring Gear', category_id: 3, additional_information: {}},</v>
      </c>
    </row>
    <row r="31" spans="1:18" s="12" customFormat="1" outlineLevel="1" x14ac:dyDescent="0.2">
      <c r="A31" s="11" t="s">
        <v>949</v>
      </c>
      <c r="B31" s="37" t="s">
        <v>950</v>
      </c>
      <c r="C31" s="12">
        <v>30</v>
      </c>
      <c r="D31" s="12">
        <v>2</v>
      </c>
      <c r="E31" s="13" t="s">
        <v>945</v>
      </c>
      <c r="F31" s="13" t="s">
        <v>1442</v>
      </c>
      <c r="H31" s="4" t="str">
        <f t="shared" si="0"/>
        <v>product_name: 'Barrel'</v>
      </c>
      <c r="I31" s="4" t="str">
        <f t="shared" si="1"/>
        <v>description: 'Holds 10 cu ft'</v>
      </c>
      <c r="J31" s="4" t="str">
        <f t="shared" si="2"/>
        <v>cost: 2</v>
      </c>
      <c r="K31" s="4" t="str">
        <f t="shared" ca="1" si="5"/>
        <v>stock: 16</v>
      </c>
      <c r="L31" s="4" t="str">
        <f t="shared" si="3"/>
        <v>weight: 30</v>
      </c>
      <c r="M31" s="4" t="str">
        <f t="shared" si="6"/>
        <v>image_link: '/img/adventuringGear.png'</v>
      </c>
      <c r="N31" s="4" t="str">
        <f>IF(F31="","",N$4&amp;": '"&amp;_xlfn.XLOOKUP(F31,Sheet2!$K$1:$K$26,Sheet2!$L$1:$L$26)&amp;"'")</f>
        <v>image_alt_text: 'Adventuring Gear'</v>
      </c>
      <c r="O31" s="4" t="str">
        <f t="shared" si="7"/>
        <v>category_id: 3</v>
      </c>
      <c r="P31" s="4" t="str">
        <f t="shared" si="4"/>
        <v>type: 'Adventuring Gear'</v>
      </c>
      <c r="Q31" s="4" t="str">
        <f t="shared" si="8"/>
        <v/>
      </c>
      <c r="R31" s="4" t="str">
        <f t="shared" ca="1" si="9"/>
        <v>{product_name: 'Barrel', description: 'Holds 10 cu ft', cost: 2, stock: 16, weight: 30, image_link: '/img/adventuringGear.png', image_alt_text: 'Adventuring Gear', category_id: 3, additional_information: {type: 'Adventuring Gear'}},</v>
      </c>
    </row>
    <row r="32" spans="1:18" s="12" customFormat="1" outlineLevel="1" x14ac:dyDescent="0.2">
      <c r="A32" s="11" t="s">
        <v>951</v>
      </c>
      <c r="B32" s="37" t="s">
        <v>952</v>
      </c>
      <c r="C32" s="12">
        <v>1</v>
      </c>
      <c r="D32" s="12">
        <v>0.4</v>
      </c>
      <c r="E32" s="13" t="s">
        <v>945</v>
      </c>
      <c r="F32" s="13" t="s">
        <v>1442</v>
      </c>
      <c r="H32" s="4" t="str">
        <f t="shared" si="0"/>
        <v>product_name: 'Basket'</v>
      </c>
      <c r="I32" s="4" t="str">
        <f t="shared" si="1"/>
        <v>description: 'Holds 2 cu ft'</v>
      </c>
      <c r="J32" s="4" t="str">
        <f t="shared" si="2"/>
        <v>cost: 0.4</v>
      </c>
      <c r="K32" s="4" t="str">
        <f t="shared" ca="1" si="5"/>
        <v>stock: 6</v>
      </c>
      <c r="L32" s="4" t="str">
        <f t="shared" si="3"/>
        <v>weight: 1</v>
      </c>
      <c r="M32" s="4" t="str">
        <f t="shared" si="6"/>
        <v>image_link: '/img/adventuringGear.png'</v>
      </c>
      <c r="N32" s="4" t="str">
        <f>IF(F32="","",N$4&amp;": '"&amp;_xlfn.XLOOKUP(F32,Sheet2!$K$1:$K$26,Sheet2!$L$1:$L$26)&amp;"'")</f>
        <v>image_alt_text: 'Adventuring Gear'</v>
      </c>
      <c r="O32" s="4" t="str">
        <f t="shared" si="7"/>
        <v>category_id: 3</v>
      </c>
      <c r="P32" s="4" t="str">
        <f t="shared" si="4"/>
        <v>type: 'Adventuring Gear'</v>
      </c>
      <c r="Q32" s="4" t="str">
        <f t="shared" si="8"/>
        <v/>
      </c>
      <c r="R32" s="4" t="str">
        <f t="shared" ca="1" si="9"/>
        <v>{product_name: 'Basket', description: 'Holds 2 cu ft', cost: 0.4, stock: 6, weight: 1, image_link: '/img/adventuringGear.png', image_alt_text: 'Adventuring Gear', category_id: 3, additional_information: {type: 'Adventuring Gear'}},</v>
      </c>
    </row>
    <row r="33" spans="1:18" s="12" customFormat="1" outlineLevel="1" x14ac:dyDescent="0.2">
      <c r="A33" s="11" t="s">
        <v>953</v>
      </c>
      <c r="B33" s="37" t="s">
        <v>1352</v>
      </c>
      <c r="C33" s="12">
        <v>5</v>
      </c>
      <c r="D33" s="12">
        <v>0.1</v>
      </c>
      <c r="E33" s="13" t="s">
        <v>945</v>
      </c>
      <c r="F33" s="13" t="s">
        <v>1442</v>
      </c>
      <c r="H33" s="4" t="str">
        <f t="shared" si="0"/>
        <v>product_name: 'Bedroll'</v>
      </c>
      <c r="I33" s="4" t="str">
        <f t="shared" si="1"/>
        <v/>
      </c>
      <c r="J33" s="4" t="str">
        <f t="shared" si="2"/>
        <v>cost: 0.1</v>
      </c>
      <c r="K33" s="4" t="str">
        <f t="shared" ca="1" si="5"/>
        <v>stock: 19</v>
      </c>
      <c r="L33" s="4" t="str">
        <f t="shared" si="3"/>
        <v>weight: 5</v>
      </c>
      <c r="M33" s="4" t="str">
        <f t="shared" si="6"/>
        <v>image_link: '/img/adventuringGear.png'</v>
      </c>
      <c r="N33" s="4" t="str">
        <f>IF(F33="","",N$4&amp;": '"&amp;_xlfn.XLOOKUP(F33,Sheet2!$K$1:$K$26,Sheet2!$L$1:$L$26)&amp;"'")</f>
        <v>image_alt_text: 'Adventuring Gear'</v>
      </c>
      <c r="O33" s="4" t="str">
        <f t="shared" si="7"/>
        <v>category_id: 3</v>
      </c>
      <c r="P33" s="4" t="str">
        <f t="shared" si="4"/>
        <v>type: 'Adventuring Gear'</v>
      </c>
      <c r="Q33" s="4" t="str">
        <f t="shared" si="8"/>
        <v/>
      </c>
      <c r="R33" s="4" t="str">
        <f t="shared" ca="1" si="9"/>
        <v>{product_name: 'Bedroll', cost: 0.1, stock: 19, weight: 5, image_link: '/img/adventuringGear.png', image_alt_text: 'Adventuring Gear', category_id: 3, additional_information: {type: 'Adventuring Gear'}},</v>
      </c>
    </row>
    <row r="34" spans="1:18" s="12" customFormat="1" outlineLevel="1" x14ac:dyDescent="0.2">
      <c r="A34" s="11" t="s">
        <v>954</v>
      </c>
      <c r="B34" s="37" t="s">
        <v>1352</v>
      </c>
      <c r="C34" s="12">
        <v>0</v>
      </c>
      <c r="D34" s="12">
        <v>1</v>
      </c>
      <c r="E34" s="13" t="s">
        <v>945</v>
      </c>
      <c r="F34" s="13" t="s">
        <v>1442</v>
      </c>
      <c r="H34" s="4" t="str">
        <f t="shared" si="0"/>
        <v>product_name: 'Bell'</v>
      </c>
      <c r="I34" s="4" t="str">
        <f t="shared" si="1"/>
        <v/>
      </c>
      <c r="J34" s="4" t="str">
        <f t="shared" si="2"/>
        <v>cost: 1</v>
      </c>
      <c r="K34" s="4" t="str">
        <f t="shared" ca="1" si="5"/>
        <v>stock: 13</v>
      </c>
      <c r="L34" s="4" t="str">
        <f t="shared" si="3"/>
        <v>weight: 0</v>
      </c>
      <c r="M34" s="4" t="str">
        <f t="shared" si="6"/>
        <v>image_link: '/img/adventuringGear.png'</v>
      </c>
      <c r="N34" s="4" t="str">
        <f>IF(F34="","",N$4&amp;": '"&amp;_xlfn.XLOOKUP(F34,Sheet2!$K$1:$K$26,Sheet2!$L$1:$L$26)&amp;"'")</f>
        <v>image_alt_text: 'Adventuring Gear'</v>
      </c>
      <c r="O34" s="4" t="str">
        <f t="shared" si="7"/>
        <v>category_id: 3</v>
      </c>
      <c r="P34" s="4" t="str">
        <f t="shared" si="4"/>
        <v>type: 'Adventuring Gear'</v>
      </c>
      <c r="Q34" s="4" t="str">
        <f t="shared" si="8"/>
        <v/>
      </c>
      <c r="R34" s="4" t="str">
        <f t="shared" ca="1" si="9"/>
        <v>{product_name: 'Bell', cost: 1, stock: 13, weight: 0, image_link: '/img/adventuringGear.png', image_alt_text: 'Adventuring Gear', category_id: 3, additional_information: {type: 'Adventuring Gear'}},</v>
      </c>
    </row>
    <row r="35" spans="1:18" s="12" customFormat="1" outlineLevel="1" x14ac:dyDescent="0.2">
      <c r="A35" s="11" t="s">
        <v>955</v>
      </c>
      <c r="B35" s="37" t="s">
        <v>1352</v>
      </c>
      <c r="C35" s="12">
        <v>3</v>
      </c>
      <c r="E35" s="13"/>
      <c r="F35" s="13" t="s">
        <v>1440</v>
      </c>
      <c r="H35" s="4" t="str">
        <f t="shared" si="0"/>
        <v>product_name: 'Bellows Mask'</v>
      </c>
      <c r="I35" s="4" t="str">
        <f t="shared" si="1"/>
        <v/>
      </c>
      <c r="J35" s="4" t="str">
        <f t="shared" si="2"/>
        <v>cost: -1</v>
      </c>
      <c r="K35" s="4" t="str">
        <f t="shared" ca="1" si="5"/>
        <v>stock: 18</v>
      </c>
      <c r="L35" s="4" t="str">
        <f t="shared" si="3"/>
        <v>weight: 3</v>
      </c>
      <c r="M35" s="4" t="str">
        <f t="shared" si="6"/>
        <v>image_link: '/img/clothing.png'</v>
      </c>
      <c r="N35" s="4" t="str">
        <f>IF(F35="","",N$4&amp;": '"&amp;_xlfn.XLOOKUP(F35,Sheet2!$K$1:$K$26,Sheet2!$L$1:$L$26)&amp;"'")</f>
        <v>image_alt_text: 'Clothing'</v>
      </c>
      <c r="O35" s="4" t="str">
        <f t="shared" si="7"/>
        <v>category_id: 3</v>
      </c>
      <c r="P35" s="4" t="str">
        <f t="shared" si="4"/>
        <v/>
      </c>
      <c r="Q35" s="4" t="str">
        <f t="shared" si="8"/>
        <v/>
      </c>
      <c r="R35" s="4" t="str">
        <f t="shared" ca="1" si="9"/>
        <v>{product_name: 'Bellows Mask', cost: -1, stock: 18, weight: 3, image_link: '/img/clothing.png', image_alt_text: 'Clothing', category_id: 3, additional_information: {}},</v>
      </c>
    </row>
    <row r="36" spans="1:18" s="12" customFormat="1" outlineLevel="1" x14ac:dyDescent="0.2">
      <c r="A36" s="11" t="s">
        <v>866</v>
      </c>
      <c r="B36" s="37" t="s">
        <v>1352</v>
      </c>
      <c r="C36" s="12">
        <v>1</v>
      </c>
      <c r="D36" s="12">
        <v>0</v>
      </c>
      <c r="E36" s="13"/>
      <c r="F36" s="13" t="s">
        <v>1440</v>
      </c>
      <c r="H36" s="4" t="str">
        <f t="shared" si="0"/>
        <v>product_name: 'Belt'</v>
      </c>
      <c r="I36" s="4" t="str">
        <f t="shared" si="1"/>
        <v/>
      </c>
      <c r="J36" s="4" t="str">
        <f t="shared" si="2"/>
        <v>cost: 0</v>
      </c>
      <c r="K36" s="4" t="str">
        <f t="shared" ca="1" si="5"/>
        <v>stock: 10</v>
      </c>
      <c r="L36" s="4" t="str">
        <f t="shared" si="3"/>
        <v>weight: 1</v>
      </c>
      <c r="M36" s="4" t="str">
        <f t="shared" si="6"/>
        <v>image_link: '/img/clothing.png'</v>
      </c>
      <c r="N36" s="4" t="str">
        <f>IF(F36="","",N$4&amp;": '"&amp;_xlfn.XLOOKUP(F36,Sheet2!$K$1:$K$26,Sheet2!$L$1:$L$26)&amp;"'")</f>
        <v>image_alt_text: 'Clothing'</v>
      </c>
      <c r="O36" s="4" t="str">
        <f t="shared" si="7"/>
        <v>category_id: 3</v>
      </c>
      <c r="P36" s="4" t="str">
        <f t="shared" si="4"/>
        <v/>
      </c>
      <c r="Q36" s="4" t="str">
        <f t="shared" si="8"/>
        <v/>
      </c>
      <c r="R36" s="4" t="str">
        <f t="shared" ca="1" si="9"/>
        <v>{product_name: 'Belt', cost: 0, stock: 10, weight: 1, image_link: '/img/clothing.png', image_alt_text: 'Clothing', category_id: 3, additional_information: {}},</v>
      </c>
    </row>
    <row r="37" spans="1:18" s="12" customFormat="1" outlineLevel="1" x14ac:dyDescent="0.2">
      <c r="A37" s="11" t="s">
        <v>956</v>
      </c>
      <c r="B37" s="37" t="s">
        <v>1352</v>
      </c>
      <c r="C37" s="12">
        <v>1</v>
      </c>
      <c r="D37" s="12">
        <v>2</v>
      </c>
      <c r="E37" s="13"/>
      <c r="F37" s="13" t="s">
        <v>1439</v>
      </c>
      <c r="H37" s="4" t="str">
        <f t="shared" si="0"/>
        <v>product_name: 'Bit and Bridle'</v>
      </c>
      <c r="I37" s="4" t="str">
        <f t="shared" si="1"/>
        <v/>
      </c>
      <c r="J37" s="4" t="str">
        <f t="shared" si="2"/>
        <v>cost: 2</v>
      </c>
      <c r="K37" s="4" t="str">
        <f t="shared" ca="1" si="5"/>
        <v>stock: 13</v>
      </c>
      <c r="L37" s="4" t="str">
        <f t="shared" si="3"/>
        <v>weight: 1</v>
      </c>
      <c r="M37" s="4" t="str">
        <f t="shared" si="6"/>
        <v>image_link: '/img/specialitems.png'</v>
      </c>
      <c r="N37" s="4" t="str">
        <f>IF(F37="","",N$4&amp;": '"&amp;_xlfn.XLOOKUP(F37,Sheet2!$K$1:$K$26,Sheet2!$L$1:$L$26)&amp;"'")</f>
        <v>image_alt_text: 'Special Items'</v>
      </c>
      <c r="O37" s="4" t="str">
        <f t="shared" si="7"/>
        <v>category_id: 3</v>
      </c>
      <c r="P37" s="4" t="str">
        <f t="shared" si="4"/>
        <v/>
      </c>
      <c r="Q37" s="4" t="str">
        <f t="shared" si="8"/>
        <v/>
      </c>
      <c r="R37" s="4" t="str">
        <f t="shared" ca="1" si="9"/>
        <v>{product_name: 'Bit and Bridle', cost: 2, stock: 13, weight: 1, image_link: '/img/specialitems.png', image_alt_text: 'Special Items', category_id: 3, additional_information: {}},</v>
      </c>
    </row>
    <row r="38" spans="1:18" s="12" customFormat="1" outlineLevel="1" x14ac:dyDescent="0.2">
      <c r="A38" s="11" t="s">
        <v>957</v>
      </c>
      <c r="B38" s="37" t="s">
        <v>1352</v>
      </c>
      <c r="C38" s="12">
        <v>3</v>
      </c>
      <c r="D38" s="12">
        <v>0.5</v>
      </c>
      <c r="E38" s="13" t="s">
        <v>945</v>
      </c>
      <c r="F38" s="13" t="s">
        <v>1442</v>
      </c>
      <c r="H38" s="4" t="str">
        <f t="shared" si="0"/>
        <v>product_name: 'Blanket, Winter'</v>
      </c>
      <c r="I38" s="4" t="str">
        <f t="shared" si="1"/>
        <v/>
      </c>
      <c r="J38" s="4" t="str">
        <f t="shared" si="2"/>
        <v>cost: 0.5</v>
      </c>
      <c r="K38" s="4" t="str">
        <f t="shared" ca="1" si="5"/>
        <v>stock: 13</v>
      </c>
      <c r="L38" s="4" t="str">
        <f t="shared" si="3"/>
        <v>weight: 3</v>
      </c>
      <c r="M38" s="4" t="str">
        <f t="shared" si="6"/>
        <v>image_link: '/img/adventuringGear.png'</v>
      </c>
      <c r="N38" s="4" t="str">
        <f>IF(F38="","",N$4&amp;": '"&amp;_xlfn.XLOOKUP(F38,Sheet2!$K$1:$K$26,Sheet2!$L$1:$L$26)&amp;"'")</f>
        <v>image_alt_text: 'Adventuring Gear'</v>
      </c>
      <c r="O38" s="4" t="str">
        <f t="shared" si="7"/>
        <v>category_id: 3</v>
      </c>
      <c r="P38" s="4" t="str">
        <f t="shared" si="4"/>
        <v>type: 'Adventuring Gear'</v>
      </c>
      <c r="Q38" s="4" t="str">
        <f t="shared" si="8"/>
        <v/>
      </c>
      <c r="R38" s="4" t="str">
        <f t="shared" ca="1" si="9"/>
        <v>{product_name: 'Blanket, Winter', cost: 0.5, stock: 13, weight: 3, image_link: '/img/adventuringGear.png', image_alt_text: 'Adventuring Gear', category_id: 3, additional_information: {type: 'Adventuring Gear'}},</v>
      </c>
    </row>
    <row r="39" spans="1:18" s="12" customFormat="1" outlineLevel="1" x14ac:dyDescent="0.2">
      <c r="A39" s="11" t="s">
        <v>958</v>
      </c>
      <c r="B39" s="37" t="s">
        <v>1352</v>
      </c>
      <c r="C39" s="12">
        <v>5</v>
      </c>
      <c r="D39" s="12">
        <v>5</v>
      </c>
      <c r="E39" s="13" t="s">
        <v>945</v>
      </c>
      <c r="F39" s="13" t="s">
        <v>1442</v>
      </c>
      <c r="H39" s="4" t="str">
        <f t="shared" si="0"/>
        <v>product_name: 'Block &amp; Tackle'</v>
      </c>
      <c r="I39" s="4" t="str">
        <f t="shared" si="1"/>
        <v/>
      </c>
      <c r="J39" s="4" t="str">
        <f t="shared" si="2"/>
        <v>cost: 5</v>
      </c>
      <c r="K39" s="4" t="str">
        <f t="shared" ca="1" si="5"/>
        <v>stock: 16</v>
      </c>
      <c r="L39" s="4" t="str">
        <f t="shared" si="3"/>
        <v>weight: 5</v>
      </c>
      <c r="M39" s="4" t="str">
        <f t="shared" si="6"/>
        <v>image_link: '/img/adventuringGear.png'</v>
      </c>
      <c r="N39" s="4" t="str">
        <f>IF(F39="","",N$4&amp;": '"&amp;_xlfn.XLOOKUP(F39,Sheet2!$K$1:$K$26,Sheet2!$L$1:$L$26)&amp;"'")</f>
        <v>image_alt_text: 'Adventuring Gear'</v>
      </c>
      <c r="O39" s="4" t="str">
        <f t="shared" si="7"/>
        <v>category_id: 3</v>
      </c>
      <c r="P39" s="4" t="str">
        <f t="shared" si="4"/>
        <v>type: 'Adventuring Gear'</v>
      </c>
      <c r="Q39" s="4" t="str">
        <f t="shared" si="8"/>
        <v/>
      </c>
      <c r="R39" s="4" t="str">
        <f t="shared" ca="1" si="9"/>
        <v>{product_name: 'Block &amp; Tackle', cost: 5, stock: 16, weight: 5, image_link: '/img/adventuringGear.png', image_alt_text: 'Adventuring Gear', category_id: 3, additional_information: {type: 'Adventuring Gear'}},</v>
      </c>
    </row>
    <row r="40" spans="1:18" s="12" customFormat="1" outlineLevel="1" x14ac:dyDescent="0.2">
      <c r="A40" s="11" t="s">
        <v>959</v>
      </c>
      <c r="B40" s="37" t="s">
        <v>1352</v>
      </c>
      <c r="C40" s="12">
        <v>3</v>
      </c>
      <c r="D40" s="12">
        <v>15</v>
      </c>
      <c r="E40" s="13"/>
      <c r="F40" s="13" t="s">
        <v>1443</v>
      </c>
      <c r="H40" s="4" t="str">
        <f t="shared" si="0"/>
        <v>product_name: 'Book'</v>
      </c>
      <c r="I40" s="4" t="str">
        <f t="shared" si="1"/>
        <v/>
      </c>
      <c r="J40" s="4" t="str">
        <f t="shared" si="2"/>
        <v>cost: 15</v>
      </c>
      <c r="K40" s="4" t="str">
        <f t="shared" ca="1" si="5"/>
        <v>stock: 2</v>
      </c>
      <c r="L40" s="4" t="str">
        <f t="shared" si="3"/>
        <v>weight: 3</v>
      </c>
      <c r="M40" s="4" t="str">
        <f t="shared" si="6"/>
        <v>image_link: '/img/scroll.png'</v>
      </c>
      <c r="N40" s="4" t="str">
        <f>IF(F40="","",N$4&amp;": '"&amp;_xlfn.XLOOKUP(F40,Sheet2!$K$1:$K$26,Sheet2!$L$1:$L$26)&amp;"'")</f>
        <v>image_alt_text: 'Scroll'</v>
      </c>
      <c r="O40" s="4" t="str">
        <f t="shared" si="7"/>
        <v>category_id: 3</v>
      </c>
      <c r="P40" s="4" t="str">
        <f t="shared" si="4"/>
        <v/>
      </c>
      <c r="Q40" s="4" t="str">
        <f t="shared" si="8"/>
        <v/>
      </c>
      <c r="R40" s="4" t="str">
        <f t="shared" ca="1" si="9"/>
        <v>{product_name: 'Book', cost: 15, stock: 2, weight: 3, image_link: '/img/scroll.png', image_alt_text: 'Scroll', category_id: 3, additional_information: {}},</v>
      </c>
    </row>
    <row r="41" spans="1:18" s="12" customFormat="1" outlineLevel="1" x14ac:dyDescent="0.2">
      <c r="A41" s="11" t="s">
        <v>960</v>
      </c>
      <c r="B41" s="37" t="s">
        <v>1352</v>
      </c>
      <c r="C41" s="12">
        <v>20</v>
      </c>
      <c r="E41" s="13"/>
      <c r="F41" s="13" t="s">
        <v>1440</v>
      </c>
      <c r="H41" s="4" t="str">
        <f t="shared" si="0"/>
        <v>product_name: 'Boot Pumps'</v>
      </c>
      <c r="I41" s="4" t="str">
        <f t="shared" si="1"/>
        <v/>
      </c>
      <c r="J41" s="4" t="str">
        <f t="shared" si="2"/>
        <v>cost: -1</v>
      </c>
      <c r="K41" s="4" t="str">
        <f t="shared" ca="1" si="5"/>
        <v>stock: 2</v>
      </c>
      <c r="L41" s="4" t="str">
        <f t="shared" si="3"/>
        <v>weight: 20</v>
      </c>
      <c r="M41" s="4" t="str">
        <f t="shared" si="6"/>
        <v>image_link: '/img/clothing.png'</v>
      </c>
      <c r="N41" s="4" t="str">
        <f>IF(F41="","",N$4&amp;": '"&amp;_xlfn.XLOOKUP(F41,Sheet2!$K$1:$K$26,Sheet2!$L$1:$L$26)&amp;"'")</f>
        <v>image_alt_text: 'Clothing'</v>
      </c>
      <c r="O41" s="4" t="str">
        <f t="shared" si="7"/>
        <v>category_id: 3</v>
      </c>
      <c r="P41" s="4" t="str">
        <f t="shared" si="4"/>
        <v/>
      </c>
      <c r="Q41" s="4" t="str">
        <f t="shared" si="8"/>
        <v/>
      </c>
      <c r="R41" s="4" t="str">
        <f t="shared" ca="1" si="9"/>
        <v>{product_name: 'Boot Pumps', cost: -1, stock: 2, weight: 20, image_link: '/img/clothing.png', image_alt_text: 'Clothing', category_id: 3, additional_information: {}},</v>
      </c>
    </row>
    <row r="42" spans="1:18" s="12" customFormat="1" outlineLevel="1" x14ac:dyDescent="0.2">
      <c r="A42" s="11" t="s">
        <v>961</v>
      </c>
      <c r="B42" s="37" t="s">
        <v>1352</v>
      </c>
      <c r="C42" s="12">
        <v>0</v>
      </c>
      <c r="D42" s="12">
        <v>2</v>
      </c>
      <c r="E42" s="13" t="s">
        <v>945</v>
      </c>
      <c r="F42" s="13" t="s">
        <v>1444</v>
      </c>
      <c r="H42" s="4" t="str">
        <f t="shared" si="0"/>
        <v>product_name: 'Bottle, Wine, Glass'</v>
      </c>
      <c r="I42" s="4" t="str">
        <f t="shared" si="1"/>
        <v/>
      </c>
      <c r="J42" s="4" t="str">
        <f t="shared" si="2"/>
        <v>cost: 2</v>
      </c>
      <c r="K42" s="4" t="str">
        <f t="shared" ca="1" si="5"/>
        <v>stock: 2</v>
      </c>
      <c r="L42" s="4" t="str">
        <f t="shared" si="3"/>
        <v>weight: 0</v>
      </c>
      <c r="M42" s="4" t="str">
        <f t="shared" si="6"/>
        <v>image_link: '/img/wineglass.png'</v>
      </c>
      <c r="N42" s="4" t="str">
        <f>IF(F42="","",N$4&amp;": '"&amp;_xlfn.XLOOKUP(F42,Sheet2!$K$1:$K$26,Sheet2!$L$1:$L$26)&amp;"'")</f>
        <v>image_alt_text: 'Wineglass'</v>
      </c>
      <c r="O42" s="4" t="str">
        <f t="shared" si="7"/>
        <v>category_id: 3</v>
      </c>
      <c r="P42" s="4" t="str">
        <f t="shared" si="4"/>
        <v>type: 'Adventuring Gear'</v>
      </c>
      <c r="Q42" s="4" t="str">
        <f t="shared" si="8"/>
        <v/>
      </c>
      <c r="R42" s="4" t="str">
        <f t="shared" ca="1" si="9"/>
        <v>{product_name: 'Bottle, Wine, Glass', cost: 2, stock: 2, weight: 0, image_link: '/img/wineglass.png', image_alt_text: 'Wineglass', category_id: 3, additional_information: {type: 'Adventuring Gear'}},</v>
      </c>
    </row>
    <row r="43" spans="1:18" s="12" customFormat="1" outlineLevel="1" x14ac:dyDescent="0.2">
      <c r="A43" s="11" t="s">
        <v>625</v>
      </c>
      <c r="B43" s="37" t="s">
        <v>1352</v>
      </c>
      <c r="C43" s="12">
        <v>1</v>
      </c>
      <c r="D43" s="12">
        <v>0</v>
      </c>
      <c r="E43" s="13"/>
      <c r="F43" s="13" t="s">
        <v>1440</v>
      </c>
      <c r="H43" s="4" t="str">
        <f t="shared" si="0"/>
        <v>product_name: 'Bracers'</v>
      </c>
      <c r="I43" s="4" t="str">
        <f t="shared" si="1"/>
        <v/>
      </c>
      <c r="J43" s="4" t="str">
        <f t="shared" si="2"/>
        <v>cost: 0</v>
      </c>
      <c r="K43" s="4" t="str">
        <f t="shared" ca="1" si="5"/>
        <v>stock: 13</v>
      </c>
      <c r="L43" s="4" t="str">
        <f t="shared" si="3"/>
        <v>weight: 1</v>
      </c>
      <c r="M43" s="4" t="str">
        <f t="shared" si="6"/>
        <v>image_link: '/img/clothing.png'</v>
      </c>
      <c r="N43" s="4" t="str">
        <f>IF(F43="","",N$4&amp;": '"&amp;_xlfn.XLOOKUP(F43,Sheet2!$K$1:$K$26,Sheet2!$L$1:$L$26)&amp;"'")</f>
        <v>image_alt_text: 'Clothing'</v>
      </c>
      <c r="O43" s="4" t="str">
        <f t="shared" si="7"/>
        <v>category_id: 3</v>
      </c>
      <c r="P43" s="4" t="str">
        <f t="shared" si="4"/>
        <v/>
      </c>
      <c r="Q43" s="4" t="str">
        <f t="shared" si="8"/>
        <v/>
      </c>
      <c r="R43" s="4" t="str">
        <f t="shared" ca="1" si="9"/>
        <v>{product_name: 'Bracers', cost: 0, stock: 13, weight: 1, image_link: '/img/clothing.png', image_alt_text: 'Clothing', category_id: 3, additional_information: {}},</v>
      </c>
    </row>
    <row r="44" spans="1:18" s="12" customFormat="1" outlineLevel="1" x14ac:dyDescent="0.2">
      <c r="A44" s="11" t="s">
        <v>962</v>
      </c>
      <c r="B44" s="37" t="s">
        <v>1352</v>
      </c>
      <c r="C44" s="12">
        <v>5</v>
      </c>
      <c r="D44" s="12">
        <v>4</v>
      </c>
      <c r="E44" s="13"/>
      <c r="F44" s="13" t="s">
        <v>1440</v>
      </c>
      <c r="H44" s="4" t="str">
        <f t="shared" si="0"/>
        <v>product_name: 'Brazier, Field, Bronze'</v>
      </c>
      <c r="I44" s="4" t="str">
        <f t="shared" si="1"/>
        <v/>
      </c>
      <c r="J44" s="4" t="str">
        <f t="shared" si="2"/>
        <v>cost: 4</v>
      </c>
      <c r="K44" s="4" t="str">
        <f t="shared" ca="1" si="5"/>
        <v>stock: 2</v>
      </c>
      <c r="L44" s="4" t="str">
        <f t="shared" si="3"/>
        <v>weight: 5</v>
      </c>
      <c r="M44" s="4" t="str">
        <f t="shared" si="6"/>
        <v>image_link: '/img/clothing.png'</v>
      </c>
      <c r="N44" s="4" t="str">
        <f>IF(F44="","",N$4&amp;": '"&amp;_xlfn.XLOOKUP(F44,Sheet2!$K$1:$K$26,Sheet2!$L$1:$L$26)&amp;"'")</f>
        <v>image_alt_text: 'Clothing'</v>
      </c>
      <c r="O44" s="4" t="str">
        <f t="shared" si="7"/>
        <v>category_id: 3</v>
      </c>
      <c r="P44" s="4" t="str">
        <f t="shared" si="4"/>
        <v/>
      </c>
      <c r="Q44" s="4" t="str">
        <f t="shared" si="8"/>
        <v/>
      </c>
      <c r="R44" s="4" t="str">
        <f t="shared" ca="1" si="9"/>
        <v>{product_name: 'Brazier, Field, Bronze', cost: 4, stock: 2, weight: 5, image_link: '/img/clothing.png', image_alt_text: 'Clothing', category_id: 3, additional_information: {}},</v>
      </c>
    </row>
    <row r="45" spans="1:18" s="12" customFormat="1" outlineLevel="1" x14ac:dyDescent="0.2">
      <c r="A45" s="11" t="s">
        <v>963</v>
      </c>
      <c r="B45" s="37" t="s">
        <v>1352</v>
      </c>
      <c r="C45" s="12">
        <v>6</v>
      </c>
      <c r="D45" s="12">
        <v>15</v>
      </c>
      <c r="E45" s="13"/>
      <c r="F45" s="13" t="s">
        <v>1440</v>
      </c>
      <c r="H45" s="4" t="str">
        <f t="shared" si="0"/>
        <v>product_name: 'Brazier, Field, Silver'</v>
      </c>
      <c r="I45" s="4" t="str">
        <f t="shared" si="1"/>
        <v/>
      </c>
      <c r="J45" s="4" t="str">
        <f t="shared" si="2"/>
        <v>cost: 15</v>
      </c>
      <c r="K45" s="4" t="str">
        <f t="shared" ca="1" si="5"/>
        <v>stock: 10</v>
      </c>
      <c r="L45" s="4" t="str">
        <f t="shared" si="3"/>
        <v>weight: 6</v>
      </c>
      <c r="M45" s="4" t="str">
        <f t="shared" si="6"/>
        <v>image_link: '/img/clothing.png'</v>
      </c>
      <c r="N45" s="4" t="str">
        <f>IF(F45="","",N$4&amp;": '"&amp;_xlfn.XLOOKUP(F45,Sheet2!$K$1:$K$26,Sheet2!$L$1:$L$26)&amp;"'")</f>
        <v>image_alt_text: 'Clothing'</v>
      </c>
      <c r="O45" s="4" t="str">
        <f t="shared" si="7"/>
        <v>category_id: 3</v>
      </c>
      <c r="P45" s="4" t="str">
        <f t="shared" si="4"/>
        <v/>
      </c>
      <c r="Q45" s="4" t="str">
        <f t="shared" si="8"/>
        <v/>
      </c>
      <c r="R45" s="4" t="str">
        <f t="shared" ca="1" si="9"/>
        <v>{product_name: 'Brazier, Field, Silver', cost: 15, stock: 10, weight: 6, image_link: '/img/clothing.png', image_alt_text: 'Clothing', category_id: 3, additional_information: {}},</v>
      </c>
    </row>
    <row r="46" spans="1:18" s="12" customFormat="1" outlineLevel="1" x14ac:dyDescent="0.2">
      <c r="A46" s="11" t="s">
        <v>964</v>
      </c>
      <c r="B46" s="37" t="s">
        <v>1352</v>
      </c>
      <c r="C46" s="12">
        <v>75</v>
      </c>
      <c r="D46" s="12">
        <v>30</v>
      </c>
      <c r="E46" s="13"/>
      <c r="F46" s="13" t="s">
        <v>1440</v>
      </c>
      <c r="H46" s="4" t="str">
        <f t="shared" si="0"/>
        <v>product_name: 'Brazier, Large, Bronze'</v>
      </c>
      <c r="I46" s="4" t="str">
        <f t="shared" si="1"/>
        <v/>
      </c>
      <c r="J46" s="4" t="str">
        <f t="shared" si="2"/>
        <v>cost: 30</v>
      </c>
      <c r="K46" s="4" t="str">
        <f t="shared" ca="1" si="5"/>
        <v>stock: 1</v>
      </c>
      <c r="L46" s="4" t="str">
        <f t="shared" si="3"/>
        <v>weight: 75</v>
      </c>
      <c r="M46" s="4" t="str">
        <f t="shared" si="6"/>
        <v>image_link: '/img/clothing.png'</v>
      </c>
      <c r="N46" s="4" t="str">
        <f>IF(F46="","",N$4&amp;": '"&amp;_xlfn.XLOOKUP(F46,Sheet2!$K$1:$K$26,Sheet2!$L$1:$L$26)&amp;"'")</f>
        <v>image_alt_text: 'Clothing'</v>
      </c>
      <c r="O46" s="4" t="str">
        <f t="shared" si="7"/>
        <v>category_id: 3</v>
      </c>
      <c r="P46" s="4" t="str">
        <f t="shared" si="4"/>
        <v/>
      </c>
      <c r="Q46" s="4" t="str">
        <f t="shared" si="8"/>
        <v/>
      </c>
      <c r="R46" s="4" t="str">
        <f t="shared" ca="1" si="9"/>
        <v>{product_name: 'Brazier, Large, Bronze', cost: 30, stock: 1, weight: 75, image_link: '/img/clothing.png', image_alt_text: 'Clothing', category_id: 3, additional_information: {}},</v>
      </c>
    </row>
    <row r="47" spans="1:18" s="12" customFormat="1" outlineLevel="1" x14ac:dyDescent="0.2">
      <c r="A47" s="11" t="s">
        <v>965</v>
      </c>
      <c r="B47" s="37" t="s">
        <v>1352</v>
      </c>
      <c r="C47" s="12">
        <v>160</v>
      </c>
      <c r="D47" s="12">
        <v>110</v>
      </c>
      <c r="E47" s="13"/>
      <c r="F47" s="13" t="s">
        <v>1440</v>
      </c>
      <c r="H47" s="4" t="str">
        <f t="shared" si="0"/>
        <v>product_name: 'Brazier, Large, Gold'</v>
      </c>
      <c r="I47" s="4" t="str">
        <f t="shared" si="1"/>
        <v/>
      </c>
      <c r="J47" s="4" t="str">
        <f t="shared" si="2"/>
        <v>cost: 110</v>
      </c>
      <c r="K47" s="4" t="str">
        <f t="shared" ca="1" si="5"/>
        <v>stock: 14</v>
      </c>
      <c r="L47" s="4" t="str">
        <f t="shared" si="3"/>
        <v>weight: 160</v>
      </c>
      <c r="M47" s="4" t="str">
        <f t="shared" si="6"/>
        <v>image_link: '/img/clothing.png'</v>
      </c>
      <c r="N47" s="4" t="str">
        <f>IF(F47="","",N$4&amp;": '"&amp;_xlfn.XLOOKUP(F47,Sheet2!$K$1:$K$26,Sheet2!$L$1:$L$26)&amp;"'")</f>
        <v>image_alt_text: 'Clothing'</v>
      </c>
      <c r="O47" s="4" t="str">
        <f t="shared" si="7"/>
        <v>category_id: 3</v>
      </c>
      <c r="P47" s="4" t="str">
        <f t="shared" si="4"/>
        <v/>
      </c>
      <c r="Q47" s="4" t="str">
        <f t="shared" si="8"/>
        <v/>
      </c>
      <c r="R47" s="4" t="str">
        <f t="shared" ca="1" si="9"/>
        <v>{product_name: 'Brazier, Large, Gold', cost: 110, stock: 14, weight: 160, image_link: '/img/clothing.png', image_alt_text: 'Clothing', category_id: 3, additional_information: {}},</v>
      </c>
    </row>
    <row r="48" spans="1:18" s="12" customFormat="1" outlineLevel="1" x14ac:dyDescent="0.2">
      <c r="A48" s="11" t="s">
        <v>966</v>
      </c>
      <c r="B48" s="37" t="s">
        <v>1352</v>
      </c>
      <c r="C48" s="12">
        <v>80</v>
      </c>
      <c r="D48" s="12">
        <v>70</v>
      </c>
      <c r="E48" s="13"/>
      <c r="F48" s="13" t="s">
        <v>1440</v>
      </c>
      <c r="H48" s="4" t="str">
        <f t="shared" si="0"/>
        <v>product_name: 'Brazier, Large, Silver'</v>
      </c>
      <c r="I48" s="4" t="str">
        <f t="shared" si="1"/>
        <v/>
      </c>
      <c r="J48" s="4" t="str">
        <f t="shared" si="2"/>
        <v>cost: 70</v>
      </c>
      <c r="K48" s="4" t="str">
        <f t="shared" ca="1" si="5"/>
        <v>stock: 5</v>
      </c>
      <c r="L48" s="4" t="str">
        <f t="shared" si="3"/>
        <v>weight: 80</v>
      </c>
      <c r="M48" s="4" t="str">
        <f t="shared" si="6"/>
        <v>image_link: '/img/clothing.png'</v>
      </c>
      <c r="N48" s="4" t="str">
        <f>IF(F48="","",N$4&amp;": '"&amp;_xlfn.XLOOKUP(F48,Sheet2!$K$1:$K$26,Sheet2!$L$1:$L$26)&amp;"'")</f>
        <v>image_alt_text: 'Clothing'</v>
      </c>
      <c r="O48" s="4" t="str">
        <f t="shared" si="7"/>
        <v>category_id: 3</v>
      </c>
      <c r="P48" s="4" t="str">
        <f t="shared" si="4"/>
        <v/>
      </c>
      <c r="Q48" s="4" t="str">
        <f t="shared" si="8"/>
        <v/>
      </c>
      <c r="R48" s="4" t="str">
        <f t="shared" ca="1" si="9"/>
        <v>{product_name: 'Brazier, Large, Silver', cost: 70, stock: 5, weight: 80, image_link: '/img/clothing.png', image_alt_text: 'Clothing', category_id: 3, additional_information: {}},</v>
      </c>
    </row>
    <row r="49" spans="1:18" s="12" customFormat="1" outlineLevel="1" x14ac:dyDescent="0.2">
      <c r="A49" s="11" t="s">
        <v>967</v>
      </c>
      <c r="B49" s="37" t="s">
        <v>1352</v>
      </c>
      <c r="C49" s="12">
        <v>25</v>
      </c>
      <c r="D49" s="12">
        <v>17</v>
      </c>
      <c r="E49" s="13"/>
      <c r="F49" s="13" t="s">
        <v>1440</v>
      </c>
      <c r="H49" s="4" t="str">
        <f t="shared" si="0"/>
        <v>product_name: 'Brazier, Medium, Bronze'</v>
      </c>
      <c r="I49" s="4" t="str">
        <f t="shared" si="1"/>
        <v/>
      </c>
      <c r="J49" s="4" t="str">
        <f t="shared" si="2"/>
        <v>cost: 17</v>
      </c>
      <c r="K49" s="4" t="str">
        <f t="shared" ca="1" si="5"/>
        <v>stock: 13</v>
      </c>
      <c r="L49" s="4" t="str">
        <f t="shared" si="3"/>
        <v>weight: 25</v>
      </c>
      <c r="M49" s="4" t="str">
        <f t="shared" si="6"/>
        <v>image_link: '/img/clothing.png'</v>
      </c>
      <c r="N49" s="4" t="str">
        <f>IF(F49="","",N$4&amp;": '"&amp;_xlfn.XLOOKUP(F49,Sheet2!$K$1:$K$26,Sheet2!$L$1:$L$26)&amp;"'")</f>
        <v>image_alt_text: 'Clothing'</v>
      </c>
      <c r="O49" s="4" t="str">
        <f t="shared" si="7"/>
        <v>category_id: 3</v>
      </c>
      <c r="P49" s="4" t="str">
        <f t="shared" si="4"/>
        <v/>
      </c>
      <c r="Q49" s="4" t="str">
        <f t="shared" si="8"/>
        <v/>
      </c>
      <c r="R49" s="4" t="str">
        <f t="shared" ca="1" si="9"/>
        <v>{product_name: 'Brazier, Medium, Bronze', cost: 17, stock: 13, weight: 25, image_link: '/img/clothing.png', image_alt_text: 'Clothing', category_id: 3, additional_information: {}},</v>
      </c>
    </row>
    <row r="50" spans="1:18" s="12" customFormat="1" outlineLevel="1" x14ac:dyDescent="0.2">
      <c r="A50" s="11" t="s">
        <v>968</v>
      </c>
      <c r="B50" s="37" t="s">
        <v>1352</v>
      </c>
      <c r="C50" s="12">
        <v>60</v>
      </c>
      <c r="D50" s="12">
        <v>70</v>
      </c>
      <c r="E50" s="13"/>
      <c r="F50" s="13" t="s">
        <v>1440</v>
      </c>
      <c r="H50" s="4" t="str">
        <f t="shared" si="0"/>
        <v>product_name: 'Brazier, Medium, Gold'</v>
      </c>
      <c r="I50" s="4" t="str">
        <f t="shared" si="1"/>
        <v/>
      </c>
      <c r="J50" s="4" t="str">
        <f t="shared" si="2"/>
        <v>cost: 70</v>
      </c>
      <c r="K50" s="4" t="str">
        <f t="shared" ca="1" si="5"/>
        <v>stock: 0</v>
      </c>
      <c r="L50" s="4" t="str">
        <f t="shared" si="3"/>
        <v>weight: 60</v>
      </c>
      <c r="M50" s="4" t="str">
        <f t="shared" si="6"/>
        <v>image_link: '/img/clothing.png'</v>
      </c>
      <c r="N50" s="4" t="str">
        <f>IF(F50="","",N$4&amp;": '"&amp;_xlfn.XLOOKUP(F50,Sheet2!$K$1:$K$26,Sheet2!$L$1:$L$26)&amp;"'")</f>
        <v>image_alt_text: 'Clothing'</v>
      </c>
      <c r="O50" s="4" t="str">
        <f t="shared" si="7"/>
        <v>category_id: 3</v>
      </c>
      <c r="P50" s="4" t="str">
        <f t="shared" si="4"/>
        <v/>
      </c>
      <c r="Q50" s="4" t="str">
        <f t="shared" si="8"/>
        <v/>
      </c>
      <c r="R50" s="4" t="str">
        <f t="shared" ca="1" si="9"/>
        <v>{product_name: 'Brazier, Medium, Gold', cost: 70, stock: 0, weight: 60, image_link: '/img/clothing.png', image_alt_text: 'Clothing', category_id: 3, additional_information: {}},</v>
      </c>
    </row>
    <row r="51" spans="1:18" s="12" customFormat="1" outlineLevel="1" x14ac:dyDescent="0.2">
      <c r="A51" s="11" t="s">
        <v>969</v>
      </c>
      <c r="B51" s="37" t="s">
        <v>1352</v>
      </c>
      <c r="C51" s="12">
        <v>30</v>
      </c>
      <c r="D51" s="12">
        <v>30</v>
      </c>
      <c r="E51" s="13"/>
      <c r="F51" s="13" t="s">
        <v>1440</v>
      </c>
      <c r="H51" s="4" t="str">
        <f t="shared" si="0"/>
        <v>product_name: 'Brazier, Medium, Silver'</v>
      </c>
      <c r="I51" s="4" t="str">
        <f t="shared" si="1"/>
        <v/>
      </c>
      <c r="J51" s="4" t="str">
        <f t="shared" si="2"/>
        <v>cost: 30</v>
      </c>
      <c r="K51" s="4" t="str">
        <f t="shared" ca="1" si="5"/>
        <v>stock: 1</v>
      </c>
      <c r="L51" s="4" t="str">
        <f t="shared" si="3"/>
        <v>weight: 30</v>
      </c>
      <c r="M51" s="4" t="str">
        <f t="shared" si="6"/>
        <v>image_link: '/img/clothing.png'</v>
      </c>
      <c r="N51" s="4" t="str">
        <f>IF(F51="","",N$4&amp;": '"&amp;_xlfn.XLOOKUP(F51,Sheet2!$K$1:$K$26,Sheet2!$L$1:$L$26)&amp;"'")</f>
        <v>image_alt_text: 'Clothing'</v>
      </c>
      <c r="O51" s="4" t="str">
        <f t="shared" si="7"/>
        <v>category_id: 3</v>
      </c>
      <c r="P51" s="4" t="str">
        <f t="shared" si="4"/>
        <v/>
      </c>
      <c r="Q51" s="4" t="str">
        <f t="shared" si="8"/>
        <v/>
      </c>
      <c r="R51" s="4" t="str">
        <f t="shared" ca="1" si="9"/>
        <v>{product_name: 'Brazier, Medium, Silver', cost: 30, stock: 1, weight: 30, image_link: '/img/clothing.png', image_alt_text: 'Clothing', category_id: 3, additional_information: {}},</v>
      </c>
    </row>
    <row r="52" spans="1:18" s="12" customFormat="1" outlineLevel="1" x14ac:dyDescent="0.2">
      <c r="A52" s="11" t="s">
        <v>970</v>
      </c>
      <c r="B52" s="37" t="s">
        <v>971</v>
      </c>
      <c r="C52" s="12">
        <v>2</v>
      </c>
      <c r="D52" s="12">
        <v>0.5</v>
      </c>
      <c r="E52" s="13" t="s">
        <v>945</v>
      </c>
      <c r="F52" s="13" t="s">
        <v>1442</v>
      </c>
      <c r="H52" s="4" t="str">
        <f t="shared" si="0"/>
        <v>product_name: 'Bucket'</v>
      </c>
      <c r="I52" s="4" t="str">
        <f t="shared" si="1"/>
        <v>description: 'Holds 1 cu ft'</v>
      </c>
      <c r="J52" s="4" t="str">
        <f t="shared" si="2"/>
        <v>cost: 0.5</v>
      </c>
      <c r="K52" s="4" t="str">
        <f t="shared" ca="1" si="5"/>
        <v>stock: 19</v>
      </c>
      <c r="L52" s="4" t="str">
        <f t="shared" si="3"/>
        <v>weight: 2</v>
      </c>
      <c r="M52" s="4" t="str">
        <f t="shared" si="6"/>
        <v>image_link: '/img/adventuringGear.png'</v>
      </c>
      <c r="N52" s="4" t="str">
        <f>IF(F52="","",N$4&amp;": '"&amp;_xlfn.XLOOKUP(F52,Sheet2!$K$1:$K$26,Sheet2!$L$1:$L$26)&amp;"'")</f>
        <v>image_alt_text: 'Adventuring Gear'</v>
      </c>
      <c r="O52" s="4" t="str">
        <f t="shared" si="7"/>
        <v>category_id: 3</v>
      </c>
      <c r="P52" s="4" t="str">
        <f t="shared" si="4"/>
        <v>type: 'Adventuring Gear'</v>
      </c>
      <c r="Q52" s="4" t="str">
        <f t="shared" si="8"/>
        <v/>
      </c>
      <c r="R52" s="4" t="str">
        <f t="shared" ca="1" si="9"/>
        <v>{product_name: 'Bucket', description: 'Holds 1 cu ft', cost: 0.5, stock: 19, weight: 2, image_link: '/img/adventuringGear.png', image_alt_text: 'Adventuring Gear', category_id: 3, additional_information: {type: 'Adventuring Gear'}},</v>
      </c>
    </row>
    <row r="53" spans="1:18" s="12" customFormat="1" ht="11.25" customHeight="1" outlineLevel="1" x14ac:dyDescent="0.2">
      <c r="A53" s="11" t="s">
        <v>972</v>
      </c>
      <c r="B53" s="37" t="s">
        <v>974</v>
      </c>
      <c r="C53" s="12">
        <v>2</v>
      </c>
      <c r="D53" s="12">
        <v>1</v>
      </c>
      <c r="E53" s="13" t="s">
        <v>945</v>
      </c>
      <c r="F53" s="13" t="s">
        <v>1442</v>
      </c>
      <c r="H53" s="4" t="str">
        <f t="shared" si="0"/>
        <v>product_name: 'Caltrops'</v>
      </c>
      <c r="I53" s="4" t="str">
        <f t="shared" si="1"/>
        <v>description: 'A caltrop is a four-pronged iron spike crafted so that one prong faces up no matter how the caltrop comes to rest. You scatter caltrops on the ground in the hope that your enemies step on them or are at least forced to slow down to avoid them. One 2- pound bag of caltrops covers an area 5 feet square.\n\nEach time a creature moves into an area covered by caltrops (or spends a round fighting while standing in such an area), it might step on one. The caltrops make an attack roll (base attack bonus +0) against the creature. For this attack, the creature\'s shield, armor, and deflection bonuses do not count. If the creature is wearing shoes or other footwear, it gets a +2 armor bonus to AC. If the caltrops succeed on the attack, the creature has stepped on one. The caltrop deals 1 point of damage, and the creature\'s speed is reduced by one-half because its foot is wounded. This movement penalty lasts for 24 hours, or until the creature is successfully treated with a DC 15 Heal check, or until it receives at least 1 point of magical curing. A charging or running creature must immediately stop if it steps on a caltrop. Any creature moving at half speed or slower can pick its way through a bed of caltrops with no trouble.\n\nCaltrops may not be effective against unusual opponents.'</v>
      </c>
      <c r="J53" s="4" t="str">
        <f t="shared" si="2"/>
        <v>cost: 1</v>
      </c>
      <c r="K53" s="4" t="str">
        <f t="shared" ca="1" si="5"/>
        <v>stock: 11</v>
      </c>
      <c r="L53" s="4" t="str">
        <f t="shared" si="3"/>
        <v>weight: 2</v>
      </c>
      <c r="M53" s="4" t="str">
        <f t="shared" si="6"/>
        <v>image_link: '/img/adventuringGear.png'</v>
      </c>
      <c r="N53" s="4" t="str">
        <f>IF(F53="","",N$4&amp;": '"&amp;_xlfn.XLOOKUP(F53,Sheet2!$K$1:$K$26,Sheet2!$L$1:$L$26)&amp;"'")</f>
        <v>image_alt_text: 'Adventuring Gear'</v>
      </c>
      <c r="O53" s="4" t="str">
        <f t="shared" si="7"/>
        <v>category_id: 3</v>
      </c>
      <c r="P53" s="4" t="str">
        <f t="shared" si="4"/>
        <v>type: 'Adventuring Gear'</v>
      </c>
      <c r="Q53" s="4" t="str">
        <f t="shared" si="8"/>
        <v/>
      </c>
      <c r="R53" s="4" t="str">
        <f t="shared" ca="1" si="9"/>
        <v>{product_name: 'Caltrops', description: 'A caltrop is a four-pronged iron spike crafted so that one prong faces up no matter how the caltrop comes to rest. You scatter caltrops on the ground in the hope that your enemies step on them or are at least forced to slow down to avoid them. One 2- pound bag of caltrops covers an area 5 feet square.\n\nEach time a creature moves into an area covered by caltrops (or spends a round fighting while standing in such an area), it might step on one. The caltrops make an attack roll (base attack bonus +0) against the creature. For this attack, the creature\'s shield, armor, and deflection bonuses do not count. If the creature is wearing shoes or other footwear, it gets a +2 armor bonus to AC. If the caltrops succeed on the attack, the creature has stepped on one. The caltrop deals 1 point of damage, and the creature\'s speed is reduced by one-half because its foot is wounded. This movement penalty lasts for 24 hours, or until the creature is successfully treated with a DC 15 Heal check, or until it receives at least 1 point of magical curing. A charging or running creature must immediately stop if it steps on a caltrop. Any creature moving at half speed or slower can pick its way through a bed of caltrops with no trouble.\n\nCaltrops may not be effective against unusual opponents.', cost: 1, stock: 11, weight: 2, image_link: '/img/adventuringGear.png', image_alt_text: 'Adventuring Gear', category_id: 3, additional_information: {type: 'Adventuring Gear'}},</v>
      </c>
    </row>
    <row r="54" spans="1:18" s="12" customFormat="1" outlineLevel="1" x14ac:dyDescent="0.2">
      <c r="A54" s="11" t="s">
        <v>975</v>
      </c>
      <c r="B54" s="37" t="s">
        <v>976</v>
      </c>
      <c r="C54" s="12">
        <v>6</v>
      </c>
      <c r="D54" s="12">
        <v>45</v>
      </c>
      <c r="E54" s="13"/>
      <c r="F54" s="13" t="s">
        <v>1439</v>
      </c>
      <c r="H54" s="4" t="str">
        <f t="shared" si="0"/>
        <v>product_name: 'Candelabra, 16-candle, Gold'</v>
      </c>
      <c r="I54" s="4" t="str">
        <f t="shared" si="1"/>
        <v>description: 'light: 20\' radius'</v>
      </c>
      <c r="J54" s="4" t="str">
        <f t="shared" si="2"/>
        <v>cost: 45</v>
      </c>
      <c r="K54" s="4" t="str">
        <f t="shared" ca="1" si="5"/>
        <v>stock: 12</v>
      </c>
      <c r="L54" s="4" t="str">
        <f t="shared" si="3"/>
        <v>weight: 6</v>
      </c>
      <c r="M54" s="4" t="str">
        <f t="shared" si="6"/>
        <v>image_link: '/img/specialitems.png'</v>
      </c>
      <c r="N54" s="4" t="str">
        <f>IF(F54="","",N$4&amp;": '"&amp;_xlfn.XLOOKUP(F54,Sheet2!$K$1:$K$26,Sheet2!$L$1:$L$26)&amp;"'")</f>
        <v>image_alt_text: 'Special Items'</v>
      </c>
      <c r="O54" s="4" t="str">
        <f t="shared" si="7"/>
        <v>category_id: 3</v>
      </c>
      <c r="P54" s="4" t="str">
        <f t="shared" si="4"/>
        <v/>
      </c>
      <c r="Q54" s="4" t="str">
        <f t="shared" si="8"/>
        <v/>
      </c>
      <c r="R54" s="4" t="str">
        <f t="shared" ca="1" si="9"/>
        <v>{product_name: 'Candelabra, 16-candle, Gold', description: 'light: 20\' radius', cost: 45, stock: 12, weight: 6, image_link: '/img/specialitems.png', image_alt_text: 'Special Items', category_id: 3, additional_information: {}},</v>
      </c>
    </row>
    <row r="55" spans="1:18" s="12" customFormat="1" outlineLevel="1" x14ac:dyDescent="0.2">
      <c r="A55" s="11" t="s">
        <v>977</v>
      </c>
      <c r="B55" s="37" t="s">
        <v>976</v>
      </c>
      <c r="C55" s="12">
        <v>3</v>
      </c>
      <c r="D55" s="12">
        <v>25</v>
      </c>
      <c r="E55" s="13"/>
      <c r="F55" s="13" t="s">
        <v>1439</v>
      </c>
      <c r="H55" s="4" t="str">
        <f t="shared" si="0"/>
        <v>product_name: 'Candelabra, 16-candle, Silver'</v>
      </c>
      <c r="I55" s="4" t="str">
        <f t="shared" si="1"/>
        <v>description: 'light: 20\' radius'</v>
      </c>
      <c r="J55" s="4" t="str">
        <f t="shared" si="2"/>
        <v>cost: 25</v>
      </c>
      <c r="K55" s="4" t="str">
        <f t="shared" ca="1" si="5"/>
        <v>stock: 0</v>
      </c>
      <c r="L55" s="4" t="str">
        <f t="shared" si="3"/>
        <v>weight: 3</v>
      </c>
      <c r="M55" s="4" t="str">
        <f t="shared" si="6"/>
        <v>image_link: '/img/specialitems.png'</v>
      </c>
      <c r="N55" s="4" t="str">
        <f>IF(F55="","",N$4&amp;": '"&amp;_xlfn.XLOOKUP(F55,Sheet2!$K$1:$K$26,Sheet2!$L$1:$L$26)&amp;"'")</f>
        <v>image_alt_text: 'Special Items'</v>
      </c>
      <c r="O55" s="4" t="str">
        <f t="shared" si="7"/>
        <v>category_id: 3</v>
      </c>
      <c r="P55" s="4" t="str">
        <f t="shared" si="4"/>
        <v/>
      </c>
      <c r="Q55" s="4" t="str">
        <f t="shared" si="8"/>
        <v/>
      </c>
      <c r="R55" s="4" t="str">
        <f t="shared" ca="1" si="9"/>
        <v>{product_name: 'Candelabra, 16-candle, Silver', description: 'light: 20\' radius', cost: 25, stock: 0, weight: 3, image_link: '/img/specialitems.png', image_alt_text: 'Special Items', category_id: 3, additional_information: {}},</v>
      </c>
    </row>
    <row r="56" spans="1:18" s="12" customFormat="1" outlineLevel="1" x14ac:dyDescent="0.2">
      <c r="A56" s="11" t="s">
        <v>978</v>
      </c>
      <c r="B56" s="37" t="s">
        <v>979</v>
      </c>
      <c r="C56" s="12">
        <v>2</v>
      </c>
      <c r="D56" s="12">
        <v>35</v>
      </c>
      <c r="E56" s="13"/>
      <c r="F56" s="13" t="s">
        <v>1439</v>
      </c>
      <c r="H56" s="4" t="str">
        <f t="shared" si="0"/>
        <v>product_name: 'Candelabra, 8-candle, Gold'</v>
      </c>
      <c r="I56" s="4" t="str">
        <f t="shared" si="1"/>
        <v>description: 'light: 15\' radius'</v>
      </c>
      <c r="J56" s="4" t="str">
        <f t="shared" si="2"/>
        <v>cost: 35</v>
      </c>
      <c r="K56" s="4" t="str">
        <f t="shared" ca="1" si="5"/>
        <v>stock: 17</v>
      </c>
      <c r="L56" s="4" t="str">
        <f t="shared" si="3"/>
        <v>weight: 2</v>
      </c>
      <c r="M56" s="4" t="str">
        <f t="shared" si="6"/>
        <v>image_link: '/img/specialitems.png'</v>
      </c>
      <c r="N56" s="4" t="str">
        <f>IF(F56="","",N$4&amp;": '"&amp;_xlfn.XLOOKUP(F56,Sheet2!$K$1:$K$26,Sheet2!$L$1:$L$26)&amp;"'")</f>
        <v>image_alt_text: 'Special Items'</v>
      </c>
      <c r="O56" s="4" t="str">
        <f t="shared" si="7"/>
        <v>category_id: 3</v>
      </c>
      <c r="P56" s="4" t="str">
        <f t="shared" si="4"/>
        <v/>
      </c>
      <c r="Q56" s="4" t="str">
        <f t="shared" si="8"/>
        <v/>
      </c>
      <c r="R56" s="4" t="str">
        <f t="shared" ca="1" si="9"/>
        <v>{product_name: 'Candelabra, 8-candle, Gold', description: 'light: 15\' radius', cost: 35, stock: 17, weight: 2, image_link: '/img/specialitems.png', image_alt_text: 'Special Items', category_id: 3, additional_information: {}},</v>
      </c>
    </row>
    <row r="57" spans="1:18" s="12" customFormat="1" outlineLevel="1" x14ac:dyDescent="0.2">
      <c r="A57" s="11" t="s">
        <v>980</v>
      </c>
      <c r="B57" s="37" t="s">
        <v>979</v>
      </c>
      <c r="C57" s="12">
        <v>1</v>
      </c>
      <c r="D57" s="12">
        <v>20</v>
      </c>
      <c r="E57" s="13"/>
      <c r="F57" s="13" t="s">
        <v>1439</v>
      </c>
      <c r="H57" s="4" t="str">
        <f t="shared" si="0"/>
        <v>product_name: 'Candelabra, 8-candle, Silver'</v>
      </c>
      <c r="I57" s="4" t="str">
        <f t="shared" si="1"/>
        <v>description: 'light: 15\' radius'</v>
      </c>
      <c r="J57" s="4" t="str">
        <f t="shared" si="2"/>
        <v>cost: 20</v>
      </c>
      <c r="K57" s="4" t="str">
        <f t="shared" ca="1" si="5"/>
        <v>stock: 5</v>
      </c>
      <c r="L57" s="4" t="str">
        <f t="shared" si="3"/>
        <v>weight: 1</v>
      </c>
      <c r="M57" s="4" t="str">
        <f t="shared" si="6"/>
        <v>image_link: '/img/specialitems.png'</v>
      </c>
      <c r="N57" s="4" t="str">
        <f>IF(F57="","",N$4&amp;": '"&amp;_xlfn.XLOOKUP(F57,Sheet2!$K$1:$K$26,Sheet2!$L$1:$L$26)&amp;"'")</f>
        <v>image_alt_text: 'Special Items'</v>
      </c>
      <c r="O57" s="4" t="str">
        <f t="shared" si="7"/>
        <v>category_id: 3</v>
      </c>
      <c r="P57" s="4" t="str">
        <f t="shared" si="4"/>
        <v/>
      </c>
      <c r="Q57" s="4" t="str">
        <f t="shared" si="8"/>
        <v/>
      </c>
      <c r="R57" s="4" t="str">
        <f t="shared" ca="1" si="9"/>
        <v>{product_name: 'Candelabra, 8-candle, Silver', description: 'light: 15\' radius', cost: 20, stock: 5, weight: 1, image_link: '/img/specialitems.png', image_alt_text: 'Special Items', category_id: 3, additional_information: {}},</v>
      </c>
    </row>
    <row r="58" spans="1:18" s="12" customFormat="1" ht="20.399999999999999" outlineLevel="1" x14ac:dyDescent="0.2">
      <c r="A58" s="11" t="s">
        <v>981</v>
      </c>
      <c r="B58" s="37" t="s">
        <v>983</v>
      </c>
      <c r="C58" s="12">
        <v>0</v>
      </c>
      <c r="D58" s="12">
        <v>0.01</v>
      </c>
      <c r="E58" s="13" t="s">
        <v>945</v>
      </c>
      <c r="F58" s="13" t="s">
        <v>1439</v>
      </c>
      <c r="H58" s="4" t="str">
        <f t="shared" si="0"/>
        <v>product_name: 'Candle'</v>
      </c>
      <c r="I58" s="4" t="str">
        <f t="shared" si="1"/>
        <v>description: 'A candle dimly illuminates a 5-foot radius and burns for 1 hour.'</v>
      </c>
      <c r="J58" s="4" t="str">
        <f t="shared" si="2"/>
        <v>cost: 0.01</v>
      </c>
      <c r="K58" s="4" t="str">
        <f t="shared" ca="1" si="5"/>
        <v>stock: 5</v>
      </c>
      <c r="L58" s="4" t="str">
        <f t="shared" si="3"/>
        <v>weight: 0</v>
      </c>
      <c r="M58" s="4" t="str">
        <f t="shared" si="6"/>
        <v>image_link: '/img/specialitems.png'</v>
      </c>
      <c r="N58" s="4" t="str">
        <f>IF(F58="","",N$4&amp;": '"&amp;_xlfn.XLOOKUP(F58,Sheet2!$K$1:$K$26,Sheet2!$L$1:$L$26)&amp;"'")</f>
        <v>image_alt_text: 'Special Items'</v>
      </c>
      <c r="O58" s="4" t="str">
        <f t="shared" si="7"/>
        <v>category_id: 3</v>
      </c>
      <c r="P58" s="4" t="str">
        <f t="shared" si="4"/>
        <v>type: 'Adventuring Gear'</v>
      </c>
      <c r="Q58" s="4" t="str">
        <f t="shared" si="8"/>
        <v/>
      </c>
      <c r="R58" s="4" t="str">
        <f t="shared" ca="1" si="9"/>
        <v>{product_name: 'Candle', description: 'A candle dimly illuminates a 5-foot radius and burns for 1 hour.', cost: 0.01, stock: 5, weight: 0, image_link: '/img/specialitems.png', image_alt_text: 'Special Items', category_id: 3, additional_information: {type: 'Adventuring Gear'}},</v>
      </c>
    </row>
    <row r="59" spans="1:18" s="12" customFormat="1" outlineLevel="1" x14ac:dyDescent="0.2">
      <c r="A59" s="11" t="s">
        <v>984</v>
      </c>
      <c r="B59" s="37" t="s">
        <v>985</v>
      </c>
      <c r="C59" s="12">
        <v>0.25</v>
      </c>
      <c r="D59" s="12">
        <v>0.5</v>
      </c>
      <c r="E59" s="13"/>
      <c r="F59" s="13" t="s">
        <v>1439</v>
      </c>
      <c r="H59" s="4" t="str">
        <f t="shared" si="0"/>
        <v>product_name: 'Candle, 12-hour'</v>
      </c>
      <c r="I59" s="4" t="str">
        <f t="shared" si="1"/>
        <v>description: 'Lights a 15\' area for 12 hours'</v>
      </c>
      <c r="J59" s="4" t="str">
        <f t="shared" si="2"/>
        <v>cost: 0.5</v>
      </c>
      <c r="K59" s="4" t="str">
        <f t="shared" ca="1" si="5"/>
        <v>stock: 10</v>
      </c>
      <c r="L59" s="4" t="str">
        <f t="shared" si="3"/>
        <v>weight: 0.25</v>
      </c>
      <c r="M59" s="4" t="str">
        <f t="shared" si="6"/>
        <v>image_link: '/img/specialitems.png'</v>
      </c>
      <c r="N59" s="4" t="str">
        <f>IF(F59="","",N$4&amp;": '"&amp;_xlfn.XLOOKUP(F59,Sheet2!$K$1:$K$26,Sheet2!$L$1:$L$26)&amp;"'")</f>
        <v>image_alt_text: 'Special Items'</v>
      </c>
      <c r="O59" s="4" t="str">
        <f t="shared" si="7"/>
        <v>category_id: 3</v>
      </c>
      <c r="P59" s="4" t="str">
        <f t="shared" si="4"/>
        <v/>
      </c>
      <c r="Q59" s="4" t="str">
        <f t="shared" si="8"/>
        <v/>
      </c>
      <c r="R59" s="4" t="str">
        <f t="shared" ca="1" si="9"/>
        <v>{product_name: 'Candle, 12-hour', description: 'Lights a 15\' area for 12 hours', cost: 0.5, stock: 10, weight: 0.25, image_link: '/img/specialitems.png', image_alt_text: 'Special Items', category_id: 3, additional_information: {}},</v>
      </c>
    </row>
    <row r="60" spans="1:18" s="12" customFormat="1" outlineLevel="1" x14ac:dyDescent="0.2">
      <c r="A60" s="11" t="s">
        <v>986</v>
      </c>
      <c r="B60" s="37" t="s">
        <v>1352</v>
      </c>
      <c r="C60" s="12">
        <v>0.5</v>
      </c>
      <c r="D60" s="12">
        <v>1</v>
      </c>
      <c r="E60" s="13"/>
      <c r="F60" s="13" t="s">
        <v>1439</v>
      </c>
      <c r="H60" s="4" t="str">
        <f t="shared" si="0"/>
        <v>product_name: 'Candle, Temple (per foot)'</v>
      </c>
      <c r="I60" s="4" t="str">
        <f t="shared" si="1"/>
        <v/>
      </c>
      <c r="J60" s="4" t="str">
        <f t="shared" si="2"/>
        <v>cost: 1</v>
      </c>
      <c r="K60" s="4" t="str">
        <f t="shared" ca="1" si="5"/>
        <v>stock: 8</v>
      </c>
      <c r="L60" s="4" t="str">
        <f t="shared" si="3"/>
        <v>weight: 0.5</v>
      </c>
      <c r="M60" s="4" t="str">
        <f t="shared" si="6"/>
        <v>image_link: '/img/specialitems.png'</v>
      </c>
      <c r="N60" s="4" t="str">
        <f>IF(F60="","",N$4&amp;": '"&amp;_xlfn.XLOOKUP(F60,Sheet2!$K$1:$K$26,Sheet2!$L$1:$L$26)&amp;"'")</f>
        <v>image_alt_text: 'Special Items'</v>
      </c>
      <c r="O60" s="4" t="str">
        <f t="shared" si="7"/>
        <v>category_id: 3</v>
      </c>
      <c r="P60" s="4" t="str">
        <f t="shared" si="4"/>
        <v/>
      </c>
      <c r="Q60" s="4" t="str">
        <f t="shared" si="8"/>
        <v/>
      </c>
      <c r="R60" s="4" t="str">
        <f t="shared" ca="1" si="9"/>
        <v>{product_name: 'Candle, Temple (per foot)', cost: 1, stock: 8, weight: 0.5, image_link: '/img/specialitems.png', image_alt_text: 'Special Items', category_id: 3, additional_information: {}},</v>
      </c>
    </row>
    <row r="61" spans="1:18" s="12" customFormat="1" outlineLevel="1" x14ac:dyDescent="0.2">
      <c r="A61" s="11" t="s">
        <v>987</v>
      </c>
      <c r="B61" s="37" t="s">
        <v>1352</v>
      </c>
      <c r="C61" s="12">
        <v>0.25</v>
      </c>
      <c r="D61" s="12">
        <v>1</v>
      </c>
      <c r="E61" s="13"/>
      <c r="F61" s="13" t="s">
        <v>1439</v>
      </c>
      <c r="H61" s="4" t="str">
        <f t="shared" si="0"/>
        <v>product_name: 'Candle, timekeeping'</v>
      </c>
      <c r="I61" s="4" t="str">
        <f t="shared" si="1"/>
        <v/>
      </c>
      <c r="J61" s="4" t="str">
        <f t="shared" si="2"/>
        <v>cost: 1</v>
      </c>
      <c r="K61" s="4" t="str">
        <f t="shared" ca="1" si="5"/>
        <v>stock: 1</v>
      </c>
      <c r="L61" s="4" t="str">
        <f t="shared" si="3"/>
        <v>weight: 0.25</v>
      </c>
      <c r="M61" s="4" t="str">
        <f t="shared" si="6"/>
        <v>image_link: '/img/specialitems.png'</v>
      </c>
      <c r="N61" s="4" t="str">
        <f>IF(F61="","",N$4&amp;": '"&amp;_xlfn.XLOOKUP(F61,Sheet2!$K$1:$K$26,Sheet2!$L$1:$L$26)&amp;"'")</f>
        <v>image_alt_text: 'Special Items'</v>
      </c>
      <c r="O61" s="4" t="str">
        <f t="shared" si="7"/>
        <v>category_id: 3</v>
      </c>
      <c r="P61" s="4" t="str">
        <f t="shared" si="4"/>
        <v/>
      </c>
      <c r="Q61" s="4" t="str">
        <f t="shared" si="8"/>
        <v/>
      </c>
      <c r="R61" s="4" t="str">
        <f t="shared" ca="1" si="9"/>
        <v>{product_name: 'Candle, timekeeping', cost: 1, stock: 1, weight: 0.25, image_link: '/img/specialitems.png', image_alt_text: 'Special Items', category_id: 3, additional_information: {}},</v>
      </c>
    </row>
    <row r="62" spans="1:18" s="12" customFormat="1" outlineLevel="1" x14ac:dyDescent="0.2">
      <c r="A62" s="11" t="s">
        <v>988</v>
      </c>
      <c r="B62" s="37" t="s">
        <v>989</v>
      </c>
      <c r="C62" s="12">
        <v>0.5</v>
      </c>
      <c r="D62" s="12">
        <v>10</v>
      </c>
      <c r="E62" s="13"/>
      <c r="F62" s="13" t="s">
        <v>1439</v>
      </c>
      <c r="H62" s="4" t="str">
        <f t="shared" si="0"/>
        <v>product_name: 'Candle, vigil'</v>
      </c>
      <c r="I62" s="4" t="str">
        <f t="shared" si="1"/>
        <v>description: 'Burning through night gives a +1 to Heal'</v>
      </c>
      <c r="J62" s="4" t="str">
        <f t="shared" si="2"/>
        <v>cost: 10</v>
      </c>
      <c r="K62" s="4" t="str">
        <f t="shared" ca="1" si="5"/>
        <v>stock: 11</v>
      </c>
      <c r="L62" s="4" t="str">
        <f t="shared" si="3"/>
        <v>weight: 0.5</v>
      </c>
      <c r="M62" s="4" t="str">
        <f t="shared" si="6"/>
        <v>image_link: '/img/specialitems.png'</v>
      </c>
      <c r="N62" s="4" t="str">
        <f>IF(F62="","",N$4&amp;": '"&amp;_xlfn.XLOOKUP(F62,Sheet2!$K$1:$K$26,Sheet2!$L$1:$L$26)&amp;"'")</f>
        <v>image_alt_text: 'Special Items'</v>
      </c>
      <c r="O62" s="4" t="str">
        <f t="shared" si="7"/>
        <v>category_id: 3</v>
      </c>
      <c r="P62" s="4" t="str">
        <f t="shared" si="4"/>
        <v/>
      </c>
      <c r="Q62" s="4" t="str">
        <f t="shared" si="8"/>
        <v/>
      </c>
      <c r="R62" s="4" t="str">
        <f t="shared" ca="1" si="9"/>
        <v>{product_name: 'Candle, vigil', description: 'Burning through night gives a +1 to Heal', cost: 10, stock: 11, weight: 0.5, image_link: '/img/specialitems.png', image_alt_text: 'Special Items', category_id: 3, additional_information: {}},</v>
      </c>
    </row>
    <row r="63" spans="1:18" s="12" customFormat="1" outlineLevel="1" x14ac:dyDescent="0.2">
      <c r="A63" s="11" t="s">
        <v>990</v>
      </c>
      <c r="B63" s="37" t="s">
        <v>1352</v>
      </c>
      <c r="C63" s="12">
        <v>2</v>
      </c>
      <c r="D63" s="12">
        <v>20</v>
      </c>
      <c r="E63" s="13"/>
      <c r="F63" s="13" t="s">
        <v>1439</v>
      </c>
      <c r="H63" s="4" t="str">
        <f t="shared" si="0"/>
        <v>product_name: 'Candlestick, Gold'</v>
      </c>
      <c r="I63" s="4" t="str">
        <f t="shared" si="1"/>
        <v/>
      </c>
      <c r="J63" s="4" t="str">
        <f t="shared" si="2"/>
        <v>cost: 20</v>
      </c>
      <c r="K63" s="4" t="str">
        <f t="shared" ca="1" si="5"/>
        <v>stock: 13</v>
      </c>
      <c r="L63" s="4" t="str">
        <f t="shared" si="3"/>
        <v>weight: 2</v>
      </c>
      <c r="M63" s="4" t="str">
        <f t="shared" si="6"/>
        <v>image_link: '/img/specialitems.png'</v>
      </c>
      <c r="N63" s="4" t="str">
        <f>IF(F63="","",N$4&amp;": '"&amp;_xlfn.XLOOKUP(F63,Sheet2!$K$1:$K$26,Sheet2!$L$1:$L$26)&amp;"'")</f>
        <v>image_alt_text: 'Special Items'</v>
      </c>
      <c r="O63" s="4" t="str">
        <f t="shared" si="7"/>
        <v>category_id: 3</v>
      </c>
      <c r="P63" s="4" t="str">
        <f t="shared" si="4"/>
        <v/>
      </c>
      <c r="Q63" s="4" t="str">
        <f t="shared" si="8"/>
        <v/>
      </c>
      <c r="R63" s="4" t="str">
        <f t="shared" ca="1" si="9"/>
        <v>{product_name: 'Candlestick, Gold', cost: 20, stock: 13, weight: 2, image_link: '/img/specialitems.png', image_alt_text: 'Special Items', category_id: 3, additional_information: {}},</v>
      </c>
    </row>
    <row r="64" spans="1:18" s="12" customFormat="1" outlineLevel="1" x14ac:dyDescent="0.2">
      <c r="A64" s="11" t="s">
        <v>991</v>
      </c>
      <c r="B64" s="37" t="s">
        <v>1352</v>
      </c>
      <c r="C64" s="12">
        <v>1</v>
      </c>
      <c r="D64" s="12">
        <v>3</v>
      </c>
      <c r="E64" s="13"/>
      <c r="F64" s="13" t="s">
        <v>1439</v>
      </c>
      <c r="H64" s="4" t="str">
        <f t="shared" si="0"/>
        <v>product_name: 'Candlestick, Hand-Held, Gold'</v>
      </c>
      <c r="I64" s="4" t="str">
        <f t="shared" si="1"/>
        <v/>
      </c>
      <c r="J64" s="4" t="str">
        <f t="shared" si="2"/>
        <v>cost: 3</v>
      </c>
      <c r="K64" s="4" t="str">
        <f t="shared" ca="1" si="5"/>
        <v>stock: 1</v>
      </c>
      <c r="L64" s="4" t="str">
        <f t="shared" si="3"/>
        <v>weight: 1</v>
      </c>
      <c r="M64" s="4" t="str">
        <f t="shared" si="6"/>
        <v>image_link: '/img/specialitems.png'</v>
      </c>
      <c r="N64" s="4" t="str">
        <f>IF(F64="","",N$4&amp;": '"&amp;_xlfn.XLOOKUP(F64,Sheet2!$K$1:$K$26,Sheet2!$L$1:$L$26)&amp;"'")</f>
        <v>image_alt_text: 'Special Items'</v>
      </c>
      <c r="O64" s="4" t="str">
        <f t="shared" si="7"/>
        <v>category_id: 3</v>
      </c>
      <c r="P64" s="4" t="str">
        <f t="shared" si="4"/>
        <v/>
      </c>
      <c r="Q64" s="4" t="str">
        <f t="shared" si="8"/>
        <v/>
      </c>
      <c r="R64" s="4" t="str">
        <f t="shared" ca="1" si="9"/>
        <v>{product_name: 'Candlestick, Hand-Held, Gold', cost: 3, stock: 1, weight: 1, image_link: '/img/specialitems.png', image_alt_text: 'Special Items', category_id: 3, additional_information: {}},</v>
      </c>
    </row>
    <row r="65" spans="1:18" s="12" customFormat="1" outlineLevel="1" x14ac:dyDescent="0.2">
      <c r="A65" s="11" t="s">
        <v>992</v>
      </c>
      <c r="B65" s="37" t="s">
        <v>1352</v>
      </c>
      <c r="C65" s="12">
        <v>0.5</v>
      </c>
      <c r="D65" s="12">
        <v>0.5</v>
      </c>
      <c r="E65" s="13"/>
      <c r="F65" s="13" t="s">
        <v>1439</v>
      </c>
      <c r="H65" s="4" t="str">
        <f t="shared" si="0"/>
        <v>product_name: 'Candlestick, Hand-Held, Silver'</v>
      </c>
      <c r="I65" s="4" t="str">
        <f t="shared" si="1"/>
        <v/>
      </c>
      <c r="J65" s="4" t="str">
        <f t="shared" si="2"/>
        <v>cost: 0.5</v>
      </c>
      <c r="K65" s="4" t="str">
        <f t="shared" ca="1" si="5"/>
        <v>stock: 18</v>
      </c>
      <c r="L65" s="4" t="str">
        <f t="shared" si="3"/>
        <v>weight: 0.5</v>
      </c>
      <c r="M65" s="4" t="str">
        <f t="shared" si="6"/>
        <v>image_link: '/img/specialitems.png'</v>
      </c>
      <c r="N65" s="4" t="str">
        <f>IF(F65="","",N$4&amp;": '"&amp;_xlfn.XLOOKUP(F65,Sheet2!$K$1:$K$26,Sheet2!$L$1:$L$26)&amp;"'")</f>
        <v>image_alt_text: 'Special Items'</v>
      </c>
      <c r="O65" s="4" t="str">
        <f t="shared" si="7"/>
        <v>category_id: 3</v>
      </c>
      <c r="P65" s="4" t="str">
        <f t="shared" si="4"/>
        <v/>
      </c>
      <c r="Q65" s="4" t="str">
        <f t="shared" si="8"/>
        <v/>
      </c>
      <c r="R65" s="4" t="str">
        <f t="shared" ca="1" si="9"/>
        <v>{product_name: 'Candlestick, Hand-Held, Silver', cost: 0.5, stock: 18, weight: 0.5, image_link: '/img/specialitems.png', image_alt_text: 'Special Items', category_id: 3, additional_information: {}},</v>
      </c>
    </row>
    <row r="66" spans="1:18" s="12" customFormat="1" outlineLevel="1" x14ac:dyDescent="0.2">
      <c r="A66" s="11" t="s">
        <v>993</v>
      </c>
      <c r="B66" s="37" t="s">
        <v>1352</v>
      </c>
      <c r="C66" s="12">
        <v>1</v>
      </c>
      <c r="D66" s="12">
        <v>12</v>
      </c>
      <c r="E66" s="13"/>
      <c r="F66" s="13" t="s">
        <v>1439</v>
      </c>
      <c r="H66" s="4" t="str">
        <f t="shared" si="0"/>
        <v>product_name: 'Candlestick, Silver'</v>
      </c>
      <c r="I66" s="4" t="str">
        <f t="shared" si="1"/>
        <v/>
      </c>
      <c r="J66" s="4" t="str">
        <f t="shared" si="2"/>
        <v>cost: 12</v>
      </c>
      <c r="K66" s="4" t="str">
        <f t="shared" ca="1" si="5"/>
        <v>stock: 11</v>
      </c>
      <c r="L66" s="4" t="str">
        <f t="shared" si="3"/>
        <v>weight: 1</v>
      </c>
      <c r="M66" s="4" t="str">
        <f t="shared" si="6"/>
        <v>image_link: '/img/specialitems.png'</v>
      </c>
      <c r="N66" s="4" t="str">
        <f>IF(F66="","",N$4&amp;": '"&amp;_xlfn.XLOOKUP(F66,Sheet2!$K$1:$K$26,Sheet2!$L$1:$L$26)&amp;"'")</f>
        <v>image_alt_text: 'Special Items'</v>
      </c>
      <c r="O66" s="4" t="str">
        <f t="shared" si="7"/>
        <v>category_id: 3</v>
      </c>
      <c r="P66" s="4" t="str">
        <f t="shared" si="4"/>
        <v/>
      </c>
      <c r="Q66" s="4" t="str">
        <f t="shared" si="8"/>
        <v/>
      </c>
      <c r="R66" s="4" t="str">
        <f t="shared" ca="1" si="9"/>
        <v>{product_name: 'Candlestick, Silver', cost: 12, stock: 11, weight: 1, image_link: '/img/specialitems.png', image_alt_text: 'Special Items', category_id: 3, additional_information: {}},</v>
      </c>
    </row>
    <row r="67" spans="1:18" s="12" customFormat="1" outlineLevel="1" x14ac:dyDescent="0.2">
      <c r="A67" s="11" t="s">
        <v>994</v>
      </c>
      <c r="B67" s="37" t="s">
        <v>1352</v>
      </c>
      <c r="C67" s="12">
        <v>1</v>
      </c>
      <c r="D67" s="12">
        <v>0.1</v>
      </c>
      <c r="E67" s="13" t="s">
        <v>945</v>
      </c>
      <c r="F67" s="13" t="s">
        <v>1439</v>
      </c>
      <c r="H67" s="4" t="str">
        <f t="shared" si="0"/>
        <v>product_name: 'Canvas (per sq. yd.)'</v>
      </c>
      <c r="I67" s="4" t="str">
        <f t="shared" si="1"/>
        <v/>
      </c>
      <c r="J67" s="4" t="str">
        <f t="shared" si="2"/>
        <v>cost: 0.1</v>
      </c>
      <c r="K67" s="4" t="str">
        <f t="shared" ca="1" si="5"/>
        <v>stock: 18</v>
      </c>
      <c r="L67" s="4" t="str">
        <f t="shared" si="3"/>
        <v>weight: 1</v>
      </c>
      <c r="M67" s="4" t="str">
        <f t="shared" si="6"/>
        <v>image_link: '/img/specialitems.png'</v>
      </c>
      <c r="N67" s="4" t="str">
        <f>IF(F67="","",N$4&amp;": '"&amp;_xlfn.XLOOKUP(F67,Sheet2!$K$1:$K$26,Sheet2!$L$1:$L$26)&amp;"'")</f>
        <v>image_alt_text: 'Special Items'</v>
      </c>
      <c r="O67" s="4" t="str">
        <f t="shared" si="7"/>
        <v>category_id: 3</v>
      </c>
      <c r="P67" s="4" t="str">
        <f t="shared" si="4"/>
        <v>type: 'Adventuring Gear'</v>
      </c>
      <c r="Q67" s="4" t="str">
        <f t="shared" si="8"/>
        <v/>
      </c>
      <c r="R67" s="4" t="str">
        <f t="shared" ca="1" si="9"/>
        <v>{product_name: 'Canvas (per sq. yd.)', cost: 0.1, stock: 18, weight: 1, image_link: '/img/specialitems.png', image_alt_text: 'Special Items', category_id: 3, additional_information: {type: 'Adventuring Gear'}},</v>
      </c>
    </row>
    <row r="68" spans="1:18" s="12" customFormat="1" ht="40.799999999999997" outlineLevel="1" x14ac:dyDescent="0.2">
      <c r="A68" s="11" t="s">
        <v>995</v>
      </c>
      <c r="B68" s="37" t="s">
        <v>996</v>
      </c>
      <c r="E68" s="13" t="s">
        <v>1420</v>
      </c>
      <c r="F68" s="13" t="s">
        <v>1445</v>
      </c>
      <c r="H68" s="4" t="str">
        <f t="shared" si="0"/>
        <v>product_name: 'Carriage'</v>
      </c>
      <c r="I68" s="4" t="str">
        <f t="shared" si="1"/>
        <v>description: 'This four-wheeled vehicle can transport as many as four people within an enclosed cab, plus two drivers. In general, two horses (or other beasts of burden) draw it. A carriage comes with the harness needed to pull it.'</v>
      </c>
      <c r="J68" s="4" t="str">
        <f t="shared" si="2"/>
        <v>cost: -1</v>
      </c>
      <c r="K68" s="4" t="str">
        <f t="shared" ca="1" si="5"/>
        <v>stock: 4</v>
      </c>
      <c r="L68" s="4" t="str">
        <f t="shared" si="3"/>
        <v>weight: -1</v>
      </c>
      <c r="M68" s="4" t="str">
        <f t="shared" si="6"/>
        <v>image_link: '/img/castle.png'</v>
      </c>
      <c r="N68" s="4" t="str">
        <f>IF(F68="","",N$4&amp;": '"&amp;_xlfn.XLOOKUP(F68,Sheet2!$K$1:$K$26,Sheet2!$L$1:$L$26)&amp;"'")</f>
        <v>image_alt_text: 'Castle'</v>
      </c>
      <c r="O68" s="4" t="str">
        <f t="shared" si="7"/>
        <v>category_id: 3</v>
      </c>
      <c r="P68" s="4" t="str">
        <f t="shared" si="4"/>
        <v>type: 'Transport'</v>
      </c>
      <c r="Q68" s="4" t="str">
        <f t="shared" si="8"/>
        <v/>
      </c>
      <c r="R68" s="4" t="str">
        <f t="shared" ca="1" si="9"/>
        <v>{product_name: 'Carriage', description: 'This four-wheeled vehicle can transport as many as four people within an enclosed cab, plus two drivers. In general, two horses (or other beasts of burden) draw it. A carriage comes with the harness needed to pull it.', cost: -1, stock: 4, weight: -1, image_link: '/img/castle.png', image_alt_text: 'Castle', category_id: 3, additional_information: {type: 'Transport'}},</v>
      </c>
    </row>
    <row r="69" spans="1:18" s="12" customFormat="1" ht="20.399999999999999" outlineLevel="1" x14ac:dyDescent="0.2">
      <c r="A69" s="11" t="s">
        <v>869</v>
      </c>
      <c r="B69" s="37" t="s">
        <v>999</v>
      </c>
      <c r="C69" s="12">
        <v>200</v>
      </c>
      <c r="D69" s="12">
        <v>15</v>
      </c>
      <c r="E69" s="13" t="s">
        <v>1420</v>
      </c>
      <c r="F69" s="13" t="s">
        <v>1435</v>
      </c>
      <c r="H69" s="4" t="str">
        <f t="shared" ref="H69:H132" si="10">A$4&amp;": '"&amp;SUBSTITUTE(SUBSTITUTE(A69,CHAR(10),"\n"),"'","\'")&amp;"'"</f>
        <v>product_name: 'Cart'</v>
      </c>
      <c r="I69" s="4" t="str">
        <f t="shared" ref="I69:I132" si="11">IF(B69="","",$B$4&amp;": '"&amp;SUBSTITUTE(SUBSTITUTE(B69,CHAR(10),"\n"),"'","\'")&amp;"'")</f>
        <v>description: 'This two-wheeled vehicle can be drawn by a single horse (or other beast of burden). It comes with a harness.'</v>
      </c>
      <c r="J69" s="4" t="str">
        <f t="shared" ref="J69:J132" si="12">D$4&amp;": "&amp;IF(ISNUMBER(D69),D69,-1)</f>
        <v>cost: 15</v>
      </c>
      <c r="K69" s="4" t="str">
        <f t="shared" ca="1" si="5"/>
        <v>stock: 8</v>
      </c>
      <c r="L69" s="4" t="str">
        <f t="shared" ref="L69:L132" si="13">C$4&amp;": "&amp;IF(ISNUMBER(C69),C69,-1)</f>
        <v>weight: 200</v>
      </c>
      <c r="M69" s="4" t="str">
        <f t="shared" si="6"/>
        <v>image_link: '/img/tools&amp;skillsKit.png'</v>
      </c>
      <c r="N69" s="4" t="str">
        <f>IF(F69="","",N$4&amp;": '"&amp;_xlfn.XLOOKUP(F69,Sheet2!$K$1:$K$26,Sheet2!$L$1:$L$26)&amp;"'")</f>
        <v>image_alt_text: 'Tools &amp; Skills Kit'</v>
      </c>
      <c r="O69" s="4" t="str">
        <f t="shared" si="7"/>
        <v>category_id: 3</v>
      </c>
      <c r="P69" s="4" t="str">
        <f t="shared" ref="P69:P132" si="14">IF(E69="","",E$4&amp;": '"&amp;E69&amp;"'")</f>
        <v>type: 'Transport'</v>
      </c>
      <c r="Q69" s="4" t="str">
        <f t="shared" si="8"/>
        <v/>
      </c>
      <c r="R69" s="4" t="str">
        <f t="shared" ca="1" si="9"/>
        <v>{product_name: 'Cart', description: 'This two-wheeled vehicle can be drawn by a single horse (or other beast of burden). It comes with a harness.', cost: 15, stock: 8, weight: 200, image_link: '/img/tools&amp;skillsKit.png', image_alt_text: 'Tools &amp; Skills Kit', category_id: 3, additional_information: {type: 'Transport'}},</v>
      </c>
    </row>
    <row r="70" spans="1:18" s="12" customFormat="1" outlineLevel="1" x14ac:dyDescent="0.2">
      <c r="A70" s="11" t="s">
        <v>1000</v>
      </c>
      <c r="B70" s="37" t="s">
        <v>1352</v>
      </c>
      <c r="C70" s="12">
        <v>0.5</v>
      </c>
      <c r="D70" s="12">
        <v>1</v>
      </c>
      <c r="E70" s="13" t="s">
        <v>945</v>
      </c>
      <c r="F70" s="13" t="s">
        <v>1443</v>
      </c>
      <c r="H70" s="4" t="str">
        <f t="shared" si="10"/>
        <v>product_name: 'Case, Map or Scroll'</v>
      </c>
      <c r="I70" s="4" t="str">
        <f t="shared" si="11"/>
        <v/>
      </c>
      <c r="J70" s="4" t="str">
        <f t="shared" si="12"/>
        <v>cost: 1</v>
      </c>
      <c r="K70" s="4" t="str">
        <f t="shared" ref="K70:K133" ca="1" si="15">"stock: "&amp;TRUNC(RAND()*20)</f>
        <v>stock: 18</v>
      </c>
      <c r="L70" s="4" t="str">
        <f t="shared" si="13"/>
        <v>weight: 0.5</v>
      </c>
      <c r="M70" s="4" t="str">
        <f t="shared" ref="M70:M133" si="16">IF(ISBLANK(F70),"",F$4&amp;": '/img/"&amp;F70&amp;"'")</f>
        <v>image_link: '/img/scroll.png'</v>
      </c>
      <c r="N70" s="4" t="str">
        <f>IF(F70="","",N$4&amp;": '"&amp;_xlfn.XLOOKUP(F70,Sheet2!$K$1:$K$26,Sheet2!$L$1:$L$26)&amp;"'")</f>
        <v>image_alt_text: 'Scroll'</v>
      </c>
      <c r="O70" s="4" t="str">
        <f t="shared" ref="O70:O133" si="17">$O$4&amp;": 3"</f>
        <v>category_id: 3</v>
      </c>
      <c r="P70" s="4" t="str">
        <f t="shared" si="14"/>
        <v>type: 'Adventuring Gear'</v>
      </c>
      <c r="Q70" s="4" t="str">
        <f t="shared" ref="Q70:Q133" si="18">IF(G69="","",G$3&amp;": '"&amp;G69&amp;"'")</f>
        <v/>
      </c>
      <c r="R70" s="4" t="str">
        <f t="shared" ref="R70:R133" ca="1" si="19">"{"&amp;_xlfn.TEXTJOIN(", ",,H70:O70,"additional_information: {"&amp;_xlfn.TEXTJOIN(", ",,P70)&amp;"}")&amp;"},"</f>
        <v>{product_name: 'Case, Map or Scroll', cost: 1, stock: 18, weight: 0.5, image_link: '/img/scroll.png', image_alt_text: 'Scroll', category_id: 3, additional_information: {type: 'Adventuring Gear'}},</v>
      </c>
    </row>
    <row r="71" spans="1:18" s="12" customFormat="1" outlineLevel="1" x14ac:dyDescent="0.2">
      <c r="A71" s="11" t="s">
        <v>1001</v>
      </c>
      <c r="B71" s="37" t="s">
        <v>1002</v>
      </c>
      <c r="D71" s="12">
        <v>500000</v>
      </c>
      <c r="E71" s="13"/>
      <c r="F71" s="13" t="s">
        <v>1445</v>
      </c>
      <c r="H71" s="4" t="str">
        <f t="shared" si="10"/>
        <v>product_name: 'Castle'</v>
      </c>
      <c r="I71" s="4" t="str">
        <f t="shared" si="11"/>
        <v>description: 'Keep; 15ft high; 10ft thick stone wall; 4 towers'</v>
      </c>
      <c r="J71" s="4" t="str">
        <f t="shared" si="12"/>
        <v>cost: 500000</v>
      </c>
      <c r="K71" s="4" t="str">
        <f t="shared" ca="1" si="15"/>
        <v>stock: 13</v>
      </c>
      <c r="L71" s="4" t="str">
        <f t="shared" si="13"/>
        <v>weight: -1</v>
      </c>
      <c r="M71" s="4" t="str">
        <f t="shared" si="16"/>
        <v>image_link: '/img/castle.png'</v>
      </c>
      <c r="N71" s="4" t="str">
        <f>IF(F71="","",N$4&amp;": '"&amp;_xlfn.XLOOKUP(F71,Sheet2!$K$1:$K$26,Sheet2!$L$1:$L$26)&amp;"'")</f>
        <v>image_alt_text: 'Castle'</v>
      </c>
      <c r="O71" s="4" t="str">
        <f t="shared" si="17"/>
        <v>category_id: 3</v>
      </c>
      <c r="P71" s="4" t="str">
        <f t="shared" si="14"/>
        <v/>
      </c>
      <c r="Q71" s="4" t="str">
        <f t="shared" si="18"/>
        <v/>
      </c>
      <c r="R71" s="4" t="str">
        <f t="shared" ca="1" si="19"/>
        <v>{product_name: 'Castle', description: 'Keep; 15ft high; 10ft thick stone wall; 4 towers', cost: 500000, stock: 13, weight: -1, image_link: '/img/castle.png', image_alt_text: 'Castle', category_id: 3, additional_information: {}},</v>
      </c>
    </row>
    <row r="72" spans="1:18" s="12" customFormat="1" outlineLevel="1" x14ac:dyDescent="0.2">
      <c r="A72" s="11" t="s">
        <v>1003</v>
      </c>
      <c r="B72" s="37" t="s">
        <v>1352</v>
      </c>
      <c r="C72" s="12">
        <v>1</v>
      </c>
      <c r="D72" s="12">
        <v>1</v>
      </c>
      <c r="E72" s="13"/>
      <c r="F72" s="13" t="s">
        <v>1439</v>
      </c>
      <c r="H72" s="4" t="str">
        <f t="shared" si="10"/>
        <v>product_name: 'Censer, Brass'</v>
      </c>
      <c r="I72" s="4" t="str">
        <f t="shared" si="11"/>
        <v/>
      </c>
      <c r="J72" s="4" t="str">
        <f t="shared" si="12"/>
        <v>cost: 1</v>
      </c>
      <c r="K72" s="4" t="str">
        <f t="shared" ca="1" si="15"/>
        <v>stock: 9</v>
      </c>
      <c r="L72" s="4" t="str">
        <f t="shared" si="13"/>
        <v>weight: 1</v>
      </c>
      <c r="M72" s="4" t="str">
        <f t="shared" si="16"/>
        <v>image_link: '/img/specialitems.png'</v>
      </c>
      <c r="N72" s="4" t="str">
        <f>IF(F72="","",N$4&amp;": '"&amp;_xlfn.XLOOKUP(F72,Sheet2!$K$1:$K$26,Sheet2!$L$1:$L$26)&amp;"'")</f>
        <v>image_alt_text: 'Special Items'</v>
      </c>
      <c r="O72" s="4" t="str">
        <f t="shared" si="17"/>
        <v>category_id: 3</v>
      </c>
      <c r="P72" s="4" t="str">
        <f t="shared" si="14"/>
        <v/>
      </c>
      <c r="Q72" s="4" t="str">
        <f t="shared" si="18"/>
        <v/>
      </c>
      <c r="R72" s="4" t="str">
        <f t="shared" ca="1" si="19"/>
        <v>{product_name: 'Censer, Brass', cost: 1, stock: 9, weight: 1, image_link: '/img/specialitems.png', image_alt_text: 'Special Items', category_id: 3, additional_information: {}},</v>
      </c>
    </row>
    <row r="73" spans="1:18" s="12" customFormat="1" outlineLevel="1" x14ac:dyDescent="0.2">
      <c r="A73" s="11" t="s">
        <v>1004</v>
      </c>
      <c r="B73" s="37" t="s">
        <v>1352</v>
      </c>
      <c r="C73" s="12">
        <v>4</v>
      </c>
      <c r="D73" s="12">
        <v>5</v>
      </c>
      <c r="E73" s="13"/>
      <c r="F73" s="13" t="s">
        <v>1439</v>
      </c>
      <c r="H73" s="4" t="str">
        <f t="shared" si="10"/>
        <v>product_name: 'Censer, Gold'</v>
      </c>
      <c r="I73" s="4" t="str">
        <f t="shared" si="11"/>
        <v/>
      </c>
      <c r="J73" s="4" t="str">
        <f t="shared" si="12"/>
        <v>cost: 5</v>
      </c>
      <c r="K73" s="4" t="str">
        <f t="shared" ca="1" si="15"/>
        <v>stock: 6</v>
      </c>
      <c r="L73" s="4" t="str">
        <f t="shared" si="13"/>
        <v>weight: 4</v>
      </c>
      <c r="M73" s="4" t="str">
        <f t="shared" si="16"/>
        <v>image_link: '/img/specialitems.png'</v>
      </c>
      <c r="N73" s="4" t="str">
        <f>IF(F73="","",N$4&amp;": '"&amp;_xlfn.XLOOKUP(F73,Sheet2!$K$1:$K$26,Sheet2!$L$1:$L$26)&amp;"'")</f>
        <v>image_alt_text: 'Special Items'</v>
      </c>
      <c r="O73" s="4" t="str">
        <f t="shared" si="17"/>
        <v>category_id: 3</v>
      </c>
      <c r="P73" s="4" t="str">
        <f t="shared" si="14"/>
        <v/>
      </c>
      <c r="Q73" s="4" t="str">
        <f t="shared" si="18"/>
        <v/>
      </c>
      <c r="R73" s="4" t="str">
        <f t="shared" ca="1" si="19"/>
        <v>{product_name: 'Censer, Gold', cost: 5, stock: 6, weight: 4, image_link: '/img/specialitems.png', image_alt_text: 'Special Items', category_id: 3, additional_information: {}},</v>
      </c>
    </row>
    <row r="74" spans="1:18" s="12" customFormat="1" outlineLevel="1" x14ac:dyDescent="0.2">
      <c r="A74" s="11" t="s">
        <v>1005</v>
      </c>
      <c r="B74" s="37" t="s">
        <v>1352</v>
      </c>
      <c r="C74" s="12">
        <v>2</v>
      </c>
      <c r="D74" s="12">
        <v>3</v>
      </c>
      <c r="E74" s="13"/>
      <c r="F74" s="13" t="s">
        <v>1439</v>
      </c>
      <c r="H74" s="4" t="str">
        <f t="shared" si="10"/>
        <v>product_name: 'Censer, Silver'</v>
      </c>
      <c r="I74" s="4" t="str">
        <f t="shared" si="11"/>
        <v/>
      </c>
      <c r="J74" s="4" t="str">
        <f t="shared" si="12"/>
        <v>cost: 3</v>
      </c>
      <c r="K74" s="4" t="str">
        <f t="shared" ca="1" si="15"/>
        <v>stock: 18</v>
      </c>
      <c r="L74" s="4" t="str">
        <f t="shared" si="13"/>
        <v>weight: 2</v>
      </c>
      <c r="M74" s="4" t="str">
        <f t="shared" si="16"/>
        <v>image_link: '/img/specialitems.png'</v>
      </c>
      <c r="N74" s="4" t="str">
        <f>IF(F74="","",N$4&amp;": '"&amp;_xlfn.XLOOKUP(F74,Sheet2!$K$1:$K$26,Sheet2!$L$1:$L$26)&amp;"'")</f>
        <v>image_alt_text: 'Special Items'</v>
      </c>
      <c r="O74" s="4" t="str">
        <f t="shared" si="17"/>
        <v>category_id: 3</v>
      </c>
      <c r="P74" s="4" t="str">
        <f t="shared" si="14"/>
        <v/>
      </c>
      <c r="Q74" s="4" t="str">
        <f t="shared" si="18"/>
        <v/>
      </c>
      <c r="R74" s="4" t="str">
        <f t="shared" ca="1" si="19"/>
        <v>{product_name: 'Censer, Silver', cost: 3, stock: 18, weight: 2, image_link: '/img/specialitems.png', image_alt_text: 'Special Items', category_id: 3, additional_information: {}},</v>
      </c>
    </row>
    <row r="75" spans="1:18" s="12" customFormat="1" ht="20.399999999999999" outlineLevel="1" x14ac:dyDescent="0.2">
      <c r="A75" s="11" t="s">
        <v>1006</v>
      </c>
      <c r="B75" s="37" t="s">
        <v>1008</v>
      </c>
      <c r="C75" s="12">
        <v>2</v>
      </c>
      <c r="D75" s="12">
        <v>30</v>
      </c>
      <c r="E75" s="13" t="s">
        <v>945</v>
      </c>
      <c r="F75" s="13" t="s">
        <v>1442</v>
      </c>
      <c r="H75" s="4" t="str">
        <f t="shared" si="10"/>
        <v>product_name: 'Chain (per 10\')'</v>
      </c>
      <c r="I75" s="4" t="str">
        <f t="shared" si="11"/>
        <v>description: 'Chain has hardness 10 and 5 hit points. It can be burst with a DC 26 Strength check.'</v>
      </c>
      <c r="J75" s="4" t="str">
        <f t="shared" si="12"/>
        <v>cost: 30</v>
      </c>
      <c r="K75" s="4" t="str">
        <f t="shared" ca="1" si="15"/>
        <v>stock: 8</v>
      </c>
      <c r="L75" s="4" t="str">
        <f t="shared" si="13"/>
        <v>weight: 2</v>
      </c>
      <c r="M75" s="4" t="str">
        <f t="shared" si="16"/>
        <v>image_link: '/img/adventuringGear.png'</v>
      </c>
      <c r="N75" s="4" t="str">
        <f>IF(F75="","",N$4&amp;": '"&amp;_xlfn.XLOOKUP(F75,Sheet2!$K$1:$K$26,Sheet2!$L$1:$L$26)&amp;"'")</f>
        <v>image_alt_text: 'Adventuring Gear'</v>
      </c>
      <c r="O75" s="4" t="str">
        <f t="shared" si="17"/>
        <v>category_id: 3</v>
      </c>
      <c r="P75" s="4" t="str">
        <f t="shared" si="14"/>
        <v>type: 'Adventuring Gear'</v>
      </c>
      <c r="Q75" s="4" t="str">
        <f t="shared" si="18"/>
        <v/>
      </c>
      <c r="R75" s="4" t="str">
        <f t="shared" ca="1" si="19"/>
        <v>{product_name: 'Chain (per 10\')', description: 'Chain has hardness 10 and 5 hit points. It can be burst with a DC 26 Strength check.', cost: 30, stock: 8, weight: 2, image_link: '/img/adventuringGear.png', image_alt_text: 'Adventuring Gear', category_id: 3, additional_information: {type: 'Adventuring Gear'}},</v>
      </c>
    </row>
    <row r="76" spans="1:18" s="12" customFormat="1" outlineLevel="1" x14ac:dyDescent="0.2">
      <c r="A76" s="11" t="s">
        <v>1009</v>
      </c>
      <c r="B76" s="37" t="s">
        <v>1352</v>
      </c>
      <c r="C76" s="12">
        <v>0</v>
      </c>
      <c r="D76" s="12">
        <v>0.01</v>
      </c>
      <c r="E76" s="13" t="s">
        <v>945</v>
      </c>
      <c r="F76" s="13" t="s">
        <v>1442</v>
      </c>
      <c r="H76" s="4" t="str">
        <f t="shared" si="10"/>
        <v>product_name: 'Chalk, 1 piece'</v>
      </c>
      <c r="I76" s="4" t="str">
        <f t="shared" si="11"/>
        <v/>
      </c>
      <c r="J76" s="4" t="str">
        <f t="shared" si="12"/>
        <v>cost: 0.01</v>
      </c>
      <c r="K76" s="4" t="str">
        <f t="shared" ca="1" si="15"/>
        <v>stock: 15</v>
      </c>
      <c r="L76" s="4" t="str">
        <f t="shared" si="13"/>
        <v>weight: 0</v>
      </c>
      <c r="M76" s="4" t="str">
        <f t="shared" si="16"/>
        <v>image_link: '/img/adventuringGear.png'</v>
      </c>
      <c r="N76" s="4" t="str">
        <f>IF(F76="","",N$4&amp;": '"&amp;_xlfn.XLOOKUP(F76,Sheet2!$K$1:$K$26,Sheet2!$L$1:$L$26)&amp;"'")</f>
        <v>image_alt_text: 'Adventuring Gear'</v>
      </c>
      <c r="O76" s="4" t="str">
        <f t="shared" si="17"/>
        <v>category_id: 3</v>
      </c>
      <c r="P76" s="4" t="str">
        <f t="shared" si="14"/>
        <v>type: 'Adventuring Gear'</v>
      </c>
      <c r="Q76" s="4" t="str">
        <f t="shared" si="18"/>
        <v/>
      </c>
      <c r="R76" s="4" t="str">
        <f t="shared" ca="1" si="19"/>
        <v>{product_name: 'Chalk, 1 piece', cost: 0.01, stock: 15, weight: 0, image_link: '/img/adventuringGear.png', image_alt_text: 'Adventuring Gear', category_id: 3, additional_information: {type: 'Adventuring Gear'}},</v>
      </c>
    </row>
    <row r="77" spans="1:18" s="12" customFormat="1" outlineLevel="1" x14ac:dyDescent="0.2">
      <c r="A77" s="11" t="s">
        <v>1010</v>
      </c>
      <c r="B77" s="37" t="s">
        <v>1352</v>
      </c>
      <c r="C77" s="12">
        <v>4</v>
      </c>
      <c r="D77" s="12">
        <v>2</v>
      </c>
      <c r="E77" s="13"/>
      <c r="F77" s="13" t="s">
        <v>1439</v>
      </c>
      <c r="H77" s="4" t="str">
        <f t="shared" si="10"/>
        <v>product_name: 'Chess Set (Common)'</v>
      </c>
      <c r="I77" s="4" t="str">
        <f t="shared" si="11"/>
        <v/>
      </c>
      <c r="J77" s="4" t="str">
        <f t="shared" si="12"/>
        <v>cost: 2</v>
      </c>
      <c r="K77" s="4" t="str">
        <f t="shared" ca="1" si="15"/>
        <v>stock: 17</v>
      </c>
      <c r="L77" s="4" t="str">
        <f t="shared" si="13"/>
        <v>weight: 4</v>
      </c>
      <c r="M77" s="4" t="str">
        <f t="shared" si="16"/>
        <v>image_link: '/img/specialitems.png'</v>
      </c>
      <c r="N77" s="4" t="str">
        <f>IF(F77="","",N$4&amp;": '"&amp;_xlfn.XLOOKUP(F77,Sheet2!$K$1:$K$26,Sheet2!$L$1:$L$26)&amp;"'")</f>
        <v>image_alt_text: 'Special Items'</v>
      </c>
      <c r="O77" s="4" t="str">
        <f t="shared" si="17"/>
        <v>category_id: 3</v>
      </c>
      <c r="P77" s="4" t="str">
        <f t="shared" si="14"/>
        <v/>
      </c>
      <c r="Q77" s="4" t="str">
        <f t="shared" si="18"/>
        <v/>
      </c>
      <c r="R77" s="4" t="str">
        <f t="shared" ca="1" si="19"/>
        <v>{product_name: 'Chess Set (Common)', cost: 2, stock: 17, weight: 4, image_link: '/img/specialitems.png', image_alt_text: 'Special Items', category_id: 3, additional_information: {}},</v>
      </c>
    </row>
    <row r="78" spans="1:18" s="12" customFormat="1" outlineLevel="1" x14ac:dyDescent="0.2">
      <c r="A78" s="11" t="s">
        <v>1011</v>
      </c>
      <c r="B78" s="37" t="s">
        <v>1352</v>
      </c>
      <c r="C78" s="12">
        <v>7</v>
      </c>
      <c r="D78" s="12">
        <v>25</v>
      </c>
      <c r="E78" s="13"/>
      <c r="F78" s="13" t="s">
        <v>1439</v>
      </c>
      <c r="H78" s="4" t="str">
        <f t="shared" si="10"/>
        <v>product_name: 'Chess Set (Fine)'</v>
      </c>
      <c r="I78" s="4" t="str">
        <f t="shared" si="11"/>
        <v/>
      </c>
      <c r="J78" s="4" t="str">
        <f t="shared" si="12"/>
        <v>cost: 25</v>
      </c>
      <c r="K78" s="4" t="str">
        <f t="shared" ca="1" si="15"/>
        <v>stock: 14</v>
      </c>
      <c r="L78" s="4" t="str">
        <f t="shared" si="13"/>
        <v>weight: 7</v>
      </c>
      <c r="M78" s="4" t="str">
        <f t="shared" si="16"/>
        <v>image_link: '/img/specialitems.png'</v>
      </c>
      <c r="N78" s="4" t="str">
        <f>IF(F78="","",N$4&amp;": '"&amp;_xlfn.XLOOKUP(F78,Sheet2!$K$1:$K$26,Sheet2!$L$1:$L$26)&amp;"'")</f>
        <v>image_alt_text: 'Special Items'</v>
      </c>
      <c r="O78" s="4" t="str">
        <f t="shared" si="17"/>
        <v>category_id: 3</v>
      </c>
      <c r="P78" s="4" t="str">
        <f t="shared" si="14"/>
        <v/>
      </c>
      <c r="Q78" s="4" t="str">
        <f t="shared" si="18"/>
        <v/>
      </c>
      <c r="R78" s="4" t="str">
        <f t="shared" ca="1" si="19"/>
        <v>{product_name: 'Chess Set (Fine)', cost: 25, stock: 14, weight: 7, image_link: '/img/specialitems.png', image_alt_text: 'Special Items', category_id: 3, additional_information: {}},</v>
      </c>
    </row>
    <row r="79" spans="1:18" s="12" customFormat="1" outlineLevel="1" x14ac:dyDescent="0.2">
      <c r="A79" s="11" t="s">
        <v>1012</v>
      </c>
      <c r="B79" s="37" t="s">
        <v>952</v>
      </c>
      <c r="C79" s="12">
        <v>25</v>
      </c>
      <c r="D79" s="12">
        <v>2</v>
      </c>
      <c r="E79" s="13" t="s">
        <v>945</v>
      </c>
      <c r="F79" s="13" t="s">
        <v>1442</v>
      </c>
      <c r="H79" s="4" t="str">
        <f t="shared" si="10"/>
        <v>product_name: 'Chest'</v>
      </c>
      <c r="I79" s="4" t="str">
        <f t="shared" si="11"/>
        <v>description: 'Holds 2 cu ft'</v>
      </c>
      <c r="J79" s="4" t="str">
        <f t="shared" si="12"/>
        <v>cost: 2</v>
      </c>
      <c r="K79" s="4" t="str">
        <f t="shared" ca="1" si="15"/>
        <v>stock: 11</v>
      </c>
      <c r="L79" s="4" t="str">
        <f t="shared" si="13"/>
        <v>weight: 25</v>
      </c>
      <c r="M79" s="4" t="str">
        <f t="shared" si="16"/>
        <v>image_link: '/img/adventuringGear.png'</v>
      </c>
      <c r="N79" s="4" t="str">
        <f>IF(F79="","",N$4&amp;": '"&amp;_xlfn.XLOOKUP(F79,Sheet2!$K$1:$K$26,Sheet2!$L$1:$L$26)&amp;"'")</f>
        <v>image_alt_text: 'Adventuring Gear'</v>
      </c>
      <c r="O79" s="4" t="str">
        <f t="shared" si="17"/>
        <v>category_id: 3</v>
      </c>
      <c r="P79" s="4" t="str">
        <f t="shared" si="14"/>
        <v>type: 'Adventuring Gear'</v>
      </c>
      <c r="Q79" s="4" t="str">
        <f t="shared" si="18"/>
        <v/>
      </c>
      <c r="R79" s="4" t="str">
        <f t="shared" ca="1" si="19"/>
        <v>{product_name: 'Chest', description: 'Holds 2 cu ft', cost: 2, stock: 11, weight: 25, image_link: '/img/adventuringGear.png', image_alt_text: 'Adventuring Gear', category_id: 3, additional_information: {type: 'Adventuring Gear'}},</v>
      </c>
    </row>
    <row r="80" spans="1:18" s="12" customFormat="1" ht="20.399999999999999" outlineLevel="1" x14ac:dyDescent="0.2">
      <c r="A80" s="11" t="s">
        <v>1013</v>
      </c>
      <c r="B80" s="37" t="s">
        <v>1015</v>
      </c>
      <c r="C80" s="12">
        <v>6</v>
      </c>
      <c r="D80" s="12">
        <v>5</v>
      </c>
      <c r="E80" s="13" t="s">
        <v>870</v>
      </c>
      <c r="F80" s="13" t="s">
        <v>1440</v>
      </c>
      <c r="H80" s="4" t="str">
        <f t="shared" si="10"/>
        <v>product_name: 'Cleric\'s Vestments'</v>
      </c>
      <c r="I80" s="4" t="str">
        <f t="shared" si="11"/>
        <v>description: 'These ecclesiastical clothes are for performing priestly functions, not for adventuring.'</v>
      </c>
      <c r="J80" s="4" t="str">
        <f t="shared" si="12"/>
        <v>cost: 5</v>
      </c>
      <c r="K80" s="4" t="str">
        <f t="shared" ca="1" si="15"/>
        <v>stock: 10</v>
      </c>
      <c r="L80" s="4" t="str">
        <f t="shared" si="13"/>
        <v>weight: 6</v>
      </c>
      <c r="M80" s="4" t="str">
        <f t="shared" si="16"/>
        <v>image_link: '/img/clothing.png'</v>
      </c>
      <c r="N80" s="4" t="str">
        <f>IF(F80="","",N$4&amp;": '"&amp;_xlfn.XLOOKUP(F80,Sheet2!$K$1:$K$26,Sheet2!$L$1:$L$26)&amp;"'")</f>
        <v>image_alt_text: 'Clothing'</v>
      </c>
      <c r="O80" s="4" t="str">
        <f t="shared" si="17"/>
        <v>category_id: 3</v>
      </c>
      <c r="P80" s="4" t="str">
        <f t="shared" si="14"/>
        <v>type: 'Clothing'</v>
      </c>
      <c r="Q80" s="4" t="str">
        <f t="shared" si="18"/>
        <v/>
      </c>
      <c r="R80" s="4" t="str">
        <f t="shared" ca="1" si="19"/>
        <v>{product_name: 'Cleric\'s Vestments', description: 'These ecclesiastical clothes are for performing priestly functions, not for adventuring.', cost: 5, stock: 10, weight: 6, image_link: '/img/clothing.png', image_alt_text: 'Clothing', category_id: 3, additional_information: {type: 'Clothing'}},</v>
      </c>
    </row>
    <row r="81" spans="1:18" s="12" customFormat="1" ht="20.399999999999999" outlineLevel="1" x14ac:dyDescent="0.2">
      <c r="A81" s="11" t="s">
        <v>1016</v>
      </c>
      <c r="B81" s="37" t="s">
        <v>1018</v>
      </c>
      <c r="C81" s="12">
        <v>5</v>
      </c>
      <c r="D81" s="12">
        <v>80</v>
      </c>
      <c r="E81" s="13" t="s">
        <v>914</v>
      </c>
      <c r="F81" s="13" t="s">
        <v>1435</v>
      </c>
      <c r="H81" s="4" t="str">
        <f t="shared" si="10"/>
        <v>product_name: 'Climber\'s Kit'</v>
      </c>
      <c r="I81" s="4" t="str">
        <f t="shared" si="11"/>
        <v>description: 'This is the perfect tool for climbing and gives you a +2 circumstance bonus on Climb checks.'</v>
      </c>
      <c r="J81" s="4" t="str">
        <f t="shared" si="12"/>
        <v>cost: 80</v>
      </c>
      <c r="K81" s="4" t="str">
        <f t="shared" ca="1" si="15"/>
        <v>stock: 17</v>
      </c>
      <c r="L81" s="4" t="str">
        <f t="shared" si="13"/>
        <v>weight: 5</v>
      </c>
      <c r="M81" s="4" t="str">
        <f t="shared" si="16"/>
        <v>image_link: '/img/tools&amp;skillsKit.png'</v>
      </c>
      <c r="N81" s="4" t="str">
        <f>IF(F81="","",N$4&amp;": '"&amp;_xlfn.XLOOKUP(F81,Sheet2!$K$1:$K$26,Sheet2!$L$1:$L$26)&amp;"'")</f>
        <v>image_alt_text: 'Tools &amp; Skills Kit'</v>
      </c>
      <c r="O81" s="4" t="str">
        <f t="shared" si="17"/>
        <v>category_id: 3</v>
      </c>
      <c r="P81" s="4" t="str">
        <f t="shared" si="14"/>
        <v>type: 'Tools &amp; Skill Kits'</v>
      </c>
      <c r="Q81" s="4" t="str">
        <f t="shared" si="18"/>
        <v/>
      </c>
      <c r="R81" s="4" t="str">
        <f t="shared" ca="1" si="19"/>
        <v>{product_name: 'Climber\'s Kit', description: 'This is the perfect tool for climbing and gives you a +2 circumstance bonus on Climb checks.', cost: 80, stock: 17, weight: 5, image_link: '/img/tools&amp;skillsKit.png', image_alt_text: 'Tools &amp; Skills Kit', category_id: 3, additional_information: {type: 'Tools &amp; Skill Kits'}},</v>
      </c>
    </row>
    <row r="82" spans="1:18" s="12" customFormat="1" outlineLevel="1" x14ac:dyDescent="0.2">
      <c r="A82" s="11" t="s">
        <v>1019</v>
      </c>
      <c r="B82" s="37" t="s">
        <v>1352</v>
      </c>
      <c r="C82" s="12">
        <f>1/50</f>
        <v>0.02</v>
      </c>
      <c r="D82" s="12">
        <v>0.01</v>
      </c>
      <c r="E82" s="13"/>
      <c r="F82" s="13" t="s">
        <v>1441</v>
      </c>
      <c r="H82" s="4" t="str">
        <f t="shared" si="10"/>
        <v>product_name: 'Coins Stored: Copper'</v>
      </c>
      <c r="I82" s="4" t="str">
        <f t="shared" si="11"/>
        <v/>
      </c>
      <c r="J82" s="4" t="str">
        <f t="shared" si="12"/>
        <v>cost: 0.01</v>
      </c>
      <c r="K82" s="4" t="str">
        <f t="shared" ca="1" si="15"/>
        <v>stock: 13</v>
      </c>
      <c r="L82" s="4" t="str">
        <f t="shared" si="13"/>
        <v>weight: 0.02</v>
      </c>
      <c r="M82" s="4" t="str">
        <f t="shared" si="16"/>
        <v>image_link: '/img/jewels.png'</v>
      </c>
      <c r="N82" s="4" t="str">
        <f>IF(F82="","",N$4&amp;": '"&amp;_xlfn.XLOOKUP(F82,Sheet2!$K$1:$K$26,Sheet2!$L$1:$L$26)&amp;"'")</f>
        <v>image_alt_text: 'Jewels'</v>
      </c>
      <c r="O82" s="4" t="str">
        <f t="shared" si="17"/>
        <v>category_id: 3</v>
      </c>
      <c r="P82" s="4" t="str">
        <f t="shared" si="14"/>
        <v/>
      </c>
      <c r="Q82" s="4" t="str">
        <f t="shared" si="18"/>
        <v/>
      </c>
      <c r="R82" s="4" t="str">
        <f t="shared" ca="1" si="19"/>
        <v>{product_name: 'Coins Stored: Copper', cost: 0.01, stock: 13, weight: 0.02, image_link: '/img/jewels.png', image_alt_text: 'Jewels', category_id: 3, additional_information: {}},</v>
      </c>
    </row>
    <row r="83" spans="1:18" s="12" customFormat="1" outlineLevel="1" x14ac:dyDescent="0.2">
      <c r="A83" s="11" t="s">
        <v>1020</v>
      </c>
      <c r="B83" s="37" t="s">
        <v>1352</v>
      </c>
      <c r="C83" s="12">
        <f>1/50</f>
        <v>0.02</v>
      </c>
      <c r="D83" s="12">
        <v>1</v>
      </c>
      <c r="E83" s="13"/>
      <c r="F83" s="13" t="s">
        <v>1441</v>
      </c>
      <c r="H83" s="4" t="str">
        <f t="shared" si="10"/>
        <v>product_name: 'Coins Stored: Gold'</v>
      </c>
      <c r="I83" s="4" t="str">
        <f t="shared" si="11"/>
        <v/>
      </c>
      <c r="J83" s="4" t="str">
        <f t="shared" si="12"/>
        <v>cost: 1</v>
      </c>
      <c r="K83" s="4" t="str">
        <f t="shared" ca="1" si="15"/>
        <v>stock: 13</v>
      </c>
      <c r="L83" s="4" t="str">
        <f t="shared" si="13"/>
        <v>weight: 0.02</v>
      </c>
      <c r="M83" s="4" t="str">
        <f t="shared" si="16"/>
        <v>image_link: '/img/jewels.png'</v>
      </c>
      <c r="N83" s="4" t="str">
        <f>IF(F83="","",N$4&amp;": '"&amp;_xlfn.XLOOKUP(F83,Sheet2!$K$1:$K$26,Sheet2!$L$1:$L$26)&amp;"'")</f>
        <v>image_alt_text: 'Jewels'</v>
      </c>
      <c r="O83" s="4" t="str">
        <f t="shared" si="17"/>
        <v>category_id: 3</v>
      </c>
      <c r="P83" s="4" t="str">
        <f t="shared" si="14"/>
        <v/>
      </c>
      <c r="Q83" s="4" t="str">
        <f t="shared" si="18"/>
        <v/>
      </c>
      <c r="R83" s="4" t="str">
        <f t="shared" ca="1" si="19"/>
        <v>{product_name: 'Coins Stored: Gold', cost: 1, stock: 13, weight: 0.02, image_link: '/img/jewels.png', image_alt_text: 'Jewels', category_id: 3, additional_information: {}},</v>
      </c>
    </row>
    <row r="84" spans="1:18" s="12" customFormat="1" outlineLevel="1" x14ac:dyDescent="0.2">
      <c r="A84" s="11" t="s">
        <v>1021</v>
      </c>
      <c r="B84" s="37" t="s">
        <v>1352</v>
      </c>
      <c r="C84" s="12">
        <f>1/50</f>
        <v>0.02</v>
      </c>
      <c r="D84" s="12">
        <v>10</v>
      </c>
      <c r="E84" s="13"/>
      <c r="F84" s="13" t="s">
        <v>1441</v>
      </c>
      <c r="H84" s="4" t="str">
        <f t="shared" si="10"/>
        <v>product_name: 'Coins Stored: Platinum'</v>
      </c>
      <c r="I84" s="4" t="str">
        <f t="shared" si="11"/>
        <v/>
      </c>
      <c r="J84" s="4" t="str">
        <f t="shared" si="12"/>
        <v>cost: 10</v>
      </c>
      <c r="K84" s="4" t="str">
        <f t="shared" ca="1" si="15"/>
        <v>stock: 11</v>
      </c>
      <c r="L84" s="4" t="str">
        <f t="shared" si="13"/>
        <v>weight: 0.02</v>
      </c>
      <c r="M84" s="4" t="str">
        <f t="shared" si="16"/>
        <v>image_link: '/img/jewels.png'</v>
      </c>
      <c r="N84" s="4" t="str">
        <f>IF(F84="","",N$4&amp;": '"&amp;_xlfn.XLOOKUP(F84,Sheet2!$K$1:$K$26,Sheet2!$L$1:$L$26)&amp;"'")</f>
        <v>image_alt_text: 'Jewels'</v>
      </c>
      <c r="O84" s="4" t="str">
        <f t="shared" si="17"/>
        <v>category_id: 3</v>
      </c>
      <c r="P84" s="4" t="str">
        <f t="shared" si="14"/>
        <v/>
      </c>
      <c r="Q84" s="4" t="str">
        <f t="shared" si="18"/>
        <v/>
      </c>
      <c r="R84" s="4" t="str">
        <f t="shared" ca="1" si="19"/>
        <v>{product_name: 'Coins Stored: Platinum', cost: 10, stock: 11, weight: 0.02, image_link: '/img/jewels.png', image_alt_text: 'Jewels', category_id: 3, additional_information: {}},</v>
      </c>
    </row>
    <row r="85" spans="1:18" s="12" customFormat="1" outlineLevel="1" x14ac:dyDescent="0.2">
      <c r="A85" s="11" t="s">
        <v>1022</v>
      </c>
      <c r="B85" s="37" t="s">
        <v>1352</v>
      </c>
      <c r="C85" s="12">
        <f>1/50</f>
        <v>0.02</v>
      </c>
      <c r="D85" s="12">
        <v>0.1</v>
      </c>
      <c r="E85" s="13"/>
      <c r="F85" s="13" t="s">
        <v>1441</v>
      </c>
      <c r="H85" s="4" t="str">
        <f t="shared" si="10"/>
        <v>product_name: 'Coins Stored: Silver'</v>
      </c>
      <c r="I85" s="4" t="str">
        <f t="shared" si="11"/>
        <v/>
      </c>
      <c r="J85" s="4" t="str">
        <f t="shared" si="12"/>
        <v>cost: 0.1</v>
      </c>
      <c r="K85" s="4" t="str">
        <f t="shared" ca="1" si="15"/>
        <v>stock: 4</v>
      </c>
      <c r="L85" s="4" t="str">
        <f t="shared" si="13"/>
        <v>weight: 0.02</v>
      </c>
      <c r="M85" s="4" t="str">
        <f t="shared" si="16"/>
        <v>image_link: '/img/jewels.png'</v>
      </c>
      <c r="N85" s="4" t="str">
        <f>IF(F85="","",N$4&amp;": '"&amp;_xlfn.XLOOKUP(F85,Sheet2!$K$1:$K$26,Sheet2!$L$1:$L$26)&amp;"'")</f>
        <v>image_alt_text: 'Jewels'</v>
      </c>
      <c r="O85" s="4" t="str">
        <f t="shared" si="17"/>
        <v>category_id: 3</v>
      </c>
      <c r="P85" s="4" t="str">
        <f t="shared" si="14"/>
        <v/>
      </c>
      <c r="Q85" s="4" t="str">
        <f t="shared" si="18"/>
        <v/>
      </c>
      <c r="R85" s="4" t="str">
        <f t="shared" ca="1" si="19"/>
        <v>{product_name: 'Coins Stored: Silver', cost: 0.1, stock: 4, weight: 0.02, image_link: '/img/jewels.png', image_alt_text: 'Jewels', category_id: 3, additional_information: {}},</v>
      </c>
    </row>
    <row r="86" spans="1:18" s="12" customFormat="1" ht="40.799999999999997" outlineLevel="1" x14ac:dyDescent="0.2">
      <c r="A86" s="11" t="s">
        <v>1023</v>
      </c>
      <c r="B86" s="37" t="s">
        <v>1025</v>
      </c>
      <c r="C86" s="12">
        <v>7</v>
      </c>
      <c r="D86" s="12">
        <v>8</v>
      </c>
      <c r="E86" s="13" t="s">
        <v>870</v>
      </c>
      <c r="F86" s="13" t="s">
        <v>1440</v>
      </c>
      <c r="H86" s="4" t="str">
        <f t="shared" si="10"/>
        <v>product_name: 'Cold Weather Outfit'</v>
      </c>
      <c r="I86" s="4" t="str">
        <f t="shared" si="11"/>
        <v>description: 'A cold weather outfit includes a wool coat, linen shirt, wool cap, heavy cloak, thick pants or skirt, and boots. This outfit grants a +5 circumstance bonus on Fortitude saving throws against exposure to cold weather.'</v>
      </c>
      <c r="J86" s="4" t="str">
        <f t="shared" si="12"/>
        <v>cost: 8</v>
      </c>
      <c r="K86" s="4" t="str">
        <f t="shared" ca="1" si="15"/>
        <v>stock: 16</v>
      </c>
      <c r="L86" s="4" t="str">
        <f t="shared" si="13"/>
        <v>weight: 7</v>
      </c>
      <c r="M86" s="4" t="str">
        <f t="shared" si="16"/>
        <v>image_link: '/img/clothing.png'</v>
      </c>
      <c r="N86" s="4" t="str">
        <f>IF(F86="","",N$4&amp;": '"&amp;_xlfn.XLOOKUP(F86,Sheet2!$K$1:$K$26,Sheet2!$L$1:$L$26)&amp;"'")</f>
        <v>image_alt_text: 'Clothing'</v>
      </c>
      <c r="O86" s="4" t="str">
        <f t="shared" si="17"/>
        <v>category_id: 3</v>
      </c>
      <c r="P86" s="4" t="str">
        <f t="shared" si="14"/>
        <v>type: 'Clothing'</v>
      </c>
      <c r="Q86" s="4" t="str">
        <f t="shared" si="18"/>
        <v/>
      </c>
      <c r="R86" s="4" t="str">
        <f t="shared" ca="1" si="19"/>
        <v>{product_name: 'Cold Weather Outfit', description: 'A cold weather outfit includes a wool coat, linen shirt, wool cap, heavy cloak, thick pants or skirt, and boots. This outfit grants a +5 circumstance bonus on Fortitude saving throws against exposure to cold weather.', cost: 8, stock: 16, weight: 7, image_link: '/img/clothing.png', image_alt_text: 'Clothing', category_id: 3, additional_information: {type: 'Clothing'}},</v>
      </c>
    </row>
    <row r="87" spans="1:18" s="12" customFormat="1" ht="81.599999999999994" outlineLevel="1" x14ac:dyDescent="0.2">
      <c r="A87" s="11" t="s">
        <v>1026</v>
      </c>
      <c r="B87" s="37" t="s">
        <v>1027</v>
      </c>
      <c r="C87" s="12">
        <v>6</v>
      </c>
      <c r="D87" s="12">
        <v>30</v>
      </c>
      <c r="E87" s="13" t="s">
        <v>870</v>
      </c>
      <c r="F87" s="13" t="s">
        <v>1440</v>
      </c>
      <c r="H87" s="4" t="str">
        <f t="shared" si="10"/>
        <v>product_name: 'Courtier\'s Outfit'</v>
      </c>
      <c r="I87" s="4" t="str">
        <f t="shared" si="11"/>
        <v>description: 'This outfit includes fancy, tailored clothes in whatever fashion happens to be the current style in the courts of the nobles. Anyone trying to influence nobles or courtiers while wearing street dress will have a hard time of it (-2 penalty on Charisma-based skill checks to influence such individuals). If you wear this outfit without jewelry (costing an additional 50 gp), you look like an out-of-place commoner.'</v>
      </c>
      <c r="J87" s="4" t="str">
        <f t="shared" si="12"/>
        <v>cost: 30</v>
      </c>
      <c r="K87" s="4" t="str">
        <f t="shared" ca="1" si="15"/>
        <v>stock: 14</v>
      </c>
      <c r="L87" s="4" t="str">
        <f t="shared" si="13"/>
        <v>weight: 6</v>
      </c>
      <c r="M87" s="4" t="str">
        <f t="shared" si="16"/>
        <v>image_link: '/img/clothing.png'</v>
      </c>
      <c r="N87" s="4" t="str">
        <f>IF(F87="","",N$4&amp;": '"&amp;_xlfn.XLOOKUP(F87,Sheet2!$K$1:$K$26,Sheet2!$L$1:$L$26)&amp;"'")</f>
        <v>image_alt_text: 'Clothing'</v>
      </c>
      <c r="O87" s="4" t="str">
        <f t="shared" si="17"/>
        <v>category_id: 3</v>
      </c>
      <c r="P87" s="4" t="str">
        <f t="shared" si="14"/>
        <v>type: 'Clothing'</v>
      </c>
      <c r="Q87" s="4" t="str">
        <f t="shared" si="18"/>
        <v/>
      </c>
      <c r="R87" s="4" t="str">
        <f t="shared" ca="1" si="19"/>
        <v>{product_name: 'Courtier\'s Outfit', description: 'This outfit includes fancy, tailored clothes in whatever fashion happens to be the current style in the courts of the nobles. Anyone trying to influence nobles or courtiers while wearing street dress will have a hard time of it (-2 penalty on Charisma-based skill checks to influence such individuals). If you wear this outfit without jewelry (costing an additional 50 gp), you look like an out-of-place commoner.', cost: 30, stock: 14, weight: 6, image_link: '/img/clothing.png', image_alt_text: 'Clothing', category_id: 3, additional_information: {type: 'Clothing'}},</v>
      </c>
    </row>
    <row r="88" spans="1:18" s="12" customFormat="1" ht="51" outlineLevel="1" x14ac:dyDescent="0.2">
      <c r="A88" s="11" t="s">
        <v>1028</v>
      </c>
      <c r="B88" s="37" t="s">
        <v>1029</v>
      </c>
      <c r="C88" s="12">
        <v>5</v>
      </c>
      <c r="D88" s="12">
        <v>2</v>
      </c>
      <c r="E88" s="13" t="s">
        <v>945</v>
      </c>
      <c r="F88" s="13"/>
      <c r="H88" s="4" t="str">
        <f t="shared" si="10"/>
        <v>product_name: 'Crowbar'</v>
      </c>
      <c r="I88" s="4" t="str">
        <f t="shared" si="11"/>
        <v>description: 'A crowbar it grants a +2 circumstance bonus on Strength checks made for such purposes. If used in combat, treat a crowbar as a one-handed improvised weapon that deals bludgeoning damage equal to that of a club of its size.'</v>
      </c>
      <c r="J88" s="4" t="str">
        <f t="shared" si="12"/>
        <v>cost: 2</v>
      </c>
      <c r="K88" s="4" t="str">
        <f t="shared" ca="1" si="15"/>
        <v>stock: 19</v>
      </c>
      <c r="L88" s="4" t="str">
        <f t="shared" si="13"/>
        <v>weight: 5</v>
      </c>
      <c r="M88" s="4" t="str">
        <f t="shared" si="16"/>
        <v/>
      </c>
      <c r="N88" s="4" t="str">
        <f>IF(F88="","",N$4&amp;": '"&amp;_xlfn.XLOOKUP(F88,Sheet2!$K$1:$K$26,Sheet2!$L$1:$L$26)&amp;"'")</f>
        <v/>
      </c>
      <c r="O88" s="4" t="str">
        <f t="shared" si="17"/>
        <v>category_id: 3</v>
      </c>
      <c r="P88" s="4" t="str">
        <f t="shared" si="14"/>
        <v>type: 'Adventuring Gear'</v>
      </c>
      <c r="Q88" s="4" t="str">
        <f t="shared" si="18"/>
        <v/>
      </c>
      <c r="R88" s="4" t="str">
        <f t="shared" ca="1" si="19"/>
        <v>{product_name: 'Crowbar', description: 'A crowbar it grants a +2 circumstance bonus on Strength checks made for such purposes. If used in combat, treat a crowbar as a one-handed improvised weapon that deals bludgeoning damage equal to that of a club of its size.', cost: 2, stock: 19, weight: 5, category_id: 3, additional_information: {type: 'Adventuring Gear'}},</v>
      </c>
    </row>
    <row r="89" spans="1:18" s="12" customFormat="1" outlineLevel="1" x14ac:dyDescent="0.2">
      <c r="A89" s="11" t="s">
        <v>1030</v>
      </c>
      <c r="B89" s="37" t="s">
        <v>1031</v>
      </c>
      <c r="C89" s="12">
        <v>0</v>
      </c>
      <c r="D89" s="12">
        <v>5</v>
      </c>
      <c r="E89" s="13"/>
      <c r="F89" s="13" t="s">
        <v>1439</v>
      </c>
      <c r="H89" s="4" t="str">
        <f t="shared" si="10"/>
        <v>product_name: 'Disappearing Ink'</v>
      </c>
      <c r="I89" s="4" t="str">
        <f t="shared" si="11"/>
        <v>description: 'Fades after 1 hour'</v>
      </c>
      <c r="J89" s="4" t="str">
        <f t="shared" si="12"/>
        <v>cost: 5</v>
      </c>
      <c r="K89" s="4" t="str">
        <f t="shared" ca="1" si="15"/>
        <v>stock: 0</v>
      </c>
      <c r="L89" s="4" t="str">
        <f t="shared" si="13"/>
        <v>weight: 0</v>
      </c>
      <c r="M89" s="4" t="str">
        <f t="shared" si="16"/>
        <v>image_link: '/img/specialitems.png'</v>
      </c>
      <c r="N89" s="4" t="str">
        <f>IF(F89="","",N$4&amp;": '"&amp;_xlfn.XLOOKUP(F89,Sheet2!$K$1:$K$26,Sheet2!$L$1:$L$26)&amp;"'")</f>
        <v>image_alt_text: 'Special Items'</v>
      </c>
      <c r="O89" s="4" t="str">
        <f t="shared" si="17"/>
        <v>category_id: 3</v>
      </c>
      <c r="P89" s="4" t="str">
        <f t="shared" si="14"/>
        <v/>
      </c>
      <c r="Q89" s="4" t="str">
        <f t="shared" si="18"/>
        <v/>
      </c>
      <c r="R89" s="4" t="str">
        <f t="shared" ca="1" si="19"/>
        <v>{product_name: 'Disappearing Ink', description: 'Fades after 1 hour', cost: 5, stock: 0, weight: 0, image_link: '/img/specialitems.png', image_alt_text: 'Special Items', category_id: 3, additional_information: {}},</v>
      </c>
    </row>
    <row r="90" spans="1:18" s="12" customFormat="1" ht="30.6" outlineLevel="1" x14ac:dyDescent="0.2">
      <c r="A90" s="11" t="s">
        <v>1032</v>
      </c>
      <c r="B90" s="37" t="s">
        <v>1033</v>
      </c>
      <c r="C90" s="12">
        <v>8</v>
      </c>
      <c r="D90" s="12">
        <v>50</v>
      </c>
      <c r="E90" s="13" t="s">
        <v>914</v>
      </c>
      <c r="F90" s="13" t="s">
        <v>1435</v>
      </c>
      <c r="H90" s="4" t="str">
        <f t="shared" si="10"/>
        <v>product_name: 'Disguise Kit'</v>
      </c>
      <c r="I90" s="4" t="str">
        <f t="shared" si="11"/>
        <v>description: 'The kit is the perfect tool for disguise and provides a +2 circumstance bonus on Disguise checks. A disguise kit is exhausted after ten uses.'</v>
      </c>
      <c r="J90" s="4" t="str">
        <f t="shared" si="12"/>
        <v>cost: 50</v>
      </c>
      <c r="K90" s="4" t="str">
        <f t="shared" ca="1" si="15"/>
        <v>stock: 7</v>
      </c>
      <c r="L90" s="4" t="str">
        <f t="shared" si="13"/>
        <v>weight: 8</v>
      </c>
      <c r="M90" s="4" t="str">
        <f t="shared" si="16"/>
        <v>image_link: '/img/tools&amp;skillsKit.png'</v>
      </c>
      <c r="N90" s="4" t="str">
        <f>IF(F90="","",N$4&amp;": '"&amp;_xlfn.XLOOKUP(F90,Sheet2!$K$1:$K$26,Sheet2!$L$1:$L$26)&amp;"'")</f>
        <v>image_alt_text: 'Tools &amp; Skills Kit'</v>
      </c>
      <c r="O90" s="4" t="str">
        <f t="shared" si="17"/>
        <v>category_id: 3</v>
      </c>
      <c r="P90" s="4" t="str">
        <f t="shared" si="14"/>
        <v>type: 'Tools &amp; Skill Kits'</v>
      </c>
      <c r="Q90" s="4" t="str">
        <f t="shared" si="18"/>
        <v/>
      </c>
      <c r="R90" s="4" t="str">
        <f t="shared" ca="1" si="19"/>
        <v>{product_name: 'Disguise Kit', description: 'The kit is the perfect tool for disguise and provides a +2 circumstance bonus on Disguise checks. A disguise kit is exhausted after ten uses.', cost: 50, stock: 7, weight: 8, image_link: '/img/tools&amp;skillsKit.png', image_alt_text: 'Tools &amp; Skills Kit', category_id: 3, additional_information: {type: 'Tools &amp; Skill Kits'}},</v>
      </c>
    </row>
    <row r="91" spans="1:18" s="12" customFormat="1" outlineLevel="1" x14ac:dyDescent="0.2">
      <c r="A91" s="11" t="s">
        <v>1034</v>
      </c>
      <c r="B91" s="37" t="s">
        <v>1352</v>
      </c>
      <c r="D91" s="12">
        <v>25</v>
      </c>
      <c r="E91" s="13" t="s">
        <v>1035</v>
      </c>
      <c r="F91" s="13" t="s">
        <v>1439</v>
      </c>
      <c r="H91" s="4" t="str">
        <f t="shared" si="10"/>
        <v>product_name: 'Dog, Guard'</v>
      </c>
      <c r="I91" s="4" t="str">
        <f t="shared" si="11"/>
        <v/>
      </c>
      <c r="J91" s="4" t="str">
        <f t="shared" si="12"/>
        <v>cost: 25</v>
      </c>
      <c r="K91" s="4" t="str">
        <f t="shared" ca="1" si="15"/>
        <v>stock: 2</v>
      </c>
      <c r="L91" s="4" t="str">
        <f t="shared" si="13"/>
        <v>weight: -1</v>
      </c>
      <c r="M91" s="4" t="str">
        <f t="shared" si="16"/>
        <v>image_link: '/img/specialitems.png'</v>
      </c>
      <c r="N91" s="4" t="str">
        <f>IF(F91="","",N$4&amp;": '"&amp;_xlfn.XLOOKUP(F91,Sheet2!$K$1:$K$26,Sheet2!$L$1:$L$26)&amp;"'")</f>
        <v>image_alt_text: 'Special Items'</v>
      </c>
      <c r="O91" s="4" t="str">
        <f t="shared" si="17"/>
        <v>category_id: 3</v>
      </c>
      <c r="P91" s="4" t="str">
        <f t="shared" si="14"/>
        <v>type: 'Mounts &amp; Related Gear'</v>
      </c>
      <c r="Q91" s="4" t="str">
        <f t="shared" si="18"/>
        <v/>
      </c>
      <c r="R91" s="4" t="str">
        <f t="shared" ca="1" si="19"/>
        <v>{product_name: 'Dog, Guard', cost: 25, stock: 2, weight: -1, image_link: '/img/specialitems.png', image_alt_text: 'Special Items', category_id: 3, additional_information: {type: 'Mounts &amp; Related Gear'}},</v>
      </c>
    </row>
    <row r="92" spans="1:18" s="12" customFormat="1" ht="30.6" outlineLevel="1" x14ac:dyDescent="0.2">
      <c r="A92" s="11" t="s">
        <v>1036</v>
      </c>
      <c r="B92" s="37" t="s">
        <v>1038</v>
      </c>
      <c r="D92" s="12">
        <v>150</v>
      </c>
      <c r="E92" s="13" t="s">
        <v>1035</v>
      </c>
      <c r="F92" s="13" t="s">
        <v>1439</v>
      </c>
      <c r="H92" s="4" t="str">
        <f t="shared" si="10"/>
        <v>product_name: 'Dog, Riding'</v>
      </c>
      <c r="I92" s="4" t="str">
        <f t="shared" si="11"/>
        <v>description: 'This Medium dog is specially trained to carry a Small humanoid rider. It is brave in combat like a warhorse. You take no damage when you fall from a riding dog.'</v>
      </c>
      <c r="J92" s="4" t="str">
        <f t="shared" si="12"/>
        <v>cost: 150</v>
      </c>
      <c r="K92" s="4" t="str">
        <f t="shared" ca="1" si="15"/>
        <v>stock: 8</v>
      </c>
      <c r="L92" s="4" t="str">
        <f t="shared" si="13"/>
        <v>weight: -1</v>
      </c>
      <c r="M92" s="4" t="str">
        <f t="shared" si="16"/>
        <v>image_link: '/img/specialitems.png'</v>
      </c>
      <c r="N92" s="4" t="str">
        <f>IF(F92="","",N$4&amp;": '"&amp;_xlfn.XLOOKUP(F92,Sheet2!$K$1:$K$26,Sheet2!$L$1:$L$26)&amp;"'")</f>
        <v>image_alt_text: 'Special Items'</v>
      </c>
      <c r="O92" s="4" t="str">
        <f t="shared" si="17"/>
        <v>category_id: 3</v>
      </c>
      <c r="P92" s="4" t="str">
        <f t="shared" si="14"/>
        <v>type: 'Mounts &amp; Related Gear'</v>
      </c>
      <c r="Q92" s="4" t="str">
        <f t="shared" si="18"/>
        <v/>
      </c>
      <c r="R92" s="4" t="str">
        <f t="shared" ca="1" si="19"/>
        <v>{product_name: 'Dog, Riding', description: 'This Medium dog is specially trained to carry a Small humanoid rider. It is brave in combat like a warhorse. You take no damage when you fall from a riding dog.', cost: 150, stock: 8, weight: -1, image_link: '/img/specialitems.png', image_alt_text: 'Special Items', category_id: 3, additional_information: {type: 'Mounts &amp; Related Gear'}},</v>
      </c>
    </row>
    <row r="93" spans="1:18" s="12" customFormat="1" ht="51" outlineLevel="1" x14ac:dyDescent="0.2">
      <c r="A93" s="11" t="s">
        <v>1039</v>
      </c>
      <c r="B93" s="37" t="s">
        <v>1041</v>
      </c>
      <c r="D93" s="12">
        <v>8</v>
      </c>
      <c r="E93" s="13" t="s">
        <v>1035</v>
      </c>
      <c r="F93" s="13" t="s">
        <v>1439</v>
      </c>
      <c r="H93" s="4" t="str">
        <f t="shared" si="10"/>
        <v>product_name: 'Donkey'</v>
      </c>
      <c r="I93" s="4" t="str">
        <f t="shared" si="11"/>
        <v>description: 'Donkeys and mules are stolid in the face of danger, hardy, surefooted, and capable of carrying heavy loads over vast distances. Unlike a horse, a donkey or a mule is willing (though not eager) to enter dungeons and other strange or threatening places.'</v>
      </c>
      <c r="J93" s="4" t="str">
        <f t="shared" si="12"/>
        <v>cost: 8</v>
      </c>
      <c r="K93" s="4" t="str">
        <f t="shared" ca="1" si="15"/>
        <v>stock: 15</v>
      </c>
      <c r="L93" s="4" t="str">
        <f t="shared" si="13"/>
        <v>weight: -1</v>
      </c>
      <c r="M93" s="4" t="str">
        <f t="shared" si="16"/>
        <v>image_link: '/img/specialitems.png'</v>
      </c>
      <c r="N93" s="4" t="str">
        <f>IF(F93="","",N$4&amp;": '"&amp;_xlfn.XLOOKUP(F93,Sheet2!$K$1:$K$26,Sheet2!$L$1:$L$26)&amp;"'")</f>
        <v>image_alt_text: 'Special Items'</v>
      </c>
      <c r="O93" s="4" t="str">
        <f t="shared" si="17"/>
        <v>category_id: 3</v>
      </c>
      <c r="P93" s="4" t="str">
        <f t="shared" si="14"/>
        <v>type: 'Mounts &amp; Related Gear'</v>
      </c>
      <c r="Q93" s="4" t="str">
        <f t="shared" si="18"/>
        <v/>
      </c>
      <c r="R93" s="4" t="str">
        <f t="shared" ca="1" si="19"/>
        <v>{product_name: 'Donkey', description: 'Donkeys and mules are stolid in the face of danger, hardy, surefooted, and capable of carrying heavy loads over vast distances. Unlike a horse, a donkey or a mule is willing (though not eager) to enter dungeons and other strange or threatening places.', cost: 8, stock: 15, weight: -1, image_link: '/img/specialitems.png', image_alt_text: 'Special Items', category_id: 3, additional_information: {type: 'Mounts &amp; Related Gear'}},</v>
      </c>
    </row>
    <row r="94" spans="1:18" s="12" customFormat="1" outlineLevel="1" x14ac:dyDescent="0.2">
      <c r="A94" s="11" t="s">
        <v>1042</v>
      </c>
      <c r="B94" s="37" t="s">
        <v>1352</v>
      </c>
      <c r="C94" s="12">
        <v>2</v>
      </c>
      <c r="D94" s="12">
        <v>1</v>
      </c>
      <c r="E94" s="13"/>
      <c r="F94" s="13"/>
      <c r="H94" s="4" t="str">
        <f t="shared" si="10"/>
        <v>product_name: 'Draughts set'</v>
      </c>
      <c r="I94" s="4" t="str">
        <f t="shared" si="11"/>
        <v/>
      </c>
      <c r="J94" s="4" t="str">
        <f t="shared" si="12"/>
        <v>cost: 1</v>
      </c>
      <c r="K94" s="4" t="str">
        <f t="shared" ca="1" si="15"/>
        <v>stock: 17</v>
      </c>
      <c r="L94" s="4" t="str">
        <f t="shared" si="13"/>
        <v>weight: 2</v>
      </c>
      <c r="M94" s="4" t="str">
        <f t="shared" si="16"/>
        <v/>
      </c>
      <c r="N94" s="4" t="str">
        <f>IF(F94="","",N$4&amp;": '"&amp;_xlfn.XLOOKUP(F94,Sheet2!$K$1:$K$26,Sheet2!$L$1:$L$26)&amp;"'")</f>
        <v/>
      </c>
      <c r="O94" s="4" t="str">
        <f t="shared" si="17"/>
        <v>category_id: 3</v>
      </c>
      <c r="P94" s="4" t="str">
        <f t="shared" si="14"/>
        <v/>
      </c>
      <c r="Q94" s="4" t="str">
        <f t="shared" si="18"/>
        <v/>
      </c>
      <c r="R94" s="4" t="str">
        <f t="shared" ca="1" si="19"/>
        <v>{product_name: 'Draughts set', cost: 1, stock: 17, weight: 2, category_id: 3, additional_information: {}},</v>
      </c>
    </row>
    <row r="95" spans="1:18" s="12" customFormat="1" outlineLevel="1" x14ac:dyDescent="0.2">
      <c r="A95" s="11" t="s">
        <v>1043</v>
      </c>
      <c r="B95" s="37" t="s">
        <v>1044</v>
      </c>
      <c r="C95" s="12">
        <v>0</v>
      </c>
      <c r="D95" s="12">
        <v>0</v>
      </c>
      <c r="E95" s="13"/>
      <c r="F95" s="13"/>
      <c r="H95" s="4" t="str">
        <f t="shared" si="10"/>
        <v>product_name: 'Dust'</v>
      </c>
      <c r="I95" s="4" t="str">
        <f t="shared" si="11"/>
        <v>description: '(Usually a magical item)'</v>
      </c>
      <c r="J95" s="4" t="str">
        <f t="shared" si="12"/>
        <v>cost: 0</v>
      </c>
      <c r="K95" s="4" t="str">
        <f t="shared" ca="1" si="15"/>
        <v>stock: 15</v>
      </c>
      <c r="L95" s="4" t="str">
        <f t="shared" si="13"/>
        <v>weight: 0</v>
      </c>
      <c r="M95" s="4" t="str">
        <f t="shared" si="16"/>
        <v/>
      </c>
      <c r="N95" s="4" t="str">
        <f>IF(F95="","",N$4&amp;": '"&amp;_xlfn.XLOOKUP(F95,Sheet2!$K$1:$K$26,Sheet2!$L$1:$L$26)&amp;"'")</f>
        <v/>
      </c>
      <c r="O95" s="4" t="str">
        <f t="shared" si="17"/>
        <v>category_id: 3</v>
      </c>
      <c r="P95" s="4" t="str">
        <f t="shared" si="14"/>
        <v/>
      </c>
      <c r="Q95" s="4" t="str">
        <f t="shared" si="18"/>
        <v/>
      </c>
      <c r="R95" s="4" t="str">
        <f t="shared" ca="1" si="19"/>
        <v>{product_name: 'Dust', description: '(Usually a magical item)', cost: 0, stock: 15, weight: 0, category_id: 3, additional_information: {}},</v>
      </c>
    </row>
    <row r="96" spans="1:18" s="12" customFormat="1" ht="40.799999999999997" outlineLevel="1" x14ac:dyDescent="0.2">
      <c r="A96" s="11" t="s">
        <v>1045</v>
      </c>
      <c r="B96" s="37" t="s">
        <v>1047</v>
      </c>
      <c r="C96" s="12">
        <v>4</v>
      </c>
      <c r="D96" s="12">
        <v>3</v>
      </c>
      <c r="E96" s="13" t="s">
        <v>870</v>
      </c>
      <c r="F96" s="13" t="s">
        <v>1440</v>
      </c>
      <c r="H96" s="4" t="str">
        <f t="shared" si="10"/>
        <v>product_name: 'Entertainer\'s Outfit'</v>
      </c>
      <c r="I96" s="4" t="str">
        <f t="shared" si="11"/>
        <v>description: 'This set of flashy, perhaps even gaudy, clothes is for entertaining. While the outfit looks whimsical, its practical design lets you tumble, dance, walk a tightrope, or just run (if the audience turns ugly).'</v>
      </c>
      <c r="J96" s="4" t="str">
        <f t="shared" si="12"/>
        <v>cost: 3</v>
      </c>
      <c r="K96" s="4" t="str">
        <f t="shared" ca="1" si="15"/>
        <v>stock: 9</v>
      </c>
      <c r="L96" s="4" t="str">
        <f t="shared" si="13"/>
        <v>weight: 4</v>
      </c>
      <c r="M96" s="4" t="str">
        <f t="shared" si="16"/>
        <v>image_link: '/img/clothing.png'</v>
      </c>
      <c r="N96" s="4" t="str">
        <f>IF(F96="","",N$4&amp;": '"&amp;_xlfn.XLOOKUP(F96,Sheet2!$K$1:$K$26,Sheet2!$L$1:$L$26)&amp;"'")</f>
        <v>image_alt_text: 'Clothing'</v>
      </c>
      <c r="O96" s="4" t="str">
        <f t="shared" si="17"/>
        <v>category_id: 3</v>
      </c>
      <c r="P96" s="4" t="str">
        <f t="shared" si="14"/>
        <v>type: 'Clothing'</v>
      </c>
      <c r="Q96" s="4" t="str">
        <f t="shared" si="18"/>
        <v/>
      </c>
      <c r="R96" s="4" t="str">
        <f t="shared" ca="1" si="19"/>
        <v>{product_name: 'Entertainer\'s Outfit', description: 'This set of flashy, perhaps even gaudy, clothes is for entertaining. While the outfit looks whimsical, its practical design lets you tumble, dance, walk a tightrope, or just run (if the audience turns ugly).', cost: 3, stock: 9, weight: 4, image_link: '/img/clothing.png', image_alt_text: 'Clothing', category_id: 3, additional_information: {type: 'Clothing'}},</v>
      </c>
    </row>
    <row r="97" spans="1:18" s="12" customFormat="1" ht="81.599999999999994" outlineLevel="1" x14ac:dyDescent="0.2">
      <c r="A97" s="11" t="s">
        <v>1048</v>
      </c>
      <c r="B97" s="37" t="s">
        <v>1050</v>
      </c>
      <c r="C97" s="12">
        <v>8</v>
      </c>
      <c r="D97" s="12">
        <v>1</v>
      </c>
      <c r="E97" s="13" t="s">
        <v>870</v>
      </c>
      <c r="F97" s="13" t="s">
        <v>1440</v>
      </c>
      <c r="H97" s="4" t="str">
        <f t="shared" si="10"/>
        <v>product_name: 'Explorer\'s Outfit'</v>
      </c>
      <c r="I97" s="4" t="str">
        <f t="shared" si="11"/>
        <v>description: 'This is a full set of clothes for someone who never knows what to expect. It includes sturdy boots, leather breeches or a skirt, a belt, a shirt (perhaps with a vest or jacket), gloves, and a cloak. Rather than a leather skirt, a leather overtunic may be worn over a cloth skirt. The clothes have plenty of pockets (especially the cloak). The outfit also includes any extra items you might need, such as a scarf or a wide-brimmed hat.'</v>
      </c>
      <c r="J97" s="4" t="str">
        <f t="shared" si="12"/>
        <v>cost: 1</v>
      </c>
      <c r="K97" s="4" t="str">
        <f t="shared" ca="1" si="15"/>
        <v>stock: 10</v>
      </c>
      <c r="L97" s="4" t="str">
        <f t="shared" si="13"/>
        <v>weight: 8</v>
      </c>
      <c r="M97" s="4" t="str">
        <f t="shared" si="16"/>
        <v>image_link: '/img/clothing.png'</v>
      </c>
      <c r="N97" s="4" t="str">
        <f>IF(F97="","",N$4&amp;": '"&amp;_xlfn.XLOOKUP(F97,Sheet2!$K$1:$K$26,Sheet2!$L$1:$L$26)&amp;"'")</f>
        <v>image_alt_text: 'Clothing'</v>
      </c>
      <c r="O97" s="4" t="str">
        <f t="shared" si="17"/>
        <v>category_id: 3</v>
      </c>
      <c r="P97" s="4" t="str">
        <f t="shared" si="14"/>
        <v>type: 'Clothing'</v>
      </c>
      <c r="Q97" s="4" t="str">
        <f t="shared" si="18"/>
        <v/>
      </c>
      <c r="R97" s="4" t="str">
        <f t="shared" ca="1" si="19"/>
        <v>{product_name: 'Explorer\'s Outfit', description: 'This is a full set of clothes for someone who never knows what to expect. It includes sturdy boots, leather breeches or a skirt, a belt, a shirt (perhaps with a vest or jacket), gloves, and a cloak. Rather than a leather skirt, a leather overtunic may be worn over a cloth skirt. The clothes have plenty of pockets (especially the cloak). The outfit also includes any extra items you might need, such as a scarf or a wide-brimmed hat.', cost: 1, stock: 10, weight: 8, image_link: '/img/clothing.png', image_alt_text: 'Clothing', category_id: 3, additional_information: {type: 'Clothing'}},</v>
      </c>
    </row>
    <row r="98" spans="1:18" s="12" customFormat="1" outlineLevel="1" x14ac:dyDescent="0.2">
      <c r="A98" s="11" t="s">
        <v>1051</v>
      </c>
      <c r="B98" s="37" t="s">
        <v>1052</v>
      </c>
      <c r="C98" s="12">
        <v>18</v>
      </c>
      <c r="D98" s="12">
        <v>15</v>
      </c>
      <c r="E98" s="13"/>
      <c r="F98" s="13" t="s">
        <v>1439</v>
      </c>
      <c r="H98" s="4" t="str">
        <f t="shared" si="10"/>
        <v>product_name: 'Familiar Carrier (Diminutive)'</v>
      </c>
      <c r="I98" s="4" t="str">
        <f t="shared" si="11"/>
        <v>description: 'Metal hutch lined w/ wood &amp; padding'</v>
      </c>
      <c r="J98" s="4" t="str">
        <f t="shared" si="12"/>
        <v>cost: 15</v>
      </c>
      <c r="K98" s="4" t="str">
        <f t="shared" ca="1" si="15"/>
        <v>stock: 10</v>
      </c>
      <c r="L98" s="4" t="str">
        <f t="shared" si="13"/>
        <v>weight: 18</v>
      </c>
      <c r="M98" s="4" t="str">
        <f t="shared" si="16"/>
        <v>image_link: '/img/specialitems.png'</v>
      </c>
      <c r="N98" s="4" t="str">
        <f>IF(F98="","",N$4&amp;": '"&amp;_xlfn.XLOOKUP(F98,Sheet2!$K$1:$K$26,Sheet2!$L$1:$L$26)&amp;"'")</f>
        <v>image_alt_text: 'Special Items'</v>
      </c>
      <c r="O98" s="4" t="str">
        <f t="shared" si="17"/>
        <v>category_id: 3</v>
      </c>
      <c r="P98" s="4" t="str">
        <f t="shared" si="14"/>
        <v/>
      </c>
      <c r="Q98" s="4" t="str">
        <f t="shared" si="18"/>
        <v/>
      </c>
      <c r="R98" s="4" t="str">
        <f t="shared" ca="1" si="19"/>
        <v>{product_name: 'Familiar Carrier (Diminutive)', description: 'Metal hutch lined w/ wood &amp; padding', cost: 15, stock: 10, weight: 18, image_link: '/img/specialitems.png', image_alt_text: 'Special Items', category_id: 3, additional_information: {}},</v>
      </c>
    </row>
    <row r="99" spans="1:18" s="12" customFormat="1" outlineLevel="1" x14ac:dyDescent="0.2">
      <c r="A99" s="11" t="s">
        <v>1053</v>
      </c>
      <c r="B99" s="37" t="s">
        <v>1052</v>
      </c>
      <c r="C99" s="12">
        <v>8</v>
      </c>
      <c r="D99" s="12">
        <v>8</v>
      </c>
      <c r="E99" s="13"/>
      <c r="F99" s="13" t="s">
        <v>1439</v>
      </c>
      <c r="H99" s="4" t="str">
        <f t="shared" si="10"/>
        <v>product_name: 'Familiar Carrier (Fine)'</v>
      </c>
      <c r="I99" s="4" t="str">
        <f t="shared" si="11"/>
        <v>description: 'Metal hutch lined w/ wood &amp; padding'</v>
      </c>
      <c r="J99" s="4" t="str">
        <f t="shared" si="12"/>
        <v>cost: 8</v>
      </c>
      <c r="K99" s="4" t="str">
        <f t="shared" ca="1" si="15"/>
        <v>stock: 11</v>
      </c>
      <c r="L99" s="4" t="str">
        <f t="shared" si="13"/>
        <v>weight: 8</v>
      </c>
      <c r="M99" s="4" t="str">
        <f t="shared" si="16"/>
        <v>image_link: '/img/specialitems.png'</v>
      </c>
      <c r="N99" s="4" t="str">
        <f>IF(F99="","",N$4&amp;": '"&amp;_xlfn.XLOOKUP(F99,Sheet2!$K$1:$K$26,Sheet2!$L$1:$L$26)&amp;"'")</f>
        <v>image_alt_text: 'Special Items'</v>
      </c>
      <c r="O99" s="4" t="str">
        <f t="shared" si="17"/>
        <v>category_id: 3</v>
      </c>
      <c r="P99" s="4" t="str">
        <f t="shared" si="14"/>
        <v/>
      </c>
      <c r="Q99" s="4" t="str">
        <f t="shared" si="18"/>
        <v/>
      </c>
      <c r="R99" s="4" t="str">
        <f t="shared" ca="1" si="19"/>
        <v>{product_name: 'Familiar Carrier (Fine)', description: 'Metal hutch lined w/ wood &amp; padding', cost: 8, stock: 11, weight: 8, image_link: '/img/specialitems.png', image_alt_text: 'Special Items', category_id: 3, additional_information: {}},</v>
      </c>
    </row>
    <row r="100" spans="1:18" s="12" customFormat="1" outlineLevel="1" x14ac:dyDescent="0.2">
      <c r="A100" s="11" t="s">
        <v>1054</v>
      </c>
      <c r="B100" s="37" t="s">
        <v>1052</v>
      </c>
      <c r="C100" s="12">
        <v>200</v>
      </c>
      <c r="D100" s="12">
        <v>120</v>
      </c>
      <c r="E100" s="13"/>
      <c r="F100" s="13" t="s">
        <v>1439</v>
      </c>
      <c r="H100" s="4" t="str">
        <f t="shared" si="10"/>
        <v>product_name: 'Familiar Carrier (Medium)'</v>
      </c>
      <c r="I100" s="4" t="str">
        <f t="shared" si="11"/>
        <v>description: 'Metal hutch lined w/ wood &amp; padding'</v>
      </c>
      <c r="J100" s="4" t="str">
        <f t="shared" si="12"/>
        <v>cost: 120</v>
      </c>
      <c r="K100" s="4" t="str">
        <f t="shared" ca="1" si="15"/>
        <v>stock: 17</v>
      </c>
      <c r="L100" s="4" t="str">
        <f t="shared" si="13"/>
        <v>weight: 200</v>
      </c>
      <c r="M100" s="4" t="str">
        <f t="shared" si="16"/>
        <v>image_link: '/img/specialitems.png'</v>
      </c>
      <c r="N100" s="4" t="str">
        <f>IF(F100="","",N$4&amp;": '"&amp;_xlfn.XLOOKUP(F100,Sheet2!$K$1:$K$26,Sheet2!$L$1:$L$26)&amp;"'")</f>
        <v>image_alt_text: 'Special Items'</v>
      </c>
      <c r="O100" s="4" t="str">
        <f t="shared" si="17"/>
        <v>category_id: 3</v>
      </c>
      <c r="P100" s="4" t="str">
        <f t="shared" si="14"/>
        <v/>
      </c>
      <c r="Q100" s="4" t="str">
        <f t="shared" si="18"/>
        <v/>
      </c>
      <c r="R100" s="4" t="str">
        <f t="shared" ca="1" si="19"/>
        <v>{product_name: 'Familiar Carrier (Medium)', description: 'Metal hutch lined w/ wood &amp; padding', cost: 120, stock: 17, weight: 200, image_link: '/img/specialitems.png', image_alt_text: 'Special Items', category_id: 3, additional_information: {}},</v>
      </c>
    </row>
    <row r="101" spans="1:18" s="12" customFormat="1" outlineLevel="1" x14ac:dyDescent="0.2">
      <c r="A101" s="11" t="s">
        <v>1055</v>
      </c>
      <c r="B101" s="37" t="s">
        <v>1052</v>
      </c>
      <c r="C101" s="12">
        <v>90</v>
      </c>
      <c r="D101" s="12">
        <v>60</v>
      </c>
      <c r="E101" s="13"/>
      <c r="F101" s="13" t="s">
        <v>1439</v>
      </c>
      <c r="H101" s="4" t="str">
        <f t="shared" si="10"/>
        <v>product_name: 'Familiar Carrier (Small)'</v>
      </c>
      <c r="I101" s="4" t="str">
        <f t="shared" si="11"/>
        <v>description: 'Metal hutch lined w/ wood &amp; padding'</v>
      </c>
      <c r="J101" s="4" t="str">
        <f t="shared" si="12"/>
        <v>cost: 60</v>
      </c>
      <c r="K101" s="4" t="str">
        <f t="shared" ca="1" si="15"/>
        <v>stock: 10</v>
      </c>
      <c r="L101" s="4" t="str">
        <f t="shared" si="13"/>
        <v>weight: 90</v>
      </c>
      <c r="M101" s="4" t="str">
        <f t="shared" si="16"/>
        <v>image_link: '/img/specialitems.png'</v>
      </c>
      <c r="N101" s="4" t="str">
        <f>IF(F101="","",N$4&amp;": '"&amp;_xlfn.XLOOKUP(F101,Sheet2!$K$1:$K$26,Sheet2!$L$1:$L$26)&amp;"'")</f>
        <v>image_alt_text: 'Special Items'</v>
      </c>
      <c r="O101" s="4" t="str">
        <f t="shared" si="17"/>
        <v>category_id: 3</v>
      </c>
      <c r="P101" s="4" t="str">
        <f t="shared" si="14"/>
        <v/>
      </c>
      <c r="Q101" s="4" t="str">
        <f t="shared" si="18"/>
        <v/>
      </c>
      <c r="R101" s="4" t="str">
        <f t="shared" ca="1" si="19"/>
        <v>{product_name: 'Familiar Carrier (Small)', description: 'Metal hutch lined w/ wood &amp; padding', cost: 60, stock: 10, weight: 90, image_link: '/img/specialitems.png', image_alt_text: 'Special Items', category_id: 3, additional_information: {}},</v>
      </c>
    </row>
    <row r="102" spans="1:18" s="12" customFormat="1" outlineLevel="1" x14ac:dyDescent="0.2">
      <c r="A102" s="11" t="s">
        <v>1056</v>
      </c>
      <c r="B102" s="37" t="s">
        <v>1052</v>
      </c>
      <c r="C102" s="12">
        <v>40</v>
      </c>
      <c r="D102" s="12">
        <v>30</v>
      </c>
      <c r="E102" s="13"/>
      <c r="F102" s="13" t="s">
        <v>1439</v>
      </c>
      <c r="H102" s="4" t="str">
        <f t="shared" si="10"/>
        <v>product_name: 'Familiar Carrier (Tiny)'</v>
      </c>
      <c r="I102" s="4" t="str">
        <f t="shared" si="11"/>
        <v>description: 'Metal hutch lined w/ wood &amp; padding'</v>
      </c>
      <c r="J102" s="4" t="str">
        <f t="shared" si="12"/>
        <v>cost: 30</v>
      </c>
      <c r="K102" s="4" t="str">
        <f t="shared" ca="1" si="15"/>
        <v>stock: 11</v>
      </c>
      <c r="L102" s="4" t="str">
        <f t="shared" si="13"/>
        <v>weight: 40</v>
      </c>
      <c r="M102" s="4" t="str">
        <f t="shared" si="16"/>
        <v>image_link: '/img/specialitems.png'</v>
      </c>
      <c r="N102" s="4" t="str">
        <f>IF(F102="","",N$4&amp;": '"&amp;_xlfn.XLOOKUP(F102,Sheet2!$K$1:$K$26,Sheet2!$L$1:$L$26)&amp;"'")</f>
        <v>image_alt_text: 'Special Items'</v>
      </c>
      <c r="O102" s="4" t="str">
        <f t="shared" si="17"/>
        <v>category_id: 3</v>
      </c>
      <c r="P102" s="4" t="str">
        <f t="shared" si="14"/>
        <v/>
      </c>
      <c r="Q102" s="4" t="str">
        <f t="shared" si="18"/>
        <v/>
      </c>
      <c r="R102" s="4" t="str">
        <f t="shared" ca="1" si="19"/>
        <v>{product_name: 'Familiar Carrier (Tiny)', description: 'Metal hutch lined w/ wood &amp; padding', cost: 30, stock: 11, weight: 40, image_link: '/img/specialitems.png', image_alt_text: 'Special Items', category_id: 3, additional_information: {}},</v>
      </c>
    </row>
    <row r="103" spans="1:18" s="12" customFormat="1" outlineLevel="1" x14ac:dyDescent="0.2">
      <c r="A103" s="11" t="s">
        <v>1057</v>
      </c>
      <c r="B103" s="37" t="s">
        <v>1352</v>
      </c>
      <c r="C103" s="12">
        <v>20</v>
      </c>
      <c r="D103" s="12">
        <v>0.01</v>
      </c>
      <c r="E103" s="13" t="s">
        <v>945</v>
      </c>
      <c r="F103" s="13" t="s">
        <v>1442</v>
      </c>
      <c r="H103" s="4" t="str">
        <f t="shared" si="10"/>
        <v>product_name: 'Firewood (per day)'</v>
      </c>
      <c r="I103" s="4" t="str">
        <f t="shared" si="11"/>
        <v/>
      </c>
      <c r="J103" s="4" t="str">
        <f t="shared" si="12"/>
        <v>cost: 0.01</v>
      </c>
      <c r="K103" s="4" t="str">
        <f t="shared" ca="1" si="15"/>
        <v>stock: 5</v>
      </c>
      <c r="L103" s="4" t="str">
        <f t="shared" si="13"/>
        <v>weight: 20</v>
      </c>
      <c r="M103" s="4" t="str">
        <f t="shared" si="16"/>
        <v>image_link: '/img/adventuringGear.png'</v>
      </c>
      <c r="N103" s="4" t="str">
        <f>IF(F103="","",N$4&amp;": '"&amp;_xlfn.XLOOKUP(F103,Sheet2!$K$1:$K$26,Sheet2!$L$1:$L$26)&amp;"'")</f>
        <v>image_alt_text: 'Adventuring Gear'</v>
      </c>
      <c r="O103" s="4" t="str">
        <f t="shared" si="17"/>
        <v>category_id: 3</v>
      </c>
      <c r="P103" s="4" t="str">
        <f t="shared" si="14"/>
        <v>type: 'Adventuring Gear'</v>
      </c>
      <c r="Q103" s="4" t="str">
        <f t="shared" si="18"/>
        <v/>
      </c>
      <c r="R103" s="4" t="str">
        <f t="shared" ca="1" si="19"/>
        <v>{product_name: 'Firewood (per day)', cost: 0.01, stock: 5, weight: 20, image_link: '/img/adventuringGear.png', image_alt_text: 'Adventuring Gear', category_id: 3, additional_information: {type: 'Adventuring Gear'}},</v>
      </c>
    </row>
    <row r="104" spans="1:18" s="12" customFormat="1" outlineLevel="1" x14ac:dyDescent="0.2">
      <c r="A104" s="11" t="s">
        <v>1058</v>
      </c>
      <c r="B104" s="37" t="s">
        <v>1352</v>
      </c>
      <c r="C104" s="12">
        <v>0</v>
      </c>
      <c r="D104" s="12">
        <v>0.1</v>
      </c>
      <c r="E104" s="13" t="s">
        <v>945</v>
      </c>
      <c r="F104" s="13" t="s">
        <v>1442</v>
      </c>
      <c r="H104" s="4" t="str">
        <f t="shared" si="10"/>
        <v>product_name: 'Fishhook'</v>
      </c>
      <c r="I104" s="4" t="str">
        <f t="shared" si="11"/>
        <v/>
      </c>
      <c r="J104" s="4" t="str">
        <f t="shared" si="12"/>
        <v>cost: 0.1</v>
      </c>
      <c r="K104" s="4" t="str">
        <f t="shared" ca="1" si="15"/>
        <v>stock: 9</v>
      </c>
      <c r="L104" s="4" t="str">
        <f t="shared" si="13"/>
        <v>weight: 0</v>
      </c>
      <c r="M104" s="4" t="str">
        <f t="shared" si="16"/>
        <v>image_link: '/img/adventuringGear.png'</v>
      </c>
      <c r="N104" s="4" t="str">
        <f>IF(F104="","",N$4&amp;": '"&amp;_xlfn.XLOOKUP(F104,Sheet2!$K$1:$K$26,Sheet2!$L$1:$L$26)&amp;"'")</f>
        <v>image_alt_text: 'Adventuring Gear'</v>
      </c>
      <c r="O104" s="4" t="str">
        <f t="shared" si="17"/>
        <v>category_id: 3</v>
      </c>
      <c r="P104" s="4" t="str">
        <f t="shared" si="14"/>
        <v>type: 'Adventuring Gear'</v>
      </c>
      <c r="Q104" s="4" t="str">
        <f t="shared" si="18"/>
        <v/>
      </c>
      <c r="R104" s="4" t="str">
        <f t="shared" ca="1" si="19"/>
        <v>{product_name: 'Fishhook', cost: 0.1, stock: 9, weight: 0, image_link: '/img/adventuringGear.png', image_alt_text: 'Adventuring Gear', category_id: 3, additional_information: {type: 'Adventuring Gear'}},</v>
      </c>
    </row>
    <row r="105" spans="1:18" s="12" customFormat="1" outlineLevel="1" x14ac:dyDescent="0.2">
      <c r="A105" s="11" t="s">
        <v>1059</v>
      </c>
      <c r="B105" s="37" t="s">
        <v>1352</v>
      </c>
      <c r="C105" s="12">
        <v>5</v>
      </c>
      <c r="D105" s="12">
        <v>4</v>
      </c>
      <c r="E105" s="13" t="s">
        <v>945</v>
      </c>
      <c r="F105" s="13" t="s">
        <v>1442</v>
      </c>
      <c r="H105" s="4" t="str">
        <f t="shared" si="10"/>
        <v>product_name: 'Fishing net, 25\' sq.'</v>
      </c>
      <c r="I105" s="4" t="str">
        <f t="shared" si="11"/>
        <v/>
      </c>
      <c r="J105" s="4" t="str">
        <f t="shared" si="12"/>
        <v>cost: 4</v>
      </c>
      <c r="K105" s="4" t="str">
        <f t="shared" ca="1" si="15"/>
        <v>stock: 10</v>
      </c>
      <c r="L105" s="4" t="str">
        <f t="shared" si="13"/>
        <v>weight: 5</v>
      </c>
      <c r="M105" s="4" t="str">
        <f t="shared" si="16"/>
        <v>image_link: '/img/adventuringGear.png'</v>
      </c>
      <c r="N105" s="4" t="str">
        <f>IF(F105="","",N$4&amp;": '"&amp;_xlfn.XLOOKUP(F105,Sheet2!$K$1:$K$26,Sheet2!$L$1:$L$26)&amp;"'")</f>
        <v>image_alt_text: 'Adventuring Gear'</v>
      </c>
      <c r="O105" s="4" t="str">
        <f t="shared" si="17"/>
        <v>category_id: 3</v>
      </c>
      <c r="P105" s="4" t="str">
        <f t="shared" si="14"/>
        <v>type: 'Adventuring Gear'</v>
      </c>
      <c r="Q105" s="4" t="str">
        <f t="shared" si="18"/>
        <v/>
      </c>
      <c r="R105" s="4" t="str">
        <f t="shared" ca="1" si="19"/>
        <v>{product_name: 'Fishing net, 25\' sq.', cost: 4, stock: 10, weight: 5, image_link: '/img/adventuringGear.png', image_alt_text: 'Adventuring Gear', category_id: 3, additional_information: {type: 'Adventuring Gear'}},</v>
      </c>
    </row>
    <row r="106" spans="1:18" s="12" customFormat="1" outlineLevel="1" x14ac:dyDescent="0.2">
      <c r="A106" s="11" t="s">
        <v>1421</v>
      </c>
      <c r="B106" s="37" t="s">
        <v>1061</v>
      </c>
      <c r="C106" s="12">
        <v>0</v>
      </c>
      <c r="D106" s="12">
        <v>50</v>
      </c>
      <c r="E106" s="13"/>
      <c r="F106" s="13" t="s">
        <v>1439</v>
      </c>
      <c r="H106" s="4" t="str">
        <f t="shared" si="10"/>
        <v>product_name: 'Flash Pellet'</v>
      </c>
      <c r="I106" s="4" t="str">
        <f t="shared" si="11"/>
        <v>description: 'Reflex DC 15 or dazzled'</v>
      </c>
      <c r="J106" s="4" t="str">
        <f t="shared" si="12"/>
        <v>cost: 50</v>
      </c>
      <c r="K106" s="4" t="str">
        <f t="shared" ca="1" si="15"/>
        <v>stock: 17</v>
      </c>
      <c r="L106" s="4" t="str">
        <f t="shared" si="13"/>
        <v>weight: 0</v>
      </c>
      <c r="M106" s="4" t="str">
        <f t="shared" si="16"/>
        <v>image_link: '/img/specialitems.png'</v>
      </c>
      <c r="N106" s="4" t="str">
        <f>IF(F106="","",N$4&amp;": '"&amp;_xlfn.XLOOKUP(F106,Sheet2!$K$1:$K$26,Sheet2!$L$1:$L$26)&amp;"'")</f>
        <v>image_alt_text: 'Special Items'</v>
      </c>
      <c r="O106" s="4" t="str">
        <f t="shared" si="17"/>
        <v>category_id: 3</v>
      </c>
      <c r="P106" s="4" t="str">
        <f t="shared" si="14"/>
        <v/>
      </c>
      <c r="Q106" s="4" t="str">
        <f t="shared" si="18"/>
        <v/>
      </c>
      <c r="R106" s="4" t="str">
        <f t="shared" ca="1" si="19"/>
        <v>{product_name: 'Flash Pellet', description: 'Reflex DC 15 or dazzled', cost: 50, stock: 17, weight: 0, image_link: '/img/specialitems.png', image_alt_text: 'Special Items', category_id: 3, additional_information: {}},</v>
      </c>
    </row>
    <row r="107" spans="1:18" s="12" customFormat="1" outlineLevel="1" x14ac:dyDescent="0.2">
      <c r="A107" s="11" t="s">
        <v>1062</v>
      </c>
      <c r="B107" s="37" t="s">
        <v>1352</v>
      </c>
      <c r="C107" s="12">
        <v>0</v>
      </c>
      <c r="D107" s="12">
        <v>0.03</v>
      </c>
      <c r="E107" s="13" t="s">
        <v>945</v>
      </c>
      <c r="F107" s="13" t="s">
        <v>1442</v>
      </c>
      <c r="H107" s="4" t="str">
        <f t="shared" si="10"/>
        <v>product_name: 'Flask'</v>
      </c>
      <c r="I107" s="4" t="str">
        <f t="shared" si="11"/>
        <v/>
      </c>
      <c r="J107" s="4" t="str">
        <f t="shared" si="12"/>
        <v>cost: 0.03</v>
      </c>
      <c r="K107" s="4" t="str">
        <f t="shared" ca="1" si="15"/>
        <v>stock: 17</v>
      </c>
      <c r="L107" s="4" t="str">
        <f t="shared" si="13"/>
        <v>weight: 0</v>
      </c>
      <c r="M107" s="4" t="str">
        <f t="shared" si="16"/>
        <v>image_link: '/img/adventuringGear.png'</v>
      </c>
      <c r="N107" s="4" t="str">
        <f>IF(F107="","",N$4&amp;": '"&amp;_xlfn.XLOOKUP(F107,Sheet2!$K$1:$K$26,Sheet2!$L$1:$L$26)&amp;"'")</f>
        <v>image_alt_text: 'Adventuring Gear'</v>
      </c>
      <c r="O107" s="4" t="str">
        <f t="shared" si="17"/>
        <v>category_id: 3</v>
      </c>
      <c r="P107" s="4" t="str">
        <f t="shared" si="14"/>
        <v>type: 'Adventuring Gear'</v>
      </c>
      <c r="Q107" s="4" t="str">
        <f t="shared" si="18"/>
        <v/>
      </c>
      <c r="R107" s="4" t="str">
        <f t="shared" ca="1" si="19"/>
        <v>{product_name: 'Flask', cost: 0.03, stock: 17, weight: 0, image_link: '/img/adventuringGear.png', image_alt_text: 'Adventuring Gear', category_id: 3, additional_information: {type: 'Adventuring Gear'}},</v>
      </c>
    </row>
    <row r="108" spans="1:18" s="12" customFormat="1" ht="30.6" outlineLevel="1" x14ac:dyDescent="0.2">
      <c r="A108" s="11" t="s">
        <v>1063</v>
      </c>
      <c r="B108" s="37" t="s">
        <v>1065</v>
      </c>
      <c r="C108" s="12">
        <v>0</v>
      </c>
      <c r="D108" s="12">
        <v>1</v>
      </c>
      <c r="E108" s="13" t="s">
        <v>945</v>
      </c>
      <c r="F108" s="13" t="s">
        <v>1442</v>
      </c>
      <c r="H108" s="4" t="str">
        <f t="shared" si="10"/>
        <v>product_name: 'Flint &amp; Steel'</v>
      </c>
      <c r="I108" s="4" t="str">
        <f t="shared" si="11"/>
        <v>description: 'Lighting a torch with flint and steel is a full-round action, and lighting any other fire with them takes at least that long.'</v>
      </c>
      <c r="J108" s="4" t="str">
        <f t="shared" si="12"/>
        <v>cost: 1</v>
      </c>
      <c r="K108" s="4" t="str">
        <f t="shared" ca="1" si="15"/>
        <v>stock: 11</v>
      </c>
      <c r="L108" s="4" t="str">
        <f t="shared" si="13"/>
        <v>weight: 0</v>
      </c>
      <c r="M108" s="4" t="str">
        <f t="shared" si="16"/>
        <v>image_link: '/img/adventuringGear.png'</v>
      </c>
      <c r="N108" s="4" t="str">
        <f>IF(F108="","",N$4&amp;": '"&amp;_xlfn.XLOOKUP(F108,Sheet2!$K$1:$K$26,Sheet2!$L$1:$L$26)&amp;"'")</f>
        <v>image_alt_text: 'Adventuring Gear'</v>
      </c>
      <c r="O108" s="4" t="str">
        <f t="shared" si="17"/>
        <v>category_id: 3</v>
      </c>
      <c r="P108" s="4" t="str">
        <f t="shared" si="14"/>
        <v>type: 'Adventuring Gear'</v>
      </c>
      <c r="Q108" s="4" t="str">
        <f t="shared" si="18"/>
        <v/>
      </c>
      <c r="R108" s="4" t="str">
        <f t="shared" ca="1" si="19"/>
        <v>{product_name: 'Flint &amp; Steel', description: 'Lighting a torch with flint and steel is a full-round action, and lighting any other fire with them takes at least that long.', cost: 1, stock: 11, weight: 0, image_link: '/img/adventuringGear.png', image_alt_text: 'Adventuring Gear', category_id: 3, additional_information: {type: 'Adventuring Gear'}},</v>
      </c>
    </row>
    <row r="109" spans="1:18" s="12" customFormat="1" ht="81.599999999999994" outlineLevel="1" x14ac:dyDescent="0.2">
      <c r="A109" s="11" t="s">
        <v>1066</v>
      </c>
      <c r="B109" s="37" t="s">
        <v>1068</v>
      </c>
      <c r="D109" s="12">
        <v>30000</v>
      </c>
      <c r="E109" s="13" t="s">
        <v>1420</v>
      </c>
      <c r="F109" s="13" t="s">
        <v>1445</v>
      </c>
      <c r="H109" s="4" t="str">
        <f t="shared" si="10"/>
        <v>product_name: 'Galley'</v>
      </c>
      <c r="I109" s="4" t="str">
        <f t="shared" si="11"/>
        <v>description: 'This three-masted ship has seventy oars on either side and requires a total crew of 200. A galley is 130 feet long and 20 feet wide, and it can carry 150 tons of cargo or 250 soldiers. For 8,000 gp more, it can be fitted with a ram and castles with firing platforms fore, aft, and amidships. This ship cannot make sea voyages and sticks to the coast. It moves about 4 miles per hour when being rowed or under sail.'</v>
      </c>
      <c r="J109" s="4" t="str">
        <f t="shared" si="12"/>
        <v>cost: 30000</v>
      </c>
      <c r="K109" s="4" t="str">
        <f t="shared" ca="1" si="15"/>
        <v>stock: 5</v>
      </c>
      <c r="L109" s="4" t="str">
        <f t="shared" si="13"/>
        <v>weight: -1</v>
      </c>
      <c r="M109" s="4" t="str">
        <f t="shared" si="16"/>
        <v>image_link: '/img/castle.png'</v>
      </c>
      <c r="N109" s="4" t="str">
        <f>IF(F109="","",N$4&amp;": '"&amp;_xlfn.XLOOKUP(F109,Sheet2!$K$1:$K$26,Sheet2!$L$1:$L$26)&amp;"'")</f>
        <v>image_alt_text: 'Castle'</v>
      </c>
      <c r="O109" s="4" t="str">
        <f t="shared" si="17"/>
        <v>category_id: 3</v>
      </c>
      <c r="P109" s="4" t="str">
        <f t="shared" si="14"/>
        <v>type: 'Transport'</v>
      </c>
      <c r="Q109" s="4" t="str">
        <f t="shared" si="18"/>
        <v/>
      </c>
      <c r="R109" s="4" t="str">
        <f t="shared" ca="1" si="19"/>
        <v>{product_name: 'Galley', description: 'This three-masted ship has seventy oars on either side and requires a total crew of 200. A galley is 130 feet long and 20 feet wide, and it can carry 150 tons of cargo or 250 soldiers. For 8,000 gp more, it can be fitted with a ram and castles with firing platforms fore, aft, and amidships. This ship cannot make sea voyages and sticks to the coast. It moves about 4 miles per hour when being rowed or under sail.', cost: 30000, stock: 5, weight: -1, image_link: '/img/castle.png', image_alt_text: 'Castle', category_id: 3, additional_information: {type: 'Transport'}},</v>
      </c>
    </row>
    <row r="110" spans="1:18" s="12" customFormat="1" outlineLevel="1" x14ac:dyDescent="0.2">
      <c r="A110" s="11" t="s">
        <v>1069</v>
      </c>
      <c r="B110" s="37" t="s">
        <v>1044</v>
      </c>
      <c r="C110" s="12">
        <v>0</v>
      </c>
      <c r="D110" s="12">
        <v>0</v>
      </c>
      <c r="E110" s="13"/>
      <c r="F110" s="13" t="s">
        <v>1446</v>
      </c>
      <c r="H110" s="4" t="str">
        <f t="shared" si="10"/>
        <v>product_name: 'Gloves'</v>
      </c>
      <c r="I110" s="4" t="str">
        <f t="shared" si="11"/>
        <v>description: '(Usually a magical item)'</v>
      </c>
      <c r="J110" s="4" t="str">
        <f t="shared" si="12"/>
        <v>cost: 0</v>
      </c>
      <c r="K110" s="4" t="str">
        <f t="shared" ca="1" si="15"/>
        <v>stock: 7</v>
      </c>
      <c r="L110" s="4" t="str">
        <f t="shared" si="13"/>
        <v>weight: 0</v>
      </c>
      <c r="M110" s="4" t="str">
        <f t="shared" si="16"/>
        <v>image_link: '/img/gloves.png'</v>
      </c>
      <c r="N110" s="4" t="str">
        <f>IF(F110="","",N$4&amp;": '"&amp;_xlfn.XLOOKUP(F110,Sheet2!$K$1:$K$26,Sheet2!$L$1:$L$26)&amp;"'")</f>
        <v>image_alt_text: 'Gloves'</v>
      </c>
      <c r="O110" s="4" t="str">
        <f t="shared" si="17"/>
        <v>category_id: 3</v>
      </c>
      <c r="P110" s="4" t="str">
        <f t="shared" si="14"/>
        <v/>
      </c>
      <c r="Q110" s="4" t="str">
        <f t="shared" si="18"/>
        <v/>
      </c>
      <c r="R110" s="4" t="str">
        <f t="shared" ca="1" si="19"/>
        <v>{product_name: 'Gloves', description: '(Usually a magical item)', cost: 0, stock: 7, weight: 0, image_link: '/img/gloves.png', image_alt_text: 'Gloves', category_id: 3, additional_information: {}},</v>
      </c>
    </row>
    <row r="111" spans="1:18" s="12" customFormat="1" outlineLevel="1" x14ac:dyDescent="0.2">
      <c r="A111" s="11" t="s">
        <v>1422</v>
      </c>
      <c r="B111" s="37" t="s">
        <v>1352</v>
      </c>
      <c r="C111" s="12">
        <v>0</v>
      </c>
      <c r="D111" s="12">
        <v>50</v>
      </c>
      <c r="E111" s="13"/>
      <c r="F111" s="13" t="s">
        <v>1439</v>
      </c>
      <c r="H111" s="4" t="str">
        <f t="shared" si="10"/>
        <v>product_name: 'Glow Powder'</v>
      </c>
      <c r="I111" s="4" t="str">
        <f t="shared" si="11"/>
        <v/>
      </c>
      <c r="J111" s="4" t="str">
        <f t="shared" si="12"/>
        <v>cost: 50</v>
      </c>
      <c r="K111" s="4" t="str">
        <f t="shared" ca="1" si="15"/>
        <v>stock: 16</v>
      </c>
      <c r="L111" s="4" t="str">
        <f t="shared" si="13"/>
        <v>weight: 0</v>
      </c>
      <c r="M111" s="4" t="str">
        <f t="shared" si="16"/>
        <v>image_link: '/img/specialitems.png'</v>
      </c>
      <c r="N111" s="4" t="str">
        <f>IF(F111="","",N$4&amp;": '"&amp;_xlfn.XLOOKUP(F111,Sheet2!$K$1:$K$26,Sheet2!$L$1:$L$26)&amp;"'")</f>
        <v>image_alt_text: 'Special Items'</v>
      </c>
      <c r="O111" s="4" t="str">
        <f t="shared" si="17"/>
        <v>category_id: 3</v>
      </c>
      <c r="P111" s="4" t="str">
        <f t="shared" si="14"/>
        <v/>
      </c>
      <c r="Q111" s="4" t="str">
        <f t="shared" si="18"/>
        <v/>
      </c>
      <c r="R111" s="4" t="str">
        <f t="shared" ca="1" si="19"/>
        <v>{product_name: 'Glow Powder', cost: 50, stock: 16, weight: 0, image_link: '/img/specialitems.png', image_alt_text: 'Special Items', category_id: 3, additional_information: {}},</v>
      </c>
    </row>
    <row r="112" spans="1:18" s="12" customFormat="1" outlineLevel="1" x14ac:dyDescent="0.2">
      <c r="A112" s="11" t="s">
        <v>1071</v>
      </c>
      <c r="B112" s="37" t="s">
        <v>1072</v>
      </c>
      <c r="D112" s="12">
        <v>5000</v>
      </c>
      <c r="E112" s="13"/>
      <c r="F112" s="13" t="s">
        <v>1445</v>
      </c>
      <c r="H112" s="4" t="str">
        <f t="shared" si="10"/>
        <v>product_name: 'Grand House'</v>
      </c>
      <c r="I112" s="4" t="str">
        <f t="shared" si="11"/>
        <v>description: '4 to 10 room wooden house; thatch roof'</v>
      </c>
      <c r="J112" s="4" t="str">
        <f t="shared" si="12"/>
        <v>cost: 5000</v>
      </c>
      <c r="K112" s="4" t="str">
        <f t="shared" ca="1" si="15"/>
        <v>stock: 4</v>
      </c>
      <c r="L112" s="4" t="str">
        <f t="shared" si="13"/>
        <v>weight: -1</v>
      </c>
      <c r="M112" s="4" t="str">
        <f t="shared" si="16"/>
        <v>image_link: '/img/castle.png'</v>
      </c>
      <c r="N112" s="4" t="str">
        <f>IF(F112="","",N$4&amp;": '"&amp;_xlfn.XLOOKUP(F112,Sheet2!$K$1:$K$26,Sheet2!$L$1:$L$26)&amp;"'")</f>
        <v>image_alt_text: 'Castle'</v>
      </c>
      <c r="O112" s="4" t="str">
        <f t="shared" si="17"/>
        <v>category_id: 3</v>
      </c>
      <c r="P112" s="4" t="str">
        <f t="shared" si="14"/>
        <v/>
      </c>
      <c r="Q112" s="4" t="str">
        <f t="shared" si="18"/>
        <v/>
      </c>
      <c r="R112" s="4" t="str">
        <f t="shared" ca="1" si="19"/>
        <v>{product_name: 'Grand House', description: '4 to 10 room wooden house; thatch roof', cost: 5000, stock: 4, weight: -1, image_link: '/img/castle.png', image_alt_text: 'Castle', category_id: 3, additional_information: {}},</v>
      </c>
    </row>
    <row r="113" spans="1:18" s="12" customFormat="1" ht="20.399999999999999" outlineLevel="1" x14ac:dyDescent="0.2">
      <c r="A113" s="11" t="s">
        <v>1073</v>
      </c>
      <c r="B113" s="37" t="s">
        <v>1074</v>
      </c>
      <c r="C113" s="12">
        <v>4</v>
      </c>
      <c r="D113" s="12">
        <v>1</v>
      </c>
      <c r="E113" s="13" t="s">
        <v>945</v>
      </c>
      <c r="F113" s="13" t="s">
        <v>1442</v>
      </c>
      <c r="H113" s="4" t="str">
        <f t="shared" si="10"/>
        <v>product_name: 'Grappling Hook'</v>
      </c>
      <c r="I113" s="4" t="str">
        <f t="shared" si="11"/>
        <v>description: 'Throwing a grappling hook successfully requires a Use Rope check (DC 10, +2 per 10 feet of distance thrown).'</v>
      </c>
      <c r="J113" s="4" t="str">
        <f t="shared" si="12"/>
        <v>cost: 1</v>
      </c>
      <c r="K113" s="4" t="str">
        <f t="shared" ca="1" si="15"/>
        <v>stock: 8</v>
      </c>
      <c r="L113" s="4" t="str">
        <f t="shared" si="13"/>
        <v>weight: 4</v>
      </c>
      <c r="M113" s="4" t="str">
        <f t="shared" si="16"/>
        <v>image_link: '/img/adventuringGear.png'</v>
      </c>
      <c r="N113" s="4" t="str">
        <f>IF(F113="","",N$4&amp;": '"&amp;_xlfn.XLOOKUP(F113,Sheet2!$K$1:$K$26,Sheet2!$L$1:$L$26)&amp;"'")</f>
        <v>image_alt_text: 'Adventuring Gear'</v>
      </c>
      <c r="O113" s="4" t="str">
        <f t="shared" si="17"/>
        <v>category_id: 3</v>
      </c>
      <c r="P113" s="4" t="str">
        <f t="shared" si="14"/>
        <v>type: 'Adventuring Gear'</v>
      </c>
      <c r="Q113" s="4" t="str">
        <f t="shared" si="18"/>
        <v/>
      </c>
      <c r="R113" s="4" t="str">
        <f t="shared" ca="1" si="19"/>
        <v>{product_name: 'Grappling Hook', description: 'Throwing a grappling hook successfully requires a Use Rope check (DC 10, +2 per 10 feet of distance thrown).', cost: 1, stock: 8, weight: 4, image_link: '/img/adventuringGear.png', image_alt_text: 'Adventuring Gear', category_id: 3, additional_information: {type: 'Adventuring Gear'}},</v>
      </c>
    </row>
    <row r="114" spans="1:18" s="12" customFormat="1" ht="30.6" outlineLevel="1" x14ac:dyDescent="0.2">
      <c r="A114" s="11" t="s">
        <v>1075</v>
      </c>
      <c r="B114" s="37" t="s">
        <v>1076</v>
      </c>
      <c r="C114" s="12">
        <v>2</v>
      </c>
      <c r="D114" s="12">
        <v>0.5</v>
      </c>
      <c r="E114" s="13" t="s">
        <v>945</v>
      </c>
      <c r="F114" s="13" t="s">
        <v>1442</v>
      </c>
      <c r="H114" s="4" t="str">
        <f t="shared" si="10"/>
        <v>product_name: 'Hammer'</v>
      </c>
      <c r="I114" s="4" t="str">
        <f t="shared" si="11"/>
        <v>description: 'If a hammer is used in combat, treat it as a one-handed improvised weapon that deals bludgeoning damage equal to that of a spiked gauntlet of its size.'</v>
      </c>
      <c r="J114" s="4" t="str">
        <f t="shared" si="12"/>
        <v>cost: 0.5</v>
      </c>
      <c r="K114" s="4" t="str">
        <f t="shared" ca="1" si="15"/>
        <v>stock: 10</v>
      </c>
      <c r="L114" s="4" t="str">
        <f t="shared" si="13"/>
        <v>weight: 2</v>
      </c>
      <c r="M114" s="4" t="str">
        <f t="shared" si="16"/>
        <v>image_link: '/img/adventuringGear.png'</v>
      </c>
      <c r="N114" s="4" t="str">
        <f>IF(F114="","",N$4&amp;": '"&amp;_xlfn.XLOOKUP(F114,Sheet2!$K$1:$K$26,Sheet2!$L$1:$L$26)&amp;"'")</f>
        <v>image_alt_text: 'Adventuring Gear'</v>
      </c>
      <c r="O114" s="4" t="str">
        <f t="shared" si="17"/>
        <v>category_id: 3</v>
      </c>
      <c r="P114" s="4" t="str">
        <f t="shared" si="14"/>
        <v>type: 'Adventuring Gear'</v>
      </c>
      <c r="Q114" s="4" t="str">
        <f t="shared" si="18"/>
        <v/>
      </c>
      <c r="R114" s="4" t="str">
        <f t="shared" ca="1" si="19"/>
        <v>{product_name: 'Hammer', description: 'If a hammer is used in combat, treat it as a one-handed improvised weapon that deals bludgeoning damage equal to that of a spiked gauntlet of its size.', cost: 0.5, stock: 10, weight: 2, image_link: '/img/adventuringGear.png', image_alt_text: 'Adventuring Gear', category_id: 3, additional_information: {type: 'Adventuring Gear'}},</v>
      </c>
    </row>
    <row r="115" spans="1:18" s="12" customFormat="1" outlineLevel="1" x14ac:dyDescent="0.2">
      <c r="A115" s="11" t="s">
        <v>1077</v>
      </c>
      <c r="B115" s="37" t="s">
        <v>1352</v>
      </c>
      <c r="C115" s="12">
        <v>2</v>
      </c>
      <c r="D115" s="12">
        <v>0.1</v>
      </c>
      <c r="E115" s="13"/>
      <c r="F115" s="13" t="s">
        <v>1439</v>
      </c>
      <c r="H115" s="4" t="str">
        <f t="shared" si="10"/>
        <v>product_name: 'Hammock'</v>
      </c>
      <c r="I115" s="4" t="str">
        <f t="shared" si="11"/>
        <v/>
      </c>
      <c r="J115" s="4" t="str">
        <f t="shared" si="12"/>
        <v>cost: 0.1</v>
      </c>
      <c r="K115" s="4" t="str">
        <f t="shared" ca="1" si="15"/>
        <v>stock: 14</v>
      </c>
      <c r="L115" s="4" t="str">
        <f t="shared" si="13"/>
        <v>weight: 2</v>
      </c>
      <c r="M115" s="4" t="str">
        <f t="shared" si="16"/>
        <v>image_link: '/img/specialitems.png'</v>
      </c>
      <c r="N115" s="4" t="str">
        <f>IF(F115="","",N$4&amp;": '"&amp;_xlfn.XLOOKUP(F115,Sheet2!$K$1:$K$26,Sheet2!$L$1:$L$26)&amp;"'")</f>
        <v>image_alt_text: 'Special Items'</v>
      </c>
      <c r="O115" s="4" t="str">
        <f t="shared" si="17"/>
        <v>category_id: 3</v>
      </c>
      <c r="P115" s="4" t="str">
        <f t="shared" si="14"/>
        <v/>
      </c>
      <c r="Q115" s="4" t="str">
        <f t="shared" si="18"/>
        <v/>
      </c>
      <c r="R115" s="4" t="str">
        <f t="shared" ca="1" si="19"/>
        <v>{product_name: 'Hammock', cost: 0.1, stock: 14, weight: 2, image_link: '/img/specialitems.png', image_alt_text: 'Special Items', category_id: 3, additional_information: {}},</v>
      </c>
    </row>
    <row r="116" spans="1:18" s="12" customFormat="1" outlineLevel="1" x14ac:dyDescent="0.2">
      <c r="A116" s="11" t="s">
        <v>1078</v>
      </c>
      <c r="B116" s="37" t="s">
        <v>1352</v>
      </c>
      <c r="C116" s="12">
        <v>3</v>
      </c>
      <c r="E116" s="13"/>
      <c r="F116" s="13" t="s">
        <v>1439</v>
      </c>
      <c r="H116" s="4" t="str">
        <f t="shared" si="10"/>
        <v>product_name: 'Headlamp'</v>
      </c>
      <c r="I116" s="4" t="str">
        <f t="shared" si="11"/>
        <v/>
      </c>
      <c r="J116" s="4" t="str">
        <f t="shared" si="12"/>
        <v>cost: -1</v>
      </c>
      <c r="K116" s="4" t="str">
        <f t="shared" ca="1" si="15"/>
        <v>stock: 19</v>
      </c>
      <c r="L116" s="4" t="str">
        <f t="shared" si="13"/>
        <v>weight: 3</v>
      </c>
      <c r="M116" s="4" t="str">
        <f t="shared" si="16"/>
        <v>image_link: '/img/specialitems.png'</v>
      </c>
      <c r="N116" s="4" t="str">
        <f>IF(F116="","",N$4&amp;": '"&amp;_xlfn.XLOOKUP(F116,Sheet2!$K$1:$K$26,Sheet2!$L$1:$L$26)&amp;"'")</f>
        <v>image_alt_text: 'Special Items'</v>
      </c>
      <c r="O116" s="4" t="str">
        <f t="shared" si="17"/>
        <v>category_id: 3</v>
      </c>
      <c r="P116" s="4" t="str">
        <f t="shared" si="14"/>
        <v/>
      </c>
      <c r="Q116" s="4" t="str">
        <f t="shared" si="18"/>
        <v/>
      </c>
      <c r="R116" s="4" t="str">
        <f t="shared" ca="1" si="19"/>
        <v>{product_name: 'Headlamp', cost: -1, stock: 19, weight: 3, image_link: '/img/specialitems.png', image_alt_text: 'Special Items', category_id: 3, additional_information: {}},</v>
      </c>
    </row>
    <row r="117" spans="1:18" s="12" customFormat="1" outlineLevel="1" x14ac:dyDescent="0.2">
      <c r="A117" s="11" t="s">
        <v>1079</v>
      </c>
      <c r="B117" s="37" t="s">
        <v>1352</v>
      </c>
      <c r="C117" s="12">
        <v>1</v>
      </c>
      <c r="E117" s="13"/>
      <c r="F117" s="13" t="s">
        <v>1439</v>
      </c>
      <c r="H117" s="4" t="str">
        <f t="shared" si="10"/>
        <v>product_name: 'Headlamp Refill'</v>
      </c>
      <c r="I117" s="4" t="str">
        <f t="shared" si="11"/>
        <v/>
      </c>
      <c r="J117" s="4" t="str">
        <f t="shared" si="12"/>
        <v>cost: -1</v>
      </c>
      <c r="K117" s="4" t="str">
        <f t="shared" ca="1" si="15"/>
        <v>stock: 5</v>
      </c>
      <c r="L117" s="4" t="str">
        <f t="shared" si="13"/>
        <v>weight: 1</v>
      </c>
      <c r="M117" s="4" t="str">
        <f t="shared" si="16"/>
        <v>image_link: '/img/specialitems.png'</v>
      </c>
      <c r="N117" s="4" t="str">
        <f>IF(F117="","",N$4&amp;": '"&amp;_xlfn.XLOOKUP(F117,Sheet2!$K$1:$K$26,Sheet2!$L$1:$L$26)&amp;"'")</f>
        <v>image_alt_text: 'Special Items'</v>
      </c>
      <c r="O117" s="4" t="str">
        <f t="shared" si="17"/>
        <v>category_id: 3</v>
      </c>
      <c r="P117" s="4" t="str">
        <f t="shared" si="14"/>
        <v/>
      </c>
      <c r="Q117" s="4" t="str">
        <f t="shared" si="18"/>
        <v/>
      </c>
      <c r="R117" s="4" t="str">
        <f t="shared" ca="1" si="19"/>
        <v>{product_name: 'Headlamp Refill', cost: -1, stock: 5, weight: 1, image_link: '/img/specialitems.png', image_alt_text: 'Special Items', category_id: 3, additional_information: {}},</v>
      </c>
    </row>
    <row r="118" spans="1:18" s="12" customFormat="1" ht="30.6" outlineLevel="1" x14ac:dyDescent="0.2">
      <c r="A118" s="11" t="s">
        <v>1080</v>
      </c>
      <c r="B118" s="37" t="s">
        <v>1081</v>
      </c>
      <c r="C118" s="12">
        <v>1</v>
      </c>
      <c r="D118" s="12">
        <v>50</v>
      </c>
      <c r="E118" s="13" t="s">
        <v>914</v>
      </c>
      <c r="F118" s="13" t="s">
        <v>1435</v>
      </c>
      <c r="H118" s="4" t="str">
        <f t="shared" si="10"/>
        <v>product_name: 'Healer\'s Kit'</v>
      </c>
      <c r="I118" s="4" t="str">
        <f t="shared" si="11"/>
        <v>description: 'It is the perfect tool for healing and provides a +2 circumstance bonus on Heal checks. A healer\'s kit is exhausted after ten uses.'</v>
      </c>
      <c r="J118" s="4" t="str">
        <f t="shared" si="12"/>
        <v>cost: 50</v>
      </c>
      <c r="K118" s="4" t="str">
        <f t="shared" ca="1" si="15"/>
        <v>stock: 9</v>
      </c>
      <c r="L118" s="4" t="str">
        <f t="shared" si="13"/>
        <v>weight: 1</v>
      </c>
      <c r="M118" s="4" t="str">
        <f t="shared" si="16"/>
        <v>image_link: '/img/tools&amp;skillsKit.png'</v>
      </c>
      <c r="N118" s="4" t="str">
        <f>IF(F118="","",N$4&amp;": '"&amp;_xlfn.XLOOKUP(F118,Sheet2!$K$1:$K$26,Sheet2!$L$1:$L$26)&amp;"'")</f>
        <v>image_alt_text: 'Tools &amp; Skills Kit'</v>
      </c>
      <c r="O118" s="4" t="str">
        <f t="shared" si="17"/>
        <v>category_id: 3</v>
      </c>
      <c r="P118" s="4" t="str">
        <f t="shared" si="14"/>
        <v>type: 'Tools &amp; Skill Kits'</v>
      </c>
      <c r="Q118" s="4" t="str">
        <f t="shared" si="18"/>
        <v/>
      </c>
      <c r="R118" s="4" t="str">
        <f t="shared" ca="1" si="19"/>
        <v>{product_name: 'Healer\'s Kit', description: 'It is the perfect tool for healing and provides a +2 circumstance bonus on Heal checks. A healer\'s kit is exhausted after ten uses.', cost: 50, stock: 9, weight: 1, image_link: '/img/tools&amp;skillsKit.png', image_alt_text: 'Tools &amp; Skills Kit', category_id: 3, additional_information: {type: 'Tools &amp; Skill Kits'}},</v>
      </c>
    </row>
    <row r="119" spans="1:18" s="12" customFormat="1" outlineLevel="1" x14ac:dyDescent="0.2">
      <c r="A119" s="11" t="s">
        <v>1082</v>
      </c>
      <c r="B119" s="37" t="s">
        <v>1083</v>
      </c>
      <c r="C119" s="12">
        <v>0</v>
      </c>
      <c r="D119" s="12">
        <v>50</v>
      </c>
      <c r="E119" s="13"/>
      <c r="F119" s="13" t="s">
        <v>1439</v>
      </c>
      <c r="H119" s="4" t="str">
        <f t="shared" si="10"/>
        <v>product_name: 'Healing Salve'</v>
      </c>
      <c r="I119" s="4" t="str">
        <f t="shared" si="11"/>
        <v>description: 'Full round; heals d8 damage'</v>
      </c>
      <c r="J119" s="4" t="str">
        <f t="shared" si="12"/>
        <v>cost: 50</v>
      </c>
      <c r="K119" s="4" t="str">
        <f t="shared" ca="1" si="15"/>
        <v>stock: 19</v>
      </c>
      <c r="L119" s="4" t="str">
        <f t="shared" si="13"/>
        <v>weight: 0</v>
      </c>
      <c r="M119" s="4" t="str">
        <f t="shared" si="16"/>
        <v>image_link: '/img/specialitems.png'</v>
      </c>
      <c r="N119" s="4" t="str">
        <f>IF(F119="","",N$4&amp;": '"&amp;_xlfn.XLOOKUP(F119,Sheet2!$K$1:$K$26,Sheet2!$L$1:$L$26)&amp;"'")</f>
        <v>image_alt_text: 'Special Items'</v>
      </c>
      <c r="O119" s="4" t="str">
        <f t="shared" si="17"/>
        <v>category_id: 3</v>
      </c>
      <c r="P119" s="4" t="str">
        <f t="shared" si="14"/>
        <v/>
      </c>
      <c r="Q119" s="4" t="str">
        <f t="shared" si="18"/>
        <v/>
      </c>
      <c r="R119" s="4" t="str">
        <f t="shared" ca="1" si="19"/>
        <v>{product_name: 'Healing Salve', description: 'Full round; heals d8 damage', cost: 50, stock: 19, weight: 0, image_link: '/img/specialitems.png', image_alt_text: 'Special Items', category_id: 3, additional_information: {}},</v>
      </c>
    </row>
    <row r="120" spans="1:18" s="12" customFormat="1" outlineLevel="1" x14ac:dyDescent="0.2">
      <c r="A120" s="11" t="s">
        <v>1084</v>
      </c>
      <c r="B120" s="37" t="s">
        <v>1085</v>
      </c>
      <c r="C120" s="12">
        <v>10</v>
      </c>
      <c r="D120" s="12">
        <v>1</v>
      </c>
      <c r="E120" s="13"/>
      <c r="F120" s="13" t="s">
        <v>1439</v>
      </c>
      <c r="H120" s="4" t="str">
        <f t="shared" si="10"/>
        <v>product_name: 'Hemp Rope'</v>
      </c>
      <c r="I120" s="4" t="str">
        <f t="shared" si="11"/>
        <v>description: '2 HP; Str DC 23'</v>
      </c>
      <c r="J120" s="4" t="str">
        <f t="shared" si="12"/>
        <v>cost: 1</v>
      </c>
      <c r="K120" s="4" t="str">
        <f t="shared" ca="1" si="15"/>
        <v>stock: 0</v>
      </c>
      <c r="L120" s="4" t="str">
        <f t="shared" si="13"/>
        <v>weight: 10</v>
      </c>
      <c r="M120" s="4" t="str">
        <f t="shared" si="16"/>
        <v>image_link: '/img/specialitems.png'</v>
      </c>
      <c r="N120" s="4" t="str">
        <f>IF(F120="","",N$4&amp;": '"&amp;_xlfn.XLOOKUP(F120,Sheet2!$K$1:$K$26,Sheet2!$L$1:$L$26)&amp;"'")</f>
        <v>image_alt_text: 'Special Items'</v>
      </c>
      <c r="O120" s="4" t="str">
        <f t="shared" si="17"/>
        <v>category_id: 3</v>
      </c>
      <c r="P120" s="4" t="str">
        <f t="shared" si="14"/>
        <v/>
      </c>
      <c r="Q120" s="4" t="str">
        <f t="shared" si="18"/>
        <v/>
      </c>
      <c r="R120" s="4" t="str">
        <f t="shared" ca="1" si="19"/>
        <v>{product_name: 'Hemp Rope', description: '2 HP; Str DC 23', cost: 1, stock: 0, weight: 10, image_link: '/img/specialitems.png', image_alt_text: 'Special Items', category_id: 3, additional_information: {}},</v>
      </c>
    </row>
    <row r="121" spans="1:18" s="12" customFormat="1" outlineLevel="1" x14ac:dyDescent="0.2">
      <c r="A121" s="11" t="s">
        <v>1086</v>
      </c>
      <c r="B121" s="37" t="s">
        <v>1087</v>
      </c>
      <c r="C121" s="12">
        <v>0</v>
      </c>
      <c r="D121" s="12">
        <v>1</v>
      </c>
      <c r="E121" s="13"/>
      <c r="F121" s="13" t="s">
        <v>1439</v>
      </c>
      <c r="H121" s="4" t="str">
        <f t="shared" si="10"/>
        <v>product_name: 'Herb: Cassil'</v>
      </c>
      <c r="I121" s="4" t="str">
        <f t="shared" si="11"/>
        <v>description: 'Makes men infertile for 3d4 days.'</v>
      </c>
      <c r="J121" s="4" t="str">
        <f t="shared" si="12"/>
        <v>cost: 1</v>
      </c>
      <c r="K121" s="4" t="str">
        <f t="shared" ca="1" si="15"/>
        <v>stock: 19</v>
      </c>
      <c r="L121" s="4" t="str">
        <f t="shared" si="13"/>
        <v>weight: 0</v>
      </c>
      <c r="M121" s="4" t="str">
        <f t="shared" si="16"/>
        <v>image_link: '/img/specialitems.png'</v>
      </c>
      <c r="N121" s="4" t="str">
        <f>IF(F121="","",N$4&amp;": '"&amp;_xlfn.XLOOKUP(F121,Sheet2!$K$1:$K$26,Sheet2!$L$1:$L$26)&amp;"'")</f>
        <v>image_alt_text: 'Special Items'</v>
      </c>
      <c r="O121" s="4" t="str">
        <f t="shared" si="17"/>
        <v>category_id: 3</v>
      </c>
      <c r="P121" s="4" t="str">
        <f t="shared" si="14"/>
        <v/>
      </c>
      <c r="Q121" s="4" t="str">
        <f t="shared" si="18"/>
        <v/>
      </c>
      <c r="R121" s="4" t="str">
        <f t="shared" ca="1" si="19"/>
        <v>{product_name: 'Herb: Cassil', description: 'Makes men infertile for 3d4 days.', cost: 1, stock: 19, weight: 0, image_link: '/img/specialitems.png', image_alt_text: 'Special Items', category_id: 3, additional_information: {}},</v>
      </c>
    </row>
    <row r="122" spans="1:18" s="12" customFormat="1" outlineLevel="1" x14ac:dyDescent="0.2">
      <c r="A122" s="11" t="s">
        <v>1423</v>
      </c>
      <c r="B122" s="37" t="s">
        <v>1089</v>
      </c>
      <c r="C122" s="12">
        <v>0</v>
      </c>
      <c r="D122" s="12">
        <v>0.2</v>
      </c>
      <c r="E122" s="13"/>
      <c r="F122" s="13" t="s">
        <v>1439</v>
      </c>
      <c r="H122" s="4" t="str">
        <f t="shared" si="10"/>
        <v>product_name: 'Herb: Nara Root'</v>
      </c>
      <c r="I122" s="4" t="str">
        <f t="shared" si="11"/>
        <v>description: 'Makes women infertile for d4+2 days.'</v>
      </c>
      <c r="J122" s="4" t="str">
        <f t="shared" si="12"/>
        <v>cost: 0.2</v>
      </c>
      <c r="K122" s="4" t="str">
        <f t="shared" ca="1" si="15"/>
        <v>stock: 12</v>
      </c>
      <c r="L122" s="4" t="str">
        <f t="shared" si="13"/>
        <v>weight: 0</v>
      </c>
      <c r="M122" s="4" t="str">
        <f t="shared" si="16"/>
        <v>image_link: '/img/specialitems.png'</v>
      </c>
      <c r="N122" s="4" t="str">
        <f>IF(F122="","",N$4&amp;": '"&amp;_xlfn.XLOOKUP(F122,Sheet2!$K$1:$K$26,Sheet2!$L$1:$L$26)&amp;"'")</f>
        <v>image_alt_text: 'Special Items'</v>
      </c>
      <c r="O122" s="4" t="str">
        <f t="shared" si="17"/>
        <v>category_id: 3</v>
      </c>
      <c r="P122" s="4" t="str">
        <f t="shared" si="14"/>
        <v/>
      </c>
      <c r="Q122" s="4" t="str">
        <f t="shared" si="18"/>
        <v/>
      </c>
      <c r="R122" s="4" t="str">
        <f t="shared" ca="1" si="19"/>
        <v>{product_name: 'Herb: Nara Root', description: 'Makes women infertile for d4+2 days.', cost: 0.2, stock: 12, weight: 0, image_link: '/img/specialitems.png', image_alt_text: 'Special Items', category_id: 3, additional_information: {}},</v>
      </c>
    </row>
    <row r="123" spans="1:18" s="12" customFormat="1" outlineLevel="1" x14ac:dyDescent="0.2">
      <c r="A123" s="11" t="s">
        <v>1090</v>
      </c>
      <c r="B123" s="37" t="s">
        <v>1352</v>
      </c>
      <c r="C123" s="12">
        <v>5</v>
      </c>
      <c r="D123" s="12">
        <v>2000</v>
      </c>
      <c r="E123" s="13"/>
      <c r="F123" s="13" t="s">
        <v>1439</v>
      </c>
      <c r="H123" s="4" t="str">
        <f t="shared" si="10"/>
        <v>product_name: 'Heward\'s Handy Haversack'</v>
      </c>
      <c r="I123" s="4" t="str">
        <f t="shared" si="11"/>
        <v/>
      </c>
      <c r="J123" s="4" t="str">
        <f t="shared" si="12"/>
        <v>cost: 2000</v>
      </c>
      <c r="K123" s="4" t="str">
        <f t="shared" ca="1" si="15"/>
        <v>stock: 16</v>
      </c>
      <c r="L123" s="4" t="str">
        <f t="shared" si="13"/>
        <v>weight: 5</v>
      </c>
      <c r="M123" s="4" t="str">
        <f t="shared" si="16"/>
        <v>image_link: '/img/specialitems.png'</v>
      </c>
      <c r="N123" s="4" t="str">
        <f>IF(F123="","",N$4&amp;": '"&amp;_xlfn.XLOOKUP(F123,Sheet2!$K$1:$K$26,Sheet2!$L$1:$L$26)&amp;"'")</f>
        <v>image_alt_text: 'Special Items'</v>
      </c>
      <c r="O123" s="4" t="str">
        <f t="shared" si="17"/>
        <v>category_id: 3</v>
      </c>
      <c r="P123" s="4" t="str">
        <f t="shared" si="14"/>
        <v/>
      </c>
      <c r="Q123" s="4" t="str">
        <f t="shared" si="18"/>
        <v/>
      </c>
      <c r="R123" s="4" t="str">
        <f t="shared" ca="1" si="19"/>
        <v>{product_name: 'Heward\'s Handy Haversack', cost: 2000, stock: 16, weight: 5, image_link: '/img/specialitems.png', image_alt_text: 'Special Items', category_id: 3, additional_information: {}},</v>
      </c>
    </row>
    <row r="124" spans="1:18" s="12" customFormat="1" outlineLevel="1" x14ac:dyDescent="0.2">
      <c r="A124" s="11" t="s">
        <v>1091</v>
      </c>
      <c r="B124" s="37" t="s">
        <v>1352</v>
      </c>
      <c r="C124" s="12">
        <v>0</v>
      </c>
      <c r="D124" s="12">
        <v>0</v>
      </c>
      <c r="E124" s="13" t="s">
        <v>914</v>
      </c>
      <c r="F124" s="13" t="s">
        <v>1435</v>
      </c>
      <c r="H124" s="4" t="str">
        <f t="shared" si="10"/>
        <v>product_name: 'Holly &amp; Mistletoe'</v>
      </c>
      <c r="I124" s="4" t="str">
        <f t="shared" si="11"/>
        <v/>
      </c>
      <c r="J124" s="4" t="str">
        <f t="shared" si="12"/>
        <v>cost: 0</v>
      </c>
      <c r="K124" s="4" t="str">
        <f t="shared" ca="1" si="15"/>
        <v>stock: 6</v>
      </c>
      <c r="L124" s="4" t="str">
        <f t="shared" si="13"/>
        <v>weight: 0</v>
      </c>
      <c r="M124" s="4" t="str">
        <f t="shared" si="16"/>
        <v>image_link: '/img/tools&amp;skillsKit.png'</v>
      </c>
      <c r="N124" s="4" t="str">
        <f>IF(F124="","",N$4&amp;": '"&amp;_xlfn.XLOOKUP(F124,Sheet2!$K$1:$K$26,Sheet2!$L$1:$L$26)&amp;"'")</f>
        <v>image_alt_text: 'Tools &amp; Skills Kit'</v>
      </c>
      <c r="O124" s="4" t="str">
        <f t="shared" si="17"/>
        <v>category_id: 3</v>
      </c>
      <c r="P124" s="4" t="str">
        <f t="shared" si="14"/>
        <v>type: 'Tools &amp; Skill Kits'</v>
      </c>
      <c r="Q124" s="4" t="str">
        <f t="shared" si="18"/>
        <v/>
      </c>
      <c r="R124" s="4" t="str">
        <f t="shared" ca="1" si="19"/>
        <v>{product_name: 'Holly &amp; Mistletoe', cost: 0, stock: 6, weight: 0, image_link: '/img/tools&amp;skillsKit.png', image_alt_text: 'Tools &amp; Skills Kit', category_id: 3, additional_information: {type: 'Tools &amp; Skill Kits'}},</v>
      </c>
    </row>
    <row r="125" spans="1:18" s="12" customFormat="1" outlineLevel="1" x14ac:dyDescent="0.2">
      <c r="A125" s="11" t="s">
        <v>1092</v>
      </c>
      <c r="B125" s="37" t="s">
        <v>1352</v>
      </c>
      <c r="C125" s="12">
        <v>1</v>
      </c>
      <c r="D125" s="12">
        <v>10</v>
      </c>
      <c r="E125" s="13"/>
      <c r="F125" s="13" t="s">
        <v>1437</v>
      </c>
      <c r="H125" s="4" t="str">
        <f t="shared" si="10"/>
        <v>product_name: 'Holy Symbol, Bronze'</v>
      </c>
      <c r="I125" s="4" t="str">
        <f t="shared" si="11"/>
        <v/>
      </c>
      <c r="J125" s="4" t="str">
        <f t="shared" si="12"/>
        <v>cost: 10</v>
      </c>
      <c r="K125" s="4" t="str">
        <f t="shared" ca="1" si="15"/>
        <v>stock: 3</v>
      </c>
      <c r="L125" s="4" t="str">
        <f t="shared" si="13"/>
        <v>weight: 1</v>
      </c>
      <c r="M125" s="4" t="str">
        <f t="shared" si="16"/>
        <v>image_link: '/img/clericItems.png'</v>
      </c>
      <c r="N125" s="4" t="str">
        <f>IF(F125="","",N$4&amp;": '"&amp;_xlfn.XLOOKUP(F125,Sheet2!$K$1:$K$26,Sheet2!$L$1:$L$26)&amp;"'")</f>
        <v>image_alt_text: 'Cleric Items'</v>
      </c>
      <c r="O125" s="4" t="str">
        <f t="shared" si="17"/>
        <v>category_id: 3</v>
      </c>
      <c r="P125" s="4" t="str">
        <f t="shared" si="14"/>
        <v/>
      </c>
      <c r="Q125" s="4" t="str">
        <f t="shared" si="18"/>
        <v/>
      </c>
      <c r="R125" s="4" t="str">
        <f t="shared" ca="1" si="19"/>
        <v>{product_name: 'Holy Symbol, Bronze', cost: 10, stock: 3, weight: 1, image_link: '/img/clericItems.png', image_alt_text: 'Cleric Items', category_id: 3, additional_information: {}},</v>
      </c>
    </row>
    <row r="126" spans="1:18" s="12" customFormat="1" outlineLevel="1" x14ac:dyDescent="0.2">
      <c r="A126" s="11" t="s">
        <v>1093</v>
      </c>
      <c r="B126" s="37" t="s">
        <v>1352</v>
      </c>
      <c r="C126" s="12">
        <v>2</v>
      </c>
      <c r="D126" s="12">
        <v>50</v>
      </c>
      <c r="E126" s="13"/>
      <c r="F126" s="13" t="s">
        <v>1437</v>
      </c>
      <c r="H126" s="4" t="str">
        <f t="shared" si="10"/>
        <v>product_name: 'Holy Symbol, Gold'</v>
      </c>
      <c r="I126" s="4" t="str">
        <f t="shared" si="11"/>
        <v/>
      </c>
      <c r="J126" s="4" t="str">
        <f t="shared" si="12"/>
        <v>cost: 50</v>
      </c>
      <c r="K126" s="4" t="str">
        <f t="shared" ca="1" si="15"/>
        <v>stock: 15</v>
      </c>
      <c r="L126" s="4" t="str">
        <f t="shared" si="13"/>
        <v>weight: 2</v>
      </c>
      <c r="M126" s="4" t="str">
        <f t="shared" si="16"/>
        <v>image_link: '/img/clericItems.png'</v>
      </c>
      <c r="N126" s="4" t="str">
        <f>IF(F126="","",N$4&amp;": '"&amp;_xlfn.XLOOKUP(F126,Sheet2!$K$1:$K$26,Sheet2!$L$1:$L$26)&amp;"'")</f>
        <v>image_alt_text: 'Cleric Items'</v>
      </c>
      <c r="O126" s="4" t="str">
        <f t="shared" si="17"/>
        <v>category_id: 3</v>
      </c>
      <c r="P126" s="4" t="str">
        <f t="shared" si="14"/>
        <v/>
      </c>
      <c r="Q126" s="4" t="str">
        <f t="shared" si="18"/>
        <v/>
      </c>
      <c r="R126" s="4" t="str">
        <f t="shared" ca="1" si="19"/>
        <v>{product_name: 'Holy Symbol, Gold', cost: 50, stock: 15, weight: 2, image_link: '/img/clericItems.png', image_alt_text: 'Cleric Items', category_id: 3, additional_information: {}},</v>
      </c>
    </row>
    <row r="127" spans="1:18" s="12" customFormat="1" ht="91.8" outlineLevel="1" x14ac:dyDescent="0.2">
      <c r="A127" s="11" t="s">
        <v>1094</v>
      </c>
      <c r="B127" s="37" t="s">
        <v>1095</v>
      </c>
      <c r="C127" s="12">
        <v>1</v>
      </c>
      <c r="D127" s="12">
        <v>25</v>
      </c>
      <c r="E127" s="13" t="s">
        <v>914</v>
      </c>
      <c r="F127" s="13" t="s">
        <v>1435</v>
      </c>
      <c r="H127" s="4" t="str">
        <f t="shared" si="10"/>
        <v>product_name: 'Holy Symbol, Silver'</v>
      </c>
      <c r="I127" s="4" t="str">
        <f t="shared" si="11"/>
        <v>description: 'A holy symbol focuses positive energy. A cleric or paladin uses it as the focus for his spells and as a tool for turning undead. Each religion has its own holy symbol.\n\nUnholy Symbols: An unholy symbol is like a holy symbol except that it focuses negative energy and is used by evil clerics (or by neutral clerics who want to cast evil spells or command undead).'</v>
      </c>
      <c r="J127" s="4" t="str">
        <f t="shared" si="12"/>
        <v>cost: 25</v>
      </c>
      <c r="K127" s="4" t="str">
        <f t="shared" ca="1" si="15"/>
        <v>stock: 5</v>
      </c>
      <c r="L127" s="4" t="str">
        <f t="shared" si="13"/>
        <v>weight: 1</v>
      </c>
      <c r="M127" s="4" t="str">
        <f t="shared" si="16"/>
        <v>image_link: '/img/tools&amp;skillsKit.png'</v>
      </c>
      <c r="N127" s="4" t="str">
        <f>IF(F127="","",N$4&amp;": '"&amp;_xlfn.XLOOKUP(F127,Sheet2!$K$1:$K$26,Sheet2!$L$1:$L$26)&amp;"'")</f>
        <v>image_alt_text: 'Tools &amp; Skills Kit'</v>
      </c>
      <c r="O127" s="4" t="str">
        <f t="shared" si="17"/>
        <v>category_id: 3</v>
      </c>
      <c r="P127" s="4" t="str">
        <f t="shared" si="14"/>
        <v>type: 'Tools &amp; Skill Kits'</v>
      </c>
      <c r="Q127" s="4" t="str">
        <f t="shared" si="18"/>
        <v/>
      </c>
      <c r="R127" s="4" t="str">
        <f t="shared" ca="1" si="19"/>
        <v>{product_name: 'Holy Symbol, Silver', description: 'A holy symbol focuses positive energy. A cleric or paladin uses it as the focus for his spells and as a tool for turning undead. Each religion has its own holy symbol.\n\nUnholy Symbols: An unholy symbol is like a holy symbol except that it focuses negative energy and is used by evil clerics (or by neutral clerics who want to cast evil spells or command undead).', cost: 25, stock: 5, weight: 1, image_link: '/img/tools&amp;skillsKit.png', image_alt_text: 'Tools &amp; Skills Kit', category_id: 3, additional_information: {type: 'Tools &amp; Skill Kits'}},</v>
      </c>
    </row>
    <row r="128" spans="1:18" s="12" customFormat="1" ht="91.8" outlineLevel="1" x14ac:dyDescent="0.2">
      <c r="A128" s="11" t="s">
        <v>1096</v>
      </c>
      <c r="B128" s="37" t="s">
        <v>1095</v>
      </c>
      <c r="C128" s="12">
        <v>0.1</v>
      </c>
      <c r="D128" s="12">
        <v>1</v>
      </c>
      <c r="E128" s="13" t="s">
        <v>914</v>
      </c>
      <c r="F128" s="13" t="s">
        <v>1435</v>
      </c>
      <c r="H128" s="4" t="str">
        <f t="shared" si="10"/>
        <v>product_name: 'Holy Symbol, Wooden'</v>
      </c>
      <c r="I128" s="4" t="str">
        <f t="shared" si="11"/>
        <v>description: 'A holy symbol focuses positive energy. A cleric or paladin uses it as the focus for his spells and as a tool for turning undead. Each religion has its own holy symbol.\n\nUnholy Symbols: An unholy symbol is like a holy symbol except that it focuses negative energy and is used by evil clerics (or by neutral clerics who want to cast evil spells or command undead).'</v>
      </c>
      <c r="J128" s="4" t="str">
        <f t="shared" si="12"/>
        <v>cost: 1</v>
      </c>
      <c r="K128" s="4" t="str">
        <f t="shared" ca="1" si="15"/>
        <v>stock: 16</v>
      </c>
      <c r="L128" s="4" t="str">
        <f t="shared" si="13"/>
        <v>weight: 0.1</v>
      </c>
      <c r="M128" s="4" t="str">
        <f t="shared" si="16"/>
        <v>image_link: '/img/tools&amp;skillsKit.png'</v>
      </c>
      <c r="N128" s="4" t="str">
        <f>IF(F128="","",N$4&amp;": '"&amp;_xlfn.XLOOKUP(F128,Sheet2!$K$1:$K$26,Sheet2!$L$1:$L$26)&amp;"'")</f>
        <v>image_alt_text: 'Tools &amp; Skills Kit'</v>
      </c>
      <c r="O128" s="4" t="str">
        <f t="shared" si="17"/>
        <v>category_id: 3</v>
      </c>
      <c r="P128" s="4" t="str">
        <f t="shared" si="14"/>
        <v>type: 'Tools &amp; Skill Kits'</v>
      </c>
      <c r="Q128" s="4" t="str">
        <f t="shared" si="18"/>
        <v/>
      </c>
      <c r="R128" s="4" t="str">
        <f t="shared" ca="1" si="19"/>
        <v>{product_name: 'Holy Symbol, Wooden', description: 'A holy symbol focuses positive energy. A cleric or paladin uses it as the focus for his spells and as a tool for turning undead. Each religion has its own holy symbol.\n\nUnholy Symbols: An unholy symbol is like a holy symbol except that it focuses negative energy and is used by evil clerics (or by neutral clerics who want to cast evil spells or command undead).', cost: 1, stock: 16, weight: 0.1, image_link: '/img/tools&amp;skillsKit.png', image_alt_text: 'Tools &amp; Skills Kit', category_id: 3, additional_information: {type: 'Tools &amp; Skill Kits'}},</v>
      </c>
    </row>
    <row r="129" spans="1:18" s="12" customFormat="1" ht="204" outlineLevel="1" x14ac:dyDescent="0.2">
      <c r="A129" s="11" t="s">
        <v>1097</v>
      </c>
      <c r="B129" s="37" t="s">
        <v>1098</v>
      </c>
      <c r="C129" s="12">
        <v>1</v>
      </c>
      <c r="D129" s="12">
        <v>25</v>
      </c>
      <c r="E129" s="13" t="s">
        <v>907</v>
      </c>
      <c r="F129" s="13" t="s">
        <v>1439</v>
      </c>
      <c r="H129" s="4" t="str">
        <f t="shared" si="10"/>
        <v>product_name: 'Holy Water, Flask of'</v>
      </c>
      <c r="I129" s="4" t="str">
        <f t="shared" si="11"/>
        <v>description: 'Holy water damages undead creatures and evil outsiders almost as if it were acid. A flask of holy water can be thrown as a splash weapon.\n\nTreat this attack as a ranged touch attack with a range increment of 10 feet. A flask breaks if thrown against the body of a corporeal creature, but to use it against an incorporeal creature, you must open the flask and pour the holy water out onto the target. Thus, you can douse an incorporeal creature with holy water only if you are adjacent to it. Doing so is a ranged touch attack that does not provoke attacks of opportunity.\n\nA direct hit by a flask of holy water deals 2d4 points of damage to an undead creature or an evil outsider. Each such creature within 5 feet of the point where the flask hits takes 1 point of damage from the splash.\n\nTemples to good deities sell holy water at cost (making no profit).'</v>
      </c>
      <c r="J129" s="4" t="str">
        <f t="shared" si="12"/>
        <v>cost: 25</v>
      </c>
      <c r="K129" s="4" t="str">
        <f t="shared" ca="1" si="15"/>
        <v>stock: 13</v>
      </c>
      <c r="L129" s="4" t="str">
        <f t="shared" si="13"/>
        <v>weight: 1</v>
      </c>
      <c r="M129" s="4" t="str">
        <f t="shared" si="16"/>
        <v>image_link: '/img/specialitems.png'</v>
      </c>
      <c r="N129" s="4" t="str">
        <f>IF(F129="","",N$4&amp;": '"&amp;_xlfn.XLOOKUP(F129,Sheet2!$K$1:$K$26,Sheet2!$L$1:$L$26)&amp;"'")</f>
        <v>image_alt_text: 'Special Items'</v>
      </c>
      <c r="O129" s="4" t="str">
        <f t="shared" si="17"/>
        <v>category_id: 3</v>
      </c>
      <c r="P129" s="4" t="str">
        <f t="shared" si="14"/>
        <v>type: 'Special Substances &amp; Items'</v>
      </c>
      <c r="Q129" s="4" t="str">
        <f t="shared" si="18"/>
        <v/>
      </c>
      <c r="R129" s="4" t="str">
        <f t="shared" ca="1" si="19"/>
        <v>{product_name: 'Holy Water, Flask of', description: 'Holy water damages undead creatures and evil outsiders almost as if it were acid. A flask of holy water can be thrown as a splash weapon.\n\nTreat this attack as a ranged touch attack with a range increment of 10 feet. A flask breaks if thrown against the body of a corporeal creature, but to use it against an incorporeal creature, you must open the flask and pour the holy water out onto the target. Thus, you can douse an incorporeal creature with holy water only if you are adjacent to it. Doing so is a ranged touch attack that does not provoke attacks of opportunity.\n\nA direct hit by a flask of holy water deals 2d4 points of damage to an undead creature or an evil outsider. Each such creature within 5 feet of the point where the flask hits takes 1 point of damage from the splash.\n\nTemples to good deities sell holy water at cost (making no profit).', cost: 25, stock: 13, weight: 1, image_link: '/img/specialitems.png', image_alt_text: 'Special Items', category_id: 3, additional_information: {type: 'Special Substances &amp; Items'}},</v>
      </c>
    </row>
    <row r="130" spans="1:18" s="12" customFormat="1" outlineLevel="1" x14ac:dyDescent="0.2">
      <c r="A130" s="11" t="s">
        <v>1099</v>
      </c>
      <c r="B130" s="37" t="s">
        <v>1352</v>
      </c>
      <c r="D130" s="12">
        <v>200</v>
      </c>
      <c r="E130" s="13" t="s">
        <v>1035</v>
      </c>
      <c r="F130" s="13" t="s">
        <v>1439</v>
      </c>
      <c r="H130" s="4" t="str">
        <f t="shared" si="10"/>
        <v>product_name: 'Horse, heavy'</v>
      </c>
      <c r="I130" s="4" t="str">
        <f t="shared" si="11"/>
        <v/>
      </c>
      <c r="J130" s="4" t="str">
        <f t="shared" si="12"/>
        <v>cost: 200</v>
      </c>
      <c r="K130" s="4" t="str">
        <f t="shared" ca="1" si="15"/>
        <v>stock: 17</v>
      </c>
      <c r="L130" s="4" t="str">
        <f t="shared" si="13"/>
        <v>weight: -1</v>
      </c>
      <c r="M130" s="4" t="str">
        <f t="shared" si="16"/>
        <v>image_link: '/img/specialitems.png'</v>
      </c>
      <c r="N130" s="4" t="str">
        <f>IF(F130="","",N$4&amp;": '"&amp;_xlfn.XLOOKUP(F130,Sheet2!$K$1:$K$26,Sheet2!$L$1:$L$26)&amp;"'")</f>
        <v>image_alt_text: 'Special Items'</v>
      </c>
      <c r="O130" s="4" t="str">
        <f t="shared" si="17"/>
        <v>category_id: 3</v>
      </c>
      <c r="P130" s="4" t="str">
        <f t="shared" si="14"/>
        <v>type: 'Mounts &amp; Related Gear'</v>
      </c>
      <c r="Q130" s="4" t="str">
        <f t="shared" si="18"/>
        <v/>
      </c>
      <c r="R130" s="4" t="str">
        <f t="shared" ca="1" si="19"/>
        <v>{product_name: 'Horse, heavy', cost: 200, stock: 17, weight: -1, image_link: '/img/specialitems.png', image_alt_text: 'Special Items', category_id: 3, additional_information: {type: 'Mounts &amp; Related Gear'}},</v>
      </c>
    </row>
    <row r="131" spans="1:18" s="12" customFormat="1" outlineLevel="1" x14ac:dyDescent="0.2">
      <c r="A131" s="11" t="s">
        <v>1100</v>
      </c>
      <c r="B131" s="37" t="s">
        <v>1352</v>
      </c>
      <c r="D131" s="12">
        <v>75</v>
      </c>
      <c r="E131" s="13" t="s">
        <v>1035</v>
      </c>
      <c r="F131" s="13" t="s">
        <v>1439</v>
      </c>
      <c r="H131" s="4" t="str">
        <f t="shared" si="10"/>
        <v>product_name: 'Horse, light'</v>
      </c>
      <c r="I131" s="4" t="str">
        <f t="shared" si="11"/>
        <v/>
      </c>
      <c r="J131" s="4" t="str">
        <f t="shared" si="12"/>
        <v>cost: 75</v>
      </c>
      <c r="K131" s="4" t="str">
        <f t="shared" ca="1" si="15"/>
        <v>stock: 8</v>
      </c>
      <c r="L131" s="4" t="str">
        <f t="shared" si="13"/>
        <v>weight: -1</v>
      </c>
      <c r="M131" s="4" t="str">
        <f t="shared" si="16"/>
        <v>image_link: '/img/specialitems.png'</v>
      </c>
      <c r="N131" s="4" t="str">
        <f>IF(F131="","",N$4&amp;": '"&amp;_xlfn.XLOOKUP(F131,Sheet2!$K$1:$K$26,Sheet2!$L$1:$L$26)&amp;"'")</f>
        <v>image_alt_text: 'Special Items'</v>
      </c>
      <c r="O131" s="4" t="str">
        <f t="shared" si="17"/>
        <v>category_id: 3</v>
      </c>
      <c r="P131" s="4" t="str">
        <f t="shared" si="14"/>
        <v>type: 'Mounts &amp; Related Gear'</v>
      </c>
      <c r="Q131" s="4" t="str">
        <f t="shared" si="18"/>
        <v/>
      </c>
      <c r="R131" s="4" t="str">
        <f t="shared" ca="1" si="19"/>
        <v>{product_name: 'Horse, light', cost: 75, stock: 8, weight: -1, image_link: '/img/specialitems.png', image_alt_text: 'Special Items', category_id: 3, additional_information: {type: 'Mounts &amp; Related Gear'}},</v>
      </c>
    </row>
    <row r="132" spans="1:18" s="12" customFormat="1" outlineLevel="1" x14ac:dyDescent="0.2">
      <c r="A132" s="11" t="s">
        <v>1101</v>
      </c>
      <c r="B132" s="37" t="s">
        <v>1352</v>
      </c>
      <c r="C132" s="12">
        <v>1</v>
      </c>
      <c r="D132" s="12">
        <v>25</v>
      </c>
      <c r="E132" s="13" t="s">
        <v>914</v>
      </c>
      <c r="F132" s="13" t="s">
        <v>1435</v>
      </c>
      <c r="H132" s="4" t="str">
        <f t="shared" si="10"/>
        <v>product_name: 'Hourglass'</v>
      </c>
      <c r="I132" s="4" t="str">
        <f t="shared" si="11"/>
        <v/>
      </c>
      <c r="J132" s="4" t="str">
        <f t="shared" si="12"/>
        <v>cost: 25</v>
      </c>
      <c r="K132" s="4" t="str">
        <f t="shared" ca="1" si="15"/>
        <v>stock: 0</v>
      </c>
      <c r="L132" s="4" t="str">
        <f t="shared" si="13"/>
        <v>weight: 1</v>
      </c>
      <c r="M132" s="4" t="str">
        <f t="shared" si="16"/>
        <v>image_link: '/img/tools&amp;skillsKit.png'</v>
      </c>
      <c r="N132" s="4" t="str">
        <f>IF(F132="","",N$4&amp;": '"&amp;_xlfn.XLOOKUP(F132,Sheet2!$K$1:$K$26,Sheet2!$L$1:$L$26)&amp;"'")</f>
        <v>image_alt_text: 'Tools &amp; Skills Kit'</v>
      </c>
      <c r="O132" s="4" t="str">
        <f t="shared" si="17"/>
        <v>category_id: 3</v>
      </c>
      <c r="P132" s="4" t="str">
        <f t="shared" si="14"/>
        <v>type: 'Tools &amp; Skill Kits'</v>
      </c>
      <c r="Q132" s="4" t="str">
        <f t="shared" si="18"/>
        <v/>
      </c>
      <c r="R132" s="4" t="str">
        <f t="shared" ca="1" si="19"/>
        <v>{product_name: 'Hourglass', cost: 25, stock: 0, weight: 1, image_link: '/img/tools&amp;skillsKit.png', image_alt_text: 'Tools &amp; Skills Kit', category_id: 3, additional_information: {type: 'Tools &amp; Skill Kits'}},</v>
      </c>
    </row>
    <row r="133" spans="1:18" s="12" customFormat="1" outlineLevel="1" x14ac:dyDescent="0.2">
      <c r="A133" s="11" t="s">
        <v>1102</v>
      </c>
      <c r="B133" s="37" t="s">
        <v>1103</v>
      </c>
      <c r="D133" s="12">
        <v>1000000</v>
      </c>
      <c r="E133" s="13"/>
      <c r="F133" s="13" t="s">
        <v>1445</v>
      </c>
      <c r="H133" s="4" t="str">
        <f t="shared" ref="H133:H196" si="20">A$4&amp;": '"&amp;SUBSTITUTE(SUBSTITUTE(A133,CHAR(10),"\n"),"'","\'")&amp;"'"</f>
        <v>product_name: 'Huge Castle'</v>
      </c>
      <c r="I133" s="4" t="str">
        <f t="shared" ref="I133:I196" si="21">IF(B133="","",$B$4&amp;": '"&amp;SUBSTITUTE(SUBSTITUTE(B133,CHAR(10),"\n"),"'","\'")&amp;"'")</f>
        <v>description: 'Numerous buildings; 20-ft high wall; 6 towers'</v>
      </c>
      <c r="J133" s="4" t="str">
        <f t="shared" ref="J133:J196" si="22">D$4&amp;": "&amp;IF(ISNUMBER(D133),D133,-1)</f>
        <v>cost: 1000000</v>
      </c>
      <c r="K133" s="4" t="str">
        <f t="shared" ca="1" si="15"/>
        <v>stock: 18</v>
      </c>
      <c r="L133" s="4" t="str">
        <f t="shared" ref="L133:L196" si="23">C$4&amp;": "&amp;IF(ISNUMBER(C133),C133,-1)</f>
        <v>weight: -1</v>
      </c>
      <c r="M133" s="4" t="str">
        <f t="shared" si="16"/>
        <v>image_link: '/img/castle.png'</v>
      </c>
      <c r="N133" s="4" t="str">
        <f>IF(F133="","",N$4&amp;": '"&amp;_xlfn.XLOOKUP(F133,Sheet2!$K$1:$K$26,Sheet2!$L$1:$L$26)&amp;"'")</f>
        <v>image_alt_text: 'Castle'</v>
      </c>
      <c r="O133" s="4" t="str">
        <f t="shared" si="17"/>
        <v>category_id: 3</v>
      </c>
      <c r="P133" s="4" t="str">
        <f t="shared" ref="P133:P196" si="24">IF(E133="","",E$4&amp;": '"&amp;E133&amp;"'")</f>
        <v/>
      </c>
      <c r="Q133" s="4" t="str">
        <f t="shared" si="18"/>
        <v/>
      </c>
      <c r="R133" s="4" t="str">
        <f t="shared" ca="1" si="19"/>
        <v>{product_name: 'Huge Castle', description: 'Numerous buildings; 20-ft high wall; 6 towers', cost: 1000000, stock: 18, weight: -1, image_link: '/img/castle.png', image_alt_text: 'Castle', category_id: 3, additional_information: {}},</v>
      </c>
    </row>
    <row r="134" spans="1:18" s="12" customFormat="1" outlineLevel="1" x14ac:dyDescent="0.2">
      <c r="A134" s="11" t="s">
        <v>1104</v>
      </c>
      <c r="B134" s="37" t="s">
        <v>1352</v>
      </c>
      <c r="C134" s="12">
        <v>1</v>
      </c>
      <c r="D134" s="12">
        <v>5</v>
      </c>
      <c r="E134" s="13"/>
      <c r="F134" s="13" t="s">
        <v>1439</v>
      </c>
      <c r="H134" s="4" t="str">
        <f t="shared" si="20"/>
        <v>product_name: 'Incense, Common (pound)'</v>
      </c>
      <c r="I134" s="4" t="str">
        <f t="shared" si="21"/>
        <v/>
      </c>
      <c r="J134" s="4" t="str">
        <f t="shared" si="22"/>
        <v>cost: 5</v>
      </c>
      <c r="K134" s="4" t="str">
        <f t="shared" ref="K134:K197" ca="1" si="25">"stock: "&amp;TRUNC(RAND()*20)</f>
        <v>stock: 3</v>
      </c>
      <c r="L134" s="4" t="str">
        <f t="shared" si="23"/>
        <v>weight: 1</v>
      </c>
      <c r="M134" s="4" t="str">
        <f t="shared" ref="M134:M197" si="26">IF(ISBLANK(F134),"",F$4&amp;": '/img/"&amp;F134&amp;"'")</f>
        <v>image_link: '/img/specialitems.png'</v>
      </c>
      <c r="N134" s="4" t="str">
        <f>IF(F134="","",N$4&amp;": '"&amp;_xlfn.XLOOKUP(F134,Sheet2!$K$1:$K$26,Sheet2!$L$1:$L$26)&amp;"'")</f>
        <v>image_alt_text: 'Special Items'</v>
      </c>
      <c r="O134" s="4" t="str">
        <f t="shared" ref="O134:O197" si="27">$O$4&amp;": 3"</f>
        <v>category_id: 3</v>
      </c>
      <c r="P134" s="4" t="str">
        <f t="shared" si="24"/>
        <v/>
      </c>
      <c r="Q134" s="4" t="str">
        <f t="shared" ref="Q134:Q197" si="28">IF(G133="","",G$3&amp;": '"&amp;G133&amp;"'")</f>
        <v/>
      </c>
      <c r="R134" s="4" t="str">
        <f t="shared" ref="R134:R197" ca="1" si="29">"{"&amp;_xlfn.TEXTJOIN(", ",,H134:O134,"additional_information: {"&amp;_xlfn.TEXTJOIN(", ",,P134)&amp;"}")&amp;"},"</f>
        <v>{product_name: 'Incense, Common (pound)', cost: 5, stock: 3, weight: 1, image_link: '/img/specialitems.png', image_alt_text: 'Special Items', category_id: 3, additional_information: {}},</v>
      </c>
    </row>
    <row r="135" spans="1:18" s="12" customFormat="1" outlineLevel="1" x14ac:dyDescent="0.2">
      <c r="A135" s="11" t="s">
        <v>1105</v>
      </c>
      <c r="B135" s="37" t="s">
        <v>1352</v>
      </c>
      <c r="C135" s="12">
        <v>0</v>
      </c>
      <c r="D135" s="12">
        <v>15</v>
      </c>
      <c r="E135" s="13"/>
      <c r="F135" s="13" t="s">
        <v>1439</v>
      </c>
      <c r="H135" s="4" t="str">
        <f t="shared" si="20"/>
        <v>product_name: 'Incense, Exotic (ounce)'</v>
      </c>
      <c r="I135" s="4" t="str">
        <f t="shared" si="21"/>
        <v/>
      </c>
      <c r="J135" s="4" t="str">
        <f t="shared" si="22"/>
        <v>cost: 15</v>
      </c>
      <c r="K135" s="4" t="str">
        <f t="shared" ca="1" si="25"/>
        <v>stock: 0</v>
      </c>
      <c r="L135" s="4" t="str">
        <f t="shared" si="23"/>
        <v>weight: 0</v>
      </c>
      <c r="M135" s="4" t="str">
        <f t="shared" si="26"/>
        <v>image_link: '/img/specialitems.png'</v>
      </c>
      <c r="N135" s="4" t="str">
        <f>IF(F135="","",N$4&amp;": '"&amp;_xlfn.XLOOKUP(F135,Sheet2!$K$1:$K$26,Sheet2!$L$1:$L$26)&amp;"'")</f>
        <v>image_alt_text: 'Special Items'</v>
      </c>
      <c r="O135" s="4" t="str">
        <f t="shared" si="27"/>
        <v>category_id: 3</v>
      </c>
      <c r="P135" s="4" t="str">
        <f t="shared" si="24"/>
        <v/>
      </c>
      <c r="Q135" s="4" t="str">
        <f t="shared" si="28"/>
        <v/>
      </c>
      <c r="R135" s="4" t="str">
        <f t="shared" ca="1" si="29"/>
        <v>{product_name: 'Incense, Exotic (ounce)', cost: 15, stock: 0, weight: 0, image_link: '/img/specialitems.png', image_alt_text: 'Special Items', category_id: 3, additional_information: {}},</v>
      </c>
    </row>
    <row r="136" spans="1:18" s="12" customFormat="1" ht="20.399999999999999" outlineLevel="1" x14ac:dyDescent="0.2">
      <c r="A136" s="11" t="s">
        <v>1106</v>
      </c>
      <c r="B136" s="37" t="s">
        <v>1107</v>
      </c>
      <c r="C136" s="12">
        <v>0</v>
      </c>
      <c r="D136" s="12">
        <v>8</v>
      </c>
      <c r="E136" s="13" t="s">
        <v>945</v>
      </c>
      <c r="F136" s="13" t="s">
        <v>1439</v>
      </c>
      <c r="H136" s="4" t="str">
        <f t="shared" si="20"/>
        <v>product_name: 'Ink (1 oz. Vial)'</v>
      </c>
      <c r="I136" s="4" t="str">
        <f t="shared" si="21"/>
        <v>description: 'This is black ink. You can buy ink in other colors, but it costs twice as much.'</v>
      </c>
      <c r="J136" s="4" t="str">
        <f t="shared" si="22"/>
        <v>cost: 8</v>
      </c>
      <c r="K136" s="4" t="str">
        <f t="shared" ca="1" si="25"/>
        <v>stock: 19</v>
      </c>
      <c r="L136" s="4" t="str">
        <f t="shared" si="23"/>
        <v>weight: 0</v>
      </c>
      <c r="M136" s="4" t="str">
        <f t="shared" si="26"/>
        <v>image_link: '/img/specialitems.png'</v>
      </c>
      <c r="N136" s="4" t="str">
        <f>IF(F136="","",N$4&amp;": '"&amp;_xlfn.XLOOKUP(F136,Sheet2!$K$1:$K$26,Sheet2!$L$1:$L$26)&amp;"'")</f>
        <v>image_alt_text: 'Special Items'</v>
      </c>
      <c r="O136" s="4" t="str">
        <f t="shared" si="27"/>
        <v>category_id: 3</v>
      </c>
      <c r="P136" s="4" t="str">
        <f t="shared" si="24"/>
        <v>type: 'Adventuring Gear'</v>
      </c>
      <c r="Q136" s="4" t="str">
        <f t="shared" si="28"/>
        <v/>
      </c>
      <c r="R136" s="4" t="str">
        <f t="shared" ca="1" si="29"/>
        <v>{product_name: 'Ink (1 oz. Vial)', description: 'This is black ink. You can buy ink in other colors, but it costs twice as much.', cost: 8, stock: 19, weight: 0, image_link: '/img/specialitems.png', image_alt_text: 'Special Items', category_id: 3, additional_information: {type: 'Adventuring Gear'}},</v>
      </c>
    </row>
    <row r="137" spans="1:18" s="12" customFormat="1" outlineLevel="1" x14ac:dyDescent="0.2">
      <c r="A137" s="11" t="s">
        <v>1424</v>
      </c>
      <c r="B137" s="37" t="s">
        <v>1352</v>
      </c>
      <c r="C137" s="12">
        <v>0</v>
      </c>
      <c r="D137" s="12">
        <v>0.1</v>
      </c>
      <c r="E137" s="13" t="s">
        <v>945</v>
      </c>
      <c r="F137" s="13" t="s">
        <v>1442</v>
      </c>
      <c r="H137" s="4" t="str">
        <f t="shared" si="20"/>
        <v>product_name: 'Ink Pen'</v>
      </c>
      <c r="I137" s="4" t="str">
        <f t="shared" si="21"/>
        <v/>
      </c>
      <c r="J137" s="4" t="str">
        <f t="shared" si="22"/>
        <v>cost: 0.1</v>
      </c>
      <c r="K137" s="4" t="str">
        <f t="shared" ca="1" si="25"/>
        <v>stock: 10</v>
      </c>
      <c r="L137" s="4" t="str">
        <f t="shared" si="23"/>
        <v>weight: 0</v>
      </c>
      <c r="M137" s="4" t="str">
        <f t="shared" si="26"/>
        <v>image_link: '/img/adventuringGear.png'</v>
      </c>
      <c r="N137" s="4" t="str">
        <f>IF(F137="","",N$4&amp;": '"&amp;_xlfn.XLOOKUP(F137,Sheet2!$K$1:$K$26,Sheet2!$L$1:$L$26)&amp;"'")</f>
        <v>image_alt_text: 'Adventuring Gear'</v>
      </c>
      <c r="O137" s="4" t="str">
        <f t="shared" si="27"/>
        <v>category_id: 3</v>
      </c>
      <c r="P137" s="4" t="str">
        <f t="shared" si="24"/>
        <v>type: 'Adventuring Gear'</v>
      </c>
      <c r="Q137" s="4" t="str">
        <f t="shared" si="28"/>
        <v/>
      </c>
      <c r="R137" s="4" t="str">
        <f t="shared" ca="1" si="29"/>
        <v>{product_name: 'Ink Pen', cost: 0.1, stock: 10, weight: 0, image_link: '/img/adventuringGear.png', image_alt_text: 'Adventuring Gear', category_id: 3, additional_information: {type: 'Adventuring Gear'}},</v>
      </c>
    </row>
    <row r="138" spans="1:18" s="12" customFormat="1" outlineLevel="1" x14ac:dyDescent="0.2">
      <c r="A138" s="11" t="s">
        <v>1109</v>
      </c>
      <c r="B138" s="37" t="s">
        <v>1110</v>
      </c>
      <c r="C138" s="12">
        <v>1</v>
      </c>
      <c r="D138" s="12">
        <v>5</v>
      </c>
      <c r="E138" s="13"/>
      <c r="F138" s="13"/>
      <c r="H138" s="4" t="str">
        <f t="shared" si="20"/>
        <v>product_name: 'Insect Netting'</v>
      </c>
      <c r="I138" s="4" t="str">
        <f t="shared" si="21"/>
        <v>description: 'Keeps away normal insects.'</v>
      </c>
      <c r="J138" s="4" t="str">
        <f t="shared" si="22"/>
        <v>cost: 5</v>
      </c>
      <c r="K138" s="4" t="str">
        <f t="shared" ca="1" si="25"/>
        <v>stock: 13</v>
      </c>
      <c r="L138" s="4" t="str">
        <f t="shared" si="23"/>
        <v>weight: 1</v>
      </c>
      <c r="M138" s="4" t="str">
        <f t="shared" si="26"/>
        <v/>
      </c>
      <c r="N138" s="4" t="str">
        <f>IF(F138="","",N$4&amp;": '"&amp;_xlfn.XLOOKUP(F138,Sheet2!$K$1:$K$26,Sheet2!$L$1:$L$26)&amp;"'")</f>
        <v/>
      </c>
      <c r="O138" s="4" t="str">
        <f t="shared" si="27"/>
        <v>category_id: 3</v>
      </c>
      <c r="P138" s="4" t="str">
        <f t="shared" si="24"/>
        <v/>
      </c>
      <c r="Q138" s="4" t="str">
        <f t="shared" si="28"/>
        <v/>
      </c>
      <c r="R138" s="4" t="str">
        <f t="shared" ca="1" si="29"/>
        <v>{product_name: 'Insect Netting', description: 'Keeps away normal insects.', cost: 5, stock: 13, weight: 1, category_id: 3, additional_information: {}},</v>
      </c>
    </row>
    <row r="139" spans="1:18" s="12" customFormat="1" outlineLevel="1" x14ac:dyDescent="0.2">
      <c r="A139" s="11" t="s">
        <v>1111</v>
      </c>
      <c r="B139" s="37" t="s">
        <v>924</v>
      </c>
      <c r="C139" s="12">
        <v>0</v>
      </c>
      <c r="D139" s="12">
        <v>0</v>
      </c>
      <c r="E139" s="13"/>
      <c r="F139" s="13"/>
      <c r="H139" s="4" t="str">
        <f t="shared" si="20"/>
        <v>product_name: 'Ioun Stone'</v>
      </c>
      <c r="I139" s="4" t="str">
        <f t="shared" si="21"/>
        <v>description: '(Typically a magical item)'</v>
      </c>
      <c r="J139" s="4" t="str">
        <f t="shared" si="22"/>
        <v>cost: 0</v>
      </c>
      <c r="K139" s="4" t="str">
        <f t="shared" ca="1" si="25"/>
        <v>stock: 2</v>
      </c>
      <c r="L139" s="4" t="str">
        <f t="shared" si="23"/>
        <v>weight: 0</v>
      </c>
      <c r="M139" s="4" t="str">
        <f t="shared" si="26"/>
        <v/>
      </c>
      <c r="N139" s="4" t="str">
        <f>IF(F139="","",N$4&amp;": '"&amp;_xlfn.XLOOKUP(F139,Sheet2!$K$1:$K$26,Sheet2!$L$1:$L$26)&amp;"'")</f>
        <v/>
      </c>
      <c r="O139" s="4" t="str">
        <f t="shared" si="27"/>
        <v>category_id: 3</v>
      </c>
      <c r="P139" s="4" t="str">
        <f t="shared" si="24"/>
        <v/>
      </c>
      <c r="Q139" s="4" t="str">
        <f t="shared" si="28"/>
        <v/>
      </c>
      <c r="R139" s="4" t="str">
        <f t="shared" ca="1" si="29"/>
        <v>{product_name: 'Ioun Stone', description: '(Typically a magical item)', cost: 0, stock: 2, weight: 0, category_id: 3, additional_information: {}},</v>
      </c>
    </row>
    <row r="140" spans="1:18" s="12" customFormat="1" ht="20.399999999999999" outlineLevel="1" x14ac:dyDescent="0.2">
      <c r="A140" s="11" t="s">
        <v>1112</v>
      </c>
      <c r="B140" s="37" t="s">
        <v>1113</v>
      </c>
      <c r="C140" s="12">
        <v>9</v>
      </c>
      <c r="D140" s="12">
        <v>0.03</v>
      </c>
      <c r="E140" s="13" t="s">
        <v>945</v>
      </c>
      <c r="F140" s="13" t="s">
        <v>1442</v>
      </c>
      <c r="H140" s="4" t="str">
        <f t="shared" si="20"/>
        <v>product_name: 'Jug, Clay'</v>
      </c>
      <c r="I140" s="4" t="str">
        <f t="shared" si="21"/>
        <v>description: 'This basic ceramic jug is fitted with a stopper and holds 1 gallon of liquid.'</v>
      </c>
      <c r="J140" s="4" t="str">
        <f t="shared" si="22"/>
        <v>cost: 0.03</v>
      </c>
      <c r="K140" s="4" t="str">
        <f t="shared" ca="1" si="25"/>
        <v>stock: 8</v>
      </c>
      <c r="L140" s="4" t="str">
        <f t="shared" si="23"/>
        <v>weight: 9</v>
      </c>
      <c r="M140" s="4" t="str">
        <f t="shared" si="26"/>
        <v>image_link: '/img/adventuringGear.png'</v>
      </c>
      <c r="N140" s="4" t="str">
        <f>IF(F140="","",N$4&amp;": '"&amp;_xlfn.XLOOKUP(F140,Sheet2!$K$1:$K$26,Sheet2!$L$1:$L$26)&amp;"'")</f>
        <v>image_alt_text: 'Adventuring Gear'</v>
      </c>
      <c r="O140" s="4" t="str">
        <f t="shared" si="27"/>
        <v>category_id: 3</v>
      </c>
      <c r="P140" s="4" t="str">
        <f t="shared" si="24"/>
        <v>type: 'Adventuring Gear'</v>
      </c>
      <c r="Q140" s="4" t="str">
        <f t="shared" si="28"/>
        <v/>
      </c>
      <c r="R140" s="4" t="str">
        <f t="shared" ca="1" si="29"/>
        <v>{product_name: 'Jug, Clay', description: 'This basic ceramic jug is fitted with a stopper and holds 1 gallon of liquid.', cost: 0.03, stock: 8, weight: 9, image_link: '/img/adventuringGear.png', image_alt_text: 'Adventuring Gear', category_id: 3, additional_information: {type: 'Adventuring Gear'}},</v>
      </c>
    </row>
    <row r="141" spans="1:18" s="12" customFormat="1" ht="61.2" outlineLevel="1" x14ac:dyDescent="0.2">
      <c r="A141" s="11" t="s">
        <v>1114</v>
      </c>
      <c r="B141" s="37" t="s">
        <v>1116</v>
      </c>
      <c r="D141" s="12">
        <v>3000</v>
      </c>
      <c r="E141" s="13" t="s">
        <v>1420</v>
      </c>
      <c r="F141" s="13" t="s">
        <v>1445</v>
      </c>
      <c r="H141" s="4" t="str">
        <f t="shared" si="20"/>
        <v>product_name: 'Keelboat'</v>
      </c>
      <c r="I141" s="4" t="str">
        <f t="shared" si="21"/>
        <v>description: 'This 50- to 75-foot-long ship is 15 to 20 feet wide and has a few oars to supplement its single mast with a square sail. It has a crew of eight to fifteen and can carry 40 to 50 tons of cargo or 100 soldiers. It can make sea voyages, as well as sail down rivers (thanks to its flat bottom). It moves about 1 mile per hour.'</v>
      </c>
      <c r="J141" s="4" t="str">
        <f t="shared" si="22"/>
        <v>cost: 3000</v>
      </c>
      <c r="K141" s="4" t="str">
        <f t="shared" ca="1" si="25"/>
        <v>stock: 6</v>
      </c>
      <c r="L141" s="4" t="str">
        <f t="shared" si="23"/>
        <v>weight: -1</v>
      </c>
      <c r="M141" s="4" t="str">
        <f t="shared" si="26"/>
        <v>image_link: '/img/castle.png'</v>
      </c>
      <c r="N141" s="4" t="str">
        <f>IF(F141="","",N$4&amp;": '"&amp;_xlfn.XLOOKUP(F141,Sheet2!$K$1:$K$26,Sheet2!$L$1:$L$26)&amp;"'")</f>
        <v>image_alt_text: 'Castle'</v>
      </c>
      <c r="O141" s="4" t="str">
        <f t="shared" si="27"/>
        <v>category_id: 3</v>
      </c>
      <c r="P141" s="4" t="str">
        <f t="shared" si="24"/>
        <v>type: 'Transport'</v>
      </c>
      <c r="Q141" s="4" t="str">
        <f t="shared" si="28"/>
        <v/>
      </c>
      <c r="R141" s="4" t="str">
        <f t="shared" ca="1" si="29"/>
        <v>{product_name: 'Keelboat', description: 'This 50- to 75-foot-long ship is 15 to 20 feet wide and has a few oars to supplement its single mast with a square sail. It has a crew of eight to fifteen and can carry 40 to 50 tons of cargo or 100 soldiers. It can make sea voyages, as well as sail down rivers (thanks to its flat bottom). It moves about 1 mile per hour.', cost: 3000, stock: 6, weight: -1, image_link: '/img/castle.png', image_alt_text: 'Castle', category_id: 3, additional_information: {type: 'Transport'}},</v>
      </c>
    </row>
    <row r="142" spans="1:18" s="12" customFormat="1" outlineLevel="1" x14ac:dyDescent="0.2">
      <c r="A142" s="11" t="s">
        <v>1117</v>
      </c>
      <c r="B142" s="37" t="s">
        <v>1118</v>
      </c>
      <c r="D142" s="12">
        <v>150000</v>
      </c>
      <c r="E142" s="13"/>
      <c r="F142" s="13"/>
      <c r="H142" s="4" t="str">
        <f t="shared" si="20"/>
        <v>product_name: 'Keep'</v>
      </c>
      <c r="I142" s="4" t="str">
        <f t="shared" si="21"/>
        <v>description: '15 to 25 room fortified stone keep'</v>
      </c>
      <c r="J142" s="4" t="str">
        <f t="shared" si="22"/>
        <v>cost: 150000</v>
      </c>
      <c r="K142" s="4" t="str">
        <f t="shared" ca="1" si="25"/>
        <v>stock: 6</v>
      </c>
      <c r="L142" s="4" t="str">
        <f t="shared" si="23"/>
        <v>weight: -1</v>
      </c>
      <c r="M142" s="4" t="str">
        <f t="shared" si="26"/>
        <v/>
      </c>
      <c r="N142" s="4" t="str">
        <f>IF(F142="","",N$4&amp;": '"&amp;_xlfn.XLOOKUP(F142,Sheet2!$K$1:$K$26,Sheet2!$L$1:$L$26)&amp;"'")</f>
        <v/>
      </c>
      <c r="O142" s="4" t="str">
        <f t="shared" si="27"/>
        <v>category_id: 3</v>
      </c>
      <c r="P142" s="4" t="str">
        <f t="shared" si="24"/>
        <v/>
      </c>
      <c r="Q142" s="4" t="str">
        <f t="shared" si="28"/>
        <v/>
      </c>
      <c r="R142" s="4" t="str">
        <f t="shared" ca="1" si="29"/>
        <v>{product_name: 'Keep', description: '15 to 25 room fortified stone keep', cost: 150000, stock: 6, weight: -1, category_id: 3, additional_information: {}},</v>
      </c>
    </row>
    <row r="143" spans="1:18" s="12" customFormat="1" outlineLevel="1" x14ac:dyDescent="0.2">
      <c r="A143" s="11" t="s">
        <v>1119</v>
      </c>
      <c r="B143" s="37" t="s">
        <v>1352</v>
      </c>
      <c r="C143" s="12">
        <v>20</v>
      </c>
      <c r="D143" s="12">
        <v>0.05</v>
      </c>
      <c r="E143" s="13" t="s">
        <v>945</v>
      </c>
      <c r="F143" s="13" t="s">
        <v>1442</v>
      </c>
      <c r="H143" s="4" t="str">
        <f t="shared" si="20"/>
        <v>product_name: 'Ladder, 10\''</v>
      </c>
      <c r="I143" s="4" t="str">
        <f t="shared" si="21"/>
        <v/>
      </c>
      <c r="J143" s="4" t="str">
        <f t="shared" si="22"/>
        <v>cost: 0.05</v>
      </c>
      <c r="K143" s="4" t="str">
        <f t="shared" ca="1" si="25"/>
        <v>stock: 3</v>
      </c>
      <c r="L143" s="4" t="str">
        <f t="shared" si="23"/>
        <v>weight: 20</v>
      </c>
      <c r="M143" s="4" t="str">
        <f t="shared" si="26"/>
        <v>image_link: '/img/adventuringGear.png'</v>
      </c>
      <c r="N143" s="4" t="str">
        <f>IF(F143="","",N$4&amp;": '"&amp;_xlfn.XLOOKUP(F143,Sheet2!$K$1:$K$26,Sheet2!$L$1:$L$26)&amp;"'")</f>
        <v>image_alt_text: 'Adventuring Gear'</v>
      </c>
      <c r="O143" s="4" t="str">
        <f t="shared" si="27"/>
        <v>category_id: 3</v>
      </c>
      <c r="P143" s="4" t="str">
        <f t="shared" si="24"/>
        <v>type: 'Adventuring Gear'</v>
      </c>
      <c r="Q143" s="4" t="str">
        <f t="shared" si="28"/>
        <v/>
      </c>
      <c r="R143" s="4" t="str">
        <f t="shared" ca="1" si="29"/>
        <v>{product_name: 'Ladder, 10\'', cost: 0.05, stock: 3, weight: 20, image_link: '/img/adventuringGear.png', image_alt_text: 'Adventuring Gear', category_id: 3, additional_information: {type: 'Adventuring Gear'}},</v>
      </c>
    </row>
    <row r="144" spans="1:18" s="12" customFormat="1" ht="40.799999999999997" outlineLevel="1" x14ac:dyDescent="0.2">
      <c r="A144" s="11" t="s">
        <v>1120</v>
      </c>
      <c r="B144" s="37" t="s">
        <v>1122</v>
      </c>
      <c r="C144" s="12">
        <v>1</v>
      </c>
      <c r="D144" s="12">
        <v>0.1</v>
      </c>
      <c r="E144" s="13" t="s">
        <v>945</v>
      </c>
      <c r="F144" s="13" t="s">
        <v>1442</v>
      </c>
      <c r="H144" s="4" t="str">
        <f t="shared" si="20"/>
        <v>product_name: 'Lamp, Common'</v>
      </c>
      <c r="I144" s="4" t="str">
        <f t="shared" si="21"/>
        <v>description: 'A lamp clearly illuminates a 15-foot radius, provides shadowy illumination out to a 30-foot radius, and burns for 6 hours on a pint of oil. You can carry a lamp in one hand.'</v>
      </c>
      <c r="J144" s="4" t="str">
        <f t="shared" si="22"/>
        <v>cost: 0.1</v>
      </c>
      <c r="K144" s="4" t="str">
        <f t="shared" ca="1" si="25"/>
        <v>stock: 2</v>
      </c>
      <c r="L144" s="4" t="str">
        <f t="shared" si="23"/>
        <v>weight: 1</v>
      </c>
      <c r="M144" s="4" t="str">
        <f t="shared" si="26"/>
        <v>image_link: '/img/adventuringGear.png'</v>
      </c>
      <c r="N144" s="4" t="str">
        <f>IF(F144="","",N$4&amp;": '"&amp;_xlfn.XLOOKUP(F144,Sheet2!$K$1:$K$26,Sheet2!$L$1:$L$26)&amp;"'")</f>
        <v>image_alt_text: 'Adventuring Gear'</v>
      </c>
      <c r="O144" s="4" t="str">
        <f t="shared" si="27"/>
        <v>category_id: 3</v>
      </c>
      <c r="P144" s="4" t="str">
        <f t="shared" si="24"/>
        <v>type: 'Adventuring Gear'</v>
      </c>
      <c r="Q144" s="4" t="str">
        <f t="shared" si="28"/>
        <v/>
      </c>
      <c r="R144" s="4" t="str">
        <f t="shared" ca="1" si="29"/>
        <v>{product_name: 'Lamp, Common', description: 'A lamp clearly illuminates a 15-foot radius, provides shadowy illumination out to a 30-foot radius, and burns for 6 hours on a pint of oil. You can carry a lamp in one hand.', cost: 0.1, stock: 2, weight: 1, image_link: '/img/adventuringGear.png', image_alt_text: 'Adventuring Gear', category_id: 3, additional_information: {type: 'Adventuring Gear'}},</v>
      </c>
    </row>
    <row r="145" spans="1:18" s="12" customFormat="1" ht="40.799999999999997" outlineLevel="1" x14ac:dyDescent="0.2">
      <c r="A145" s="11" t="s">
        <v>1123</v>
      </c>
      <c r="B145" s="37" t="s">
        <v>1125</v>
      </c>
      <c r="C145" s="12">
        <v>3</v>
      </c>
      <c r="D145" s="12">
        <v>12</v>
      </c>
      <c r="E145" s="13" t="s">
        <v>945</v>
      </c>
      <c r="F145" s="13" t="s">
        <v>1442</v>
      </c>
      <c r="H145" s="4" t="str">
        <f t="shared" si="20"/>
        <v>product_name: 'Lantern, Bullseye'</v>
      </c>
      <c r="I145" s="4" t="str">
        <f t="shared" si="21"/>
        <v>description: 'A bullseye lantern provides clear illumination in a 60-foot cone and shadowy illumination in a 120-foot cone. It burns for 6 hours on a pint of oil. You can carry a bullseye lantern in one hand.'</v>
      </c>
      <c r="J145" s="4" t="str">
        <f t="shared" si="22"/>
        <v>cost: 12</v>
      </c>
      <c r="K145" s="4" t="str">
        <f t="shared" ca="1" si="25"/>
        <v>stock: 9</v>
      </c>
      <c r="L145" s="4" t="str">
        <f t="shared" si="23"/>
        <v>weight: 3</v>
      </c>
      <c r="M145" s="4" t="str">
        <f t="shared" si="26"/>
        <v>image_link: '/img/adventuringGear.png'</v>
      </c>
      <c r="N145" s="4" t="str">
        <f>IF(F145="","",N$4&amp;": '"&amp;_xlfn.XLOOKUP(F145,Sheet2!$K$1:$K$26,Sheet2!$L$1:$L$26)&amp;"'")</f>
        <v>image_alt_text: 'Adventuring Gear'</v>
      </c>
      <c r="O145" s="4" t="str">
        <f t="shared" si="27"/>
        <v>category_id: 3</v>
      </c>
      <c r="P145" s="4" t="str">
        <f t="shared" si="24"/>
        <v>type: 'Adventuring Gear'</v>
      </c>
      <c r="Q145" s="4" t="str">
        <f t="shared" si="28"/>
        <v/>
      </c>
      <c r="R145" s="4" t="str">
        <f t="shared" ca="1" si="29"/>
        <v>{product_name: 'Lantern, Bullseye', description: 'A bullseye lantern provides clear illumination in a 60-foot cone and shadowy illumination in a 120-foot cone. It burns for 6 hours on a pint of oil. You can carry a bullseye lantern in one hand.', cost: 12, stock: 9, weight: 3, image_link: '/img/adventuringGear.png', image_alt_text: 'Adventuring Gear', category_id: 3, additional_information: {type: 'Adventuring Gear'}},</v>
      </c>
    </row>
    <row r="146" spans="1:18" s="12" customFormat="1" ht="40.799999999999997" outlineLevel="1" x14ac:dyDescent="0.2">
      <c r="A146" s="11" t="s">
        <v>1126</v>
      </c>
      <c r="B146" s="37" t="s">
        <v>1128</v>
      </c>
      <c r="C146" s="12">
        <v>2</v>
      </c>
      <c r="D146" s="12">
        <v>7</v>
      </c>
      <c r="E146" s="13" t="s">
        <v>945</v>
      </c>
      <c r="F146" s="13" t="s">
        <v>1442</v>
      </c>
      <c r="H146" s="4" t="str">
        <f t="shared" si="20"/>
        <v>product_name: 'Lantern, Hooded'</v>
      </c>
      <c r="I146" s="4" t="str">
        <f t="shared" si="21"/>
        <v>description: 'A hooded lantern clearly illuminates a 30-foot radius and provides shadowy illumination in a 60-foot radius. It burns for 6 hours on a pint of oil. You can carry a hooded lantern in one hand.'</v>
      </c>
      <c r="J146" s="4" t="str">
        <f t="shared" si="22"/>
        <v>cost: 7</v>
      </c>
      <c r="K146" s="4" t="str">
        <f t="shared" ca="1" si="25"/>
        <v>stock: 17</v>
      </c>
      <c r="L146" s="4" t="str">
        <f t="shared" si="23"/>
        <v>weight: 2</v>
      </c>
      <c r="M146" s="4" t="str">
        <f t="shared" si="26"/>
        <v>image_link: '/img/adventuringGear.png'</v>
      </c>
      <c r="N146" s="4" t="str">
        <f>IF(F146="","",N$4&amp;": '"&amp;_xlfn.XLOOKUP(F146,Sheet2!$K$1:$K$26,Sheet2!$L$1:$L$26)&amp;"'")</f>
        <v>image_alt_text: 'Adventuring Gear'</v>
      </c>
      <c r="O146" s="4" t="str">
        <f t="shared" si="27"/>
        <v>category_id: 3</v>
      </c>
      <c r="P146" s="4" t="str">
        <f t="shared" si="24"/>
        <v>type: 'Adventuring Gear'</v>
      </c>
      <c r="Q146" s="4" t="str">
        <f t="shared" si="28"/>
        <v/>
      </c>
      <c r="R146" s="4" t="str">
        <f t="shared" ca="1" si="29"/>
        <v>{product_name: 'Lantern, Hooded', description: 'A hooded lantern clearly illuminates a 30-foot radius and provides shadowy illumination in a 60-foot radius. It burns for 6 hours on a pint of oil. You can carry a hooded lantern in one hand.', cost: 7, stock: 17, weight: 2, image_link: '/img/adventuringGear.png', image_alt_text: 'Adventuring Gear', category_id: 3, additional_information: {type: 'Adventuring Gear'}},</v>
      </c>
    </row>
    <row r="147" spans="1:18" s="12" customFormat="1" outlineLevel="1" x14ac:dyDescent="0.2">
      <c r="A147" s="11" t="s">
        <v>1129</v>
      </c>
      <c r="B147" s="37" t="s">
        <v>1130</v>
      </c>
      <c r="C147" s="12">
        <v>1</v>
      </c>
      <c r="D147" s="12">
        <v>40</v>
      </c>
      <c r="E147" s="13" t="s">
        <v>945</v>
      </c>
      <c r="F147" s="13" t="s">
        <v>1442</v>
      </c>
      <c r="H147" s="4" t="str">
        <f t="shared" si="20"/>
        <v>product_name: 'Lock, average'</v>
      </c>
      <c r="I147" s="4" t="str">
        <f t="shared" si="21"/>
        <v>description: 'Open Locks DC 25'</v>
      </c>
      <c r="J147" s="4" t="str">
        <f t="shared" si="22"/>
        <v>cost: 40</v>
      </c>
      <c r="K147" s="4" t="str">
        <f t="shared" ca="1" si="25"/>
        <v>stock: 15</v>
      </c>
      <c r="L147" s="4" t="str">
        <f t="shared" si="23"/>
        <v>weight: 1</v>
      </c>
      <c r="M147" s="4" t="str">
        <f t="shared" si="26"/>
        <v>image_link: '/img/adventuringGear.png'</v>
      </c>
      <c r="N147" s="4" t="str">
        <f>IF(F147="","",N$4&amp;": '"&amp;_xlfn.XLOOKUP(F147,Sheet2!$K$1:$K$26,Sheet2!$L$1:$L$26)&amp;"'")</f>
        <v>image_alt_text: 'Adventuring Gear'</v>
      </c>
      <c r="O147" s="4" t="str">
        <f t="shared" si="27"/>
        <v>category_id: 3</v>
      </c>
      <c r="P147" s="4" t="str">
        <f t="shared" si="24"/>
        <v>type: 'Adventuring Gear'</v>
      </c>
      <c r="Q147" s="4" t="str">
        <f t="shared" si="28"/>
        <v/>
      </c>
      <c r="R147" s="4" t="str">
        <f t="shared" ca="1" si="29"/>
        <v>{product_name: 'Lock, average', description: 'Open Locks DC 25', cost: 40, stock: 15, weight: 1, image_link: '/img/adventuringGear.png', image_alt_text: 'Adventuring Gear', category_id: 3, additional_information: {type: 'Adventuring Gear'}},</v>
      </c>
    </row>
    <row r="148" spans="1:18" s="12" customFormat="1" outlineLevel="1" x14ac:dyDescent="0.2">
      <c r="A148" s="11" t="s">
        <v>1131</v>
      </c>
      <c r="B148" s="37" t="s">
        <v>1132</v>
      </c>
      <c r="C148" s="12">
        <v>1</v>
      </c>
      <c r="D148" s="12">
        <v>80</v>
      </c>
      <c r="E148" s="13" t="s">
        <v>945</v>
      </c>
      <c r="F148" s="13" t="s">
        <v>1442</v>
      </c>
      <c r="H148" s="4" t="str">
        <f t="shared" si="20"/>
        <v>product_name: 'Lock, good'</v>
      </c>
      <c r="I148" s="4" t="str">
        <f t="shared" si="21"/>
        <v>description: 'Open Locks DC 30'</v>
      </c>
      <c r="J148" s="4" t="str">
        <f t="shared" si="22"/>
        <v>cost: 80</v>
      </c>
      <c r="K148" s="4" t="str">
        <f t="shared" ca="1" si="25"/>
        <v>stock: 15</v>
      </c>
      <c r="L148" s="4" t="str">
        <f t="shared" si="23"/>
        <v>weight: 1</v>
      </c>
      <c r="M148" s="4" t="str">
        <f t="shared" si="26"/>
        <v>image_link: '/img/adventuringGear.png'</v>
      </c>
      <c r="N148" s="4" t="str">
        <f>IF(F148="","",N$4&amp;": '"&amp;_xlfn.XLOOKUP(F148,Sheet2!$K$1:$K$26,Sheet2!$L$1:$L$26)&amp;"'")</f>
        <v>image_alt_text: 'Adventuring Gear'</v>
      </c>
      <c r="O148" s="4" t="str">
        <f t="shared" si="27"/>
        <v>category_id: 3</v>
      </c>
      <c r="P148" s="4" t="str">
        <f t="shared" si="24"/>
        <v>type: 'Adventuring Gear'</v>
      </c>
      <c r="Q148" s="4" t="str">
        <f t="shared" si="28"/>
        <v/>
      </c>
      <c r="R148" s="4" t="str">
        <f t="shared" ca="1" si="29"/>
        <v>{product_name: 'Lock, good', description: 'Open Locks DC 30', cost: 80, stock: 15, weight: 1, image_link: '/img/adventuringGear.png', image_alt_text: 'Adventuring Gear', category_id: 3, additional_information: {type: 'Adventuring Gear'}},</v>
      </c>
    </row>
    <row r="149" spans="1:18" s="12" customFormat="1" outlineLevel="1" x14ac:dyDescent="0.2">
      <c r="A149" s="11" t="s">
        <v>1133</v>
      </c>
      <c r="B149" s="37" t="s">
        <v>1134</v>
      </c>
      <c r="C149" s="12">
        <v>1</v>
      </c>
      <c r="D149" s="12">
        <v>20</v>
      </c>
      <c r="E149" s="13" t="s">
        <v>945</v>
      </c>
      <c r="F149" s="13" t="s">
        <v>1442</v>
      </c>
      <c r="H149" s="4" t="str">
        <f t="shared" si="20"/>
        <v>product_name: 'Lock, simple'</v>
      </c>
      <c r="I149" s="4" t="str">
        <f t="shared" si="21"/>
        <v>description: 'Open Locks DC 20'</v>
      </c>
      <c r="J149" s="4" t="str">
        <f t="shared" si="22"/>
        <v>cost: 20</v>
      </c>
      <c r="K149" s="4" t="str">
        <f t="shared" ca="1" si="25"/>
        <v>stock: 9</v>
      </c>
      <c r="L149" s="4" t="str">
        <f t="shared" si="23"/>
        <v>weight: 1</v>
      </c>
      <c r="M149" s="4" t="str">
        <f t="shared" si="26"/>
        <v>image_link: '/img/adventuringGear.png'</v>
      </c>
      <c r="N149" s="4" t="str">
        <f>IF(F149="","",N$4&amp;": '"&amp;_xlfn.XLOOKUP(F149,Sheet2!$K$1:$K$26,Sheet2!$L$1:$L$26)&amp;"'")</f>
        <v>image_alt_text: 'Adventuring Gear'</v>
      </c>
      <c r="O149" s="4" t="str">
        <f t="shared" si="27"/>
        <v>category_id: 3</v>
      </c>
      <c r="P149" s="4" t="str">
        <f t="shared" si="24"/>
        <v>type: 'Adventuring Gear'</v>
      </c>
      <c r="Q149" s="4" t="str">
        <f t="shared" si="28"/>
        <v/>
      </c>
      <c r="R149" s="4" t="str">
        <f t="shared" ca="1" si="29"/>
        <v>{product_name: 'Lock, simple', description: 'Open Locks DC 20', cost: 20, stock: 9, weight: 1, image_link: '/img/adventuringGear.png', image_alt_text: 'Adventuring Gear', category_id: 3, additional_information: {type: 'Adventuring Gear'}},</v>
      </c>
    </row>
    <row r="150" spans="1:18" s="12" customFormat="1" outlineLevel="1" x14ac:dyDescent="0.2">
      <c r="A150" s="11" t="s">
        <v>1135</v>
      </c>
      <c r="B150" s="37" t="s">
        <v>1136</v>
      </c>
      <c r="C150" s="12">
        <v>1</v>
      </c>
      <c r="D150" s="12">
        <v>150</v>
      </c>
      <c r="E150" s="13" t="s">
        <v>945</v>
      </c>
      <c r="F150" s="13" t="s">
        <v>1442</v>
      </c>
      <c r="H150" s="4" t="str">
        <f t="shared" si="20"/>
        <v>product_name: 'Lock, superior'</v>
      </c>
      <c r="I150" s="4" t="str">
        <f t="shared" si="21"/>
        <v>description: 'Open Locks DC 40'</v>
      </c>
      <c r="J150" s="4" t="str">
        <f t="shared" si="22"/>
        <v>cost: 150</v>
      </c>
      <c r="K150" s="4" t="str">
        <f t="shared" ca="1" si="25"/>
        <v>stock: 15</v>
      </c>
      <c r="L150" s="4" t="str">
        <f t="shared" si="23"/>
        <v>weight: 1</v>
      </c>
      <c r="M150" s="4" t="str">
        <f t="shared" si="26"/>
        <v>image_link: '/img/adventuringGear.png'</v>
      </c>
      <c r="N150" s="4" t="str">
        <f>IF(F150="","",N$4&amp;": '"&amp;_xlfn.XLOOKUP(F150,Sheet2!$K$1:$K$26,Sheet2!$L$1:$L$26)&amp;"'")</f>
        <v>image_alt_text: 'Adventuring Gear'</v>
      </c>
      <c r="O150" s="4" t="str">
        <f t="shared" si="27"/>
        <v>category_id: 3</v>
      </c>
      <c r="P150" s="4" t="str">
        <f t="shared" si="24"/>
        <v>type: 'Adventuring Gear'</v>
      </c>
      <c r="Q150" s="4" t="str">
        <f t="shared" si="28"/>
        <v/>
      </c>
      <c r="R150" s="4" t="str">
        <f t="shared" ca="1" si="29"/>
        <v>{product_name: 'Lock, superior', description: 'Open Locks DC 40', cost: 150, stock: 15, weight: 1, image_link: '/img/adventuringGear.png', image_alt_text: 'Adventuring Gear', category_id: 3, additional_information: {type: 'Adventuring Gear'}},</v>
      </c>
    </row>
    <row r="151" spans="1:18" s="12" customFormat="1" ht="51" outlineLevel="1" x14ac:dyDescent="0.2">
      <c r="A151" s="11" t="s">
        <v>1137</v>
      </c>
      <c r="B151" s="37" t="s">
        <v>1139</v>
      </c>
      <c r="D151" s="12">
        <v>10000</v>
      </c>
      <c r="E151" s="13" t="s">
        <v>1420</v>
      </c>
      <c r="F151" s="13" t="s">
        <v>1445</v>
      </c>
      <c r="H151" s="4" t="str">
        <f t="shared" si="20"/>
        <v>product_name: 'Longship'</v>
      </c>
      <c r="I151" s="4" t="str">
        <f t="shared" si="21"/>
        <v>description: 'This 75-foot-long ship with forty oars requires a total crew of 50. It has a single mast and a square sail, and it can carry 50 tons of cargo or 120 soldiers. A longship can make sea voyages. It moves about 3 miles per hour when being rowed or under sail.'</v>
      </c>
      <c r="J151" s="4" t="str">
        <f t="shared" si="22"/>
        <v>cost: 10000</v>
      </c>
      <c r="K151" s="4" t="str">
        <f t="shared" ca="1" si="25"/>
        <v>stock: 6</v>
      </c>
      <c r="L151" s="4" t="str">
        <f t="shared" si="23"/>
        <v>weight: -1</v>
      </c>
      <c r="M151" s="4" t="str">
        <f t="shared" si="26"/>
        <v>image_link: '/img/castle.png'</v>
      </c>
      <c r="N151" s="4" t="str">
        <f>IF(F151="","",N$4&amp;": '"&amp;_xlfn.XLOOKUP(F151,Sheet2!$K$1:$K$26,Sheet2!$L$1:$L$26)&amp;"'")</f>
        <v>image_alt_text: 'Castle'</v>
      </c>
      <c r="O151" s="4" t="str">
        <f t="shared" si="27"/>
        <v>category_id: 3</v>
      </c>
      <c r="P151" s="4" t="str">
        <f t="shared" si="24"/>
        <v>type: 'Transport'</v>
      </c>
      <c r="Q151" s="4" t="str">
        <f t="shared" si="28"/>
        <v/>
      </c>
      <c r="R151" s="4" t="str">
        <f t="shared" ca="1" si="29"/>
        <v>{product_name: 'Longship', description: 'This 75-foot-long ship with forty oars requires a total crew of 50. It has a single mast and a square sail, and it can carry 50 tons of cargo or 120 soldiers. A longship can make sea voyages. It moves about 3 miles per hour when being rowed or under sail.', cost: 10000, stock: 6, weight: -1, image_link: '/img/castle.png', image_alt_text: 'Castle', category_id: 3, additional_information: {type: 'Transport'}},</v>
      </c>
    </row>
    <row r="152" spans="1:18" s="12" customFormat="1" ht="71.400000000000006" outlineLevel="1" x14ac:dyDescent="0.2">
      <c r="A152" s="11" t="s">
        <v>1140</v>
      </c>
      <c r="B152" s="37" t="s">
        <v>1142</v>
      </c>
      <c r="C152" s="12">
        <v>0</v>
      </c>
      <c r="D152" s="12">
        <v>100</v>
      </c>
      <c r="E152" s="13" t="s">
        <v>914</v>
      </c>
      <c r="F152" s="13" t="s">
        <v>1435</v>
      </c>
      <c r="H152" s="4" t="str">
        <f t="shared" si="20"/>
        <v>product_name: 'Magnifying Glass'</v>
      </c>
      <c r="I152" s="4" t="str">
        <f t="shared" si="21"/>
        <v>description: 'This simple lens allows a closer look at small objects. It is also useful as a substitute for flint and steel when starting fires. Lighting a fire with a magnifying glass requires light as bright as sunlight to focus, tinder to ignite, and at least a full-round action. A magnifying glass grants a +2 circumstance bonus on Appraise checks involving any item that is small or highly detailed.'</v>
      </c>
      <c r="J152" s="4" t="str">
        <f t="shared" si="22"/>
        <v>cost: 100</v>
      </c>
      <c r="K152" s="4" t="str">
        <f t="shared" ca="1" si="25"/>
        <v>stock: 9</v>
      </c>
      <c r="L152" s="4" t="str">
        <f t="shared" si="23"/>
        <v>weight: 0</v>
      </c>
      <c r="M152" s="4" t="str">
        <f t="shared" si="26"/>
        <v>image_link: '/img/tools&amp;skillsKit.png'</v>
      </c>
      <c r="N152" s="4" t="str">
        <f>IF(F152="","",N$4&amp;": '"&amp;_xlfn.XLOOKUP(F152,Sheet2!$K$1:$K$26,Sheet2!$L$1:$L$26)&amp;"'")</f>
        <v>image_alt_text: 'Tools &amp; Skills Kit'</v>
      </c>
      <c r="O152" s="4" t="str">
        <f t="shared" si="27"/>
        <v>category_id: 3</v>
      </c>
      <c r="P152" s="4" t="str">
        <f t="shared" si="24"/>
        <v>type: 'Tools &amp; Skill Kits'</v>
      </c>
      <c r="Q152" s="4" t="str">
        <f t="shared" si="28"/>
        <v/>
      </c>
      <c r="R152" s="4" t="str">
        <f t="shared" ca="1" si="29"/>
        <v>{product_name: 'Magnifying Glass', description: 'This simple lens allows a closer look at small objects. It is also useful as a substitute for flint and steel when starting fires. Lighting a fire with a magnifying glass requires light as bright as sunlight to focus, tinder to ignite, and at least a full-round action. A magnifying glass grants a +2 circumstance bonus on Appraise checks involving any item that is small or highly detailed.', cost: 100, stock: 9, weight: 0, image_link: '/img/tools&amp;skillsKit.png', image_alt_text: 'Tools &amp; Skills Kit', category_id: 3, additional_information: {type: 'Tools &amp; Skill Kits'}},</v>
      </c>
    </row>
    <row r="153" spans="1:18" s="12" customFormat="1" outlineLevel="1" x14ac:dyDescent="0.2">
      <c r="A153" s="11" t="s">
        <v>1143</v>
      </c>
      <c r="B153" s="37" t="s">
        <v>1425</v>
      </c>
      <c r="C153" s="12">
        <v>2</v>
      </c>
      <c r="D153" s="12">
        <v>15</v>
      </c>
      <c r="E153" s="13" t="s">
        <v>945</v>
      </c>
      <c r="F153" s="13" t="s">
        <v>1442</v>
      </c>
      <c r="H153" s="4" t="str">
        <f t="shared" si="20"/>
        <v>product_name: 'Manacles'</v>
      </c>
      <c r="I153" s="4" t="str">
        <f t="shared" si="21"/>
        <v>description: 'Hard 10, 10 HP. Escape Artist DC 30 or burst DC 26'</v>
      </c>
      <c r="J153" s="4" t="str">
        <f t="shared" si="22"/>
        <v>cost: 15</v>
      </c>
      <c r="K153" s="4" t="str">
        <f t="shared" ca="1" si="25"/>
        <v>stock: 10</v>
      </c>
      <c r="L153" s="4" t="str">
        <f t="shared" si="23"/>
        <v>weight: 2</v>
      </c>
      <c r="M153" s="4" t="str">
        <f t="shared" si="26"/>
        <v>image_link: '/img/adventuringGear.png'</v>
      </c>
      <c r="N153" s="4" t="str">
        <f>IF(F153="","",N$4&amp;": '"&amp;_xlfn.XLOOKUP(F153,Sheet2!$K$1:$K$26,Sheet2!$L$1:$L$26)&amp;"'")</f>
        <v>image_alt_text: 'Adventuring Gear'</v>
      </c>
      <c r="O153" s="4" t="str">
        <f t="shared" si="27"/>
        <v>category_id: 3</v>
      </c>
      <c r="P153" s="4" t="str">
        <f t="shared" si="24"/>
        <v>type: 'Adventuring Gear'</v>
      </c>
      <c r="Q153" s="4" t="str">
        <f t="shared" si="28"/>
        <v/>
      </c>
      <c r="R153" s="4" t="str">
        <f t="shared" ca="1" si="29"/>
        <v>{product_name: 'Manacles', description: 'Hard 10, 10 HP. Escape Artist DC 30 or burst DC 26', cost: 15, stock: 10, weight: 2, image_link: '/img/adventuringGear.png', image_alt_text: 'Adventuring Gear', category_id: 3, additional_information: {type: 'Adventuring Gear'}},</v>
      </c>
    </row>
    <row r="154" spans="1:18" s="12" customFormat="1" outlineLevel="1" x14ac:dyDescent="0.2">
      <c r="A154" s="11" t="s">
        <v>1145</v>
      </c>
      <c r="B154" s="37" t="s">
        <v>1426</v>
      </c>
      <c r="C154" s="12">
        <v>2</v>
      </c>
      <c r="D154" s="12">
        <v>50</v>
      </c>
      <c r="E154" s="13" t="s">
        <v>945</v>
      </c>
      <c r="F154" s="13" t="s">
        <v>1442</v>
      </c>
      <c r="H154" s="4" t="str">
        <f t="shared" si="20"/>
        <v>product_name: 'Manacles, Masterwork'</v>
      </c>
      <c r="I154" s="4" t="str">
        <f t="shared" si="21"/>
        <v>description: 'Hard 10, 10 HP. Escape Artist DC 35 or burst DC 28'</v>
      </c>
      <c r="J154" s="4" t="str">
        <f t="shared" si="22"/>
        <v>cost: 50</v>
      </c>
      <c r="K154" s="4" t="str">
        <f t="shared" ca="1" si="25"/>
        <v>stock: 18</v>
      </c>
      <c r="L154" s="4" t="str">
        <f t="shared" si="23"/>
        <v>weight: 2</v>
      </c>
      <c r="M154" s="4" t="str">
        <f t="shared" si="26"/>
        <v>image_link: '/img/adventuringGear.png'</v>
      </c>
      <c r="N154" s="4" t="str">
        <f>IF(F154="","",N$4&amp;": '"&amp;_xlfn.XLOOKUP(F154,Sheet2!$K$1:$K$26,Sheet2!$L$1:$L$26)&amp;"'")</f>
        <v>image_alt_text: 'Adventuring Gear'</v>
      </c>
      <c r="O154" s="4" t="str">
        <f t="shared" si="27"/>
        <v>category_id: 3</v>
      </c>
      <c r="P154" s="4" t="str">
        <f t="shared" si="24"/>
        <v>type: 'Adventuring Gear'</v>
      </c>
      <c r="Q154" s="4" t="str">
        <f t="shared" si="28"/>
        <v/>
      </c>
      <c r="R154" s="4" t="str">
        <f t="shared" ca="1" si="29"/>
        <v>{product_name: 'Manacles, Masterwork', description: 'Hard 10, 10 HP. Escape Artist DC 35 or burst DC 28', cost: 50, stock: 18, weight: 2, image_link: '/img/adventuringGear.png', image_alt_text: 'Adventuring Gear', category_id: 3, additional_information: {type: 'Adventuring Gear'}},</v>
      </c>
    </row>
    <row r="155" spans="1:18" s="12" customFormat="1" ht="20.399999999999999" outlineLevel="1" x14ac:dyDescent="0.2">
      <c r="A155" s="11" t="s">
        <v>1147</v>
      </c>
      <c r="B155" s="37" t="s">
        <v>1148</v>
      </c>
      <c r="D155" s="12">
        <v>100000</v>
      </c>
      <c r="E155" s="13"/>
      <c r="F155" s="13" t="s">
        <v>1445</v>
      </c>
      <c r="H155" s="4" t="str">
        <f t="shared" si="20"/>
        <v>product_name: 'Mansion'</v>
      </c>
      <c r="I155" s="4" t="str">
        <f t="shared" si="21"/>
        <v>description: '10 to 20 room, 2 to 3 story mansion of wood and brick with a slate roof'</v>
      </c>
      <c r="J155" s="4" t="str">
        <f t="shared" si="22"/>
        <v>cost: 100000</v>
      </c>
      <c r="K155" s="4" t="str">
        <f t="shared" ca="1" si="25"/>
        <v>stock: 10</v>
      </c>
      <c r="L155" s="4" t="str">
        <f t="shared" si="23"/>
        <v>weight: -1</v>
      </c>
      <c r="M155" s="4" t="str">
        <f t="shared" si="26"/>
        <v>image_link: '/img/castle.png'</v>
      </c>
      <c r="N155" s="4" t="str">
        <f>IF(F155="","",N$4&amp;": '"&amp;_xlfn.XLOOKUP(F155,Sheet2!$K$1:$K$26,Sheet2!$L$1:$L$26)&amp;"'")</f>
        <v>image_alt_text: 'Castle'</v>
      </c>
      <c r="O155" s="4" t="str">
        <f t="shared" si="27"/>
        <v>category_id: 3</v>
      </c>
      <c r="P155" s="4" t="str">
        <f t="shared" si="24"/>
        <v/>
      </c>
      <c r="Q155" s="4" t="str">
        <f t="shared" si="28"/>
        <v/>
      </c>
      <c r="R155" s="4" t="str">
        <f t="shared" ca="1" si="29"/>
        <v>{product_name: 'Mansion', description: '10 to 20 room, 2 to 3 story mansion of wood and brick with a slate roof', cost: 100000, stock: 10, weight: -1, image_link: '/img/castle.png', image_alt_text: 'Castle', category_id: 3, additional_information: {}},</v>
      </c>
    </row>
    <row r="156" spans="1:18" s="12" customFormat="1" outlineLevel="1" x14ac:dyDescent="0.2">
      <c r="A156" s="11" t="s">
        <v>1149</v>
      </c>
      <c r="B156" s="37" t="s">
        <v>1352</v>
      </c>
      <c r="C156" s="12">
        <v>0.5</v>
      </c>
      <c r="D156" s="12">
        <v>1</v>
      </c>
      <c r="E156" s="13"/>
      <c r="F156" s="13" t="s">
        <v>1439</v>
      </c>
      <c r="H156" s="4" t="str">
        <f t="shared" si="20"/>
        <v>product_name: 'Map Case'</v>
      </c>
      <c r="I156" s="4" t="str">
        <f t="shared" si="21"/>
        <v/>
      </c>
      <c r="J156" s="4" t="str">
        <f t="shared" si="22"/>
        <v>cost: 1</v>
      </c>
      <c r="K156" s="4" t="str">
        <f t="shared" ca="1" si="25"/>
        <v>stock: 0</v>
      </c>
      <c r="L156" s="4" t="str">
        <f t="shared" si="23"/>
        <v>weight: 0.5</v>
      </c>
      <c r="M156" s="4" t="str">
        <f t="shared" si="26"/>
        <v>image_link: '/img/specialitems.png'</v>
      </c>
      <c r="N156" s="4" t="str">
        <f>IF(F156="","",N$4&amp;": '"&amp;_xlfn.XLOOKUP(F156,Sheet2!$K$1:$K$26,Sheet2!$L$1:$L$26)&amp;"'")</f>
        <v>image_alt_text: 'Special Items'</v>
      </c>
      <c r="O156" s="4" t="str">
        <f t="shared" si="27"/>
        <v>category_id: 3</v>
      </c>
      <c r="P156" s="4" t="str">
        <f t="shared" si="24"/>
        <v/>
      </c>
      <c r="Q156" s="4" t="str">
        <f t="shared" si="28"/>
        <v/>
      </c>
      <c r="R156" s="4" t="str">
        <f t="shared" ca="1" si="29"/>
        <v>{product_name: 'Map Case', cost: 1, stock: 0, weight: 0.5, image_link: '/img/specialitems.png', image_alt_text: 'Special Items', category_id: 3, additional_information: {}},</v>
      </c>
    </row>
    <row r="157" spans="1:18" s="12" customFormat="1" outlineLevel="1" x14ac:dyDescent="0.2">
      <c r="A157" s="11" t="s">
        <v>1150</v>
      </c>
      <c r="B157" s="37" t="s">
        <v>1352</v>
      </c>
      <c r="C157" s="12">
        <v>1</v>
      </c>
      <c r="E157" s="13"/>
      <c r="F157" s="13" t="s">
        <v>1439</v>
      </c>
      <c r="H157" s="4" t="str">
        <f t="shared" si="20"/>
        <v>product_name: 'Mask Filter Refill'</v>
      </c>
      <c r="I157" s="4" t="str">
        <f t="shared" si="21"/>
        <v/>
      </c>
      <c r="J157" s="4" t="str">
        <f t="shared" si="22"/>
        <v>cost: -1</v>
      </c>
      <c r="K157" s="4" t="str">
        <f t="shared" ca="1" si="25"/>
        <v>stock: 2</v>
      </c>
      <c r="L157" s="4" t="str">
        <f t="shared" si="23"/>
        <v>weight: 1</v>
      </c>
      <c r="M157" s="4" t="str">
        <f t="shared" si="26"/>
        <v>image_link: '/img/specialitems.png'</v>
      </c>
      <c r="N157" s="4" t="str">
        <f>IF(F157="","",N$4&amp;": '"&amp;_xlfn.XLOOKUP(F157,Sheet2!$K$1:$K$26,Sheet2!$L$1:$L$26)&amp;"'")</f>
        <v>image_alt_text: 'Special Items'</v>
      </c>
      <c r="O157" s="4" t="str">
        <f t="shared" si="27"/>
        <v>category_id: 3</v>
      </c>
      <c r="P157" s="4" t="str">
        <f t="shared" si="24"/>
        <v/>
      </c>
      <c r="Q157" s="4" t="str">
        <f t="shared" si="28"/>
        <v/>
      </c>
      <c r="R157" s="4" t="str">
        <f t="shared" ca="1" si="29"/>
        <v>{product_name: 'Mask Filter Refill', cost: -1, stock: 2, weight: 1, image_link: '/img/specialitems.png', image_alt_text: 'Special Items', category_id: 3, additional_information: {}},</v>
      </c>
    </row>
    <row r="158" spans="1:18" s="12" customFormat="1" outlineLevel="1" x14ac:dyDescent="0.2">
      <c r="A158" s="11" t="s">
        <v>1151</v>
      </c>
      <c r="B158" s="37" t="s">
        <v>1352</v>
      </c>
      <c r="C158" s="12">
        <v>0.5</v>
      </c>
      <c r="D158" s="12">
        <v>1</v>
      </c>
      <c r="E158" s="13" t="s">
        <v>945</v>
      </c>
      <c r="F158" s="13" t="s">
        <v>1442</v>
      </c>
      <c r="H158" s="4" t="str">
        <f t="shared" si="20"/>
        <v>product_name: 'Mirror, Small Steel'</v>
      </c>
      <c r="I158" s="4" t="str">
        <f t="shared" si="21"/>
        <v/>
      </c>
      <c r="J158" s="4" t="str">
        <f t="shared" si="22"/>
        <v>cost: 1</v>
      </c>
      <c r="K158" s="4" t="str">
        <f t="shared" ca="1" si="25"/>
        <v>stock: 12</v>
      </c>
      <c r="L158" s="4" t="str">
        <f t="shared" si="23"/>
        <v>weight: 0.5</v>
      </c>
      <c r="M158" s="4" t="str">
        <f t="shared" si="26"/>
        <v>image_link: '/img/adventuringGear.png'</v>
      </c>
      <c r="N158" s="4" t="str">
        <f>IF(F158="","",N$4&amp;": '"&amp;_xlfn.XLOOKUP(F158,Sheet2!$K$1:$K$26,Sheet2!$L$1:$L$26)&amp;"'")</f>
        <v>image_alt_text: 'Adventuring Gear'</v>
      </c>
      <c r="O158" s="4" t="str">
        <f t="shared" si="27"/>
        <v>category_id: 3</v>
      </c>
      <c r="P158" s="4" t="str">
        <f t="shared" si="24"/>
        <v>type: 'Adventuring Gear'</v>
      </c>
      <c r="Q158" s="4" t="str">
        <f t="shared" si="28"/>
        <v/>
      </c>
      <c r="R158" s="4" t="str">
        <f t="shared" ca="1" si="29"/>
        <v>{product_name: 'Mirror, Small Steel', cost: 1, stock: 12, weight: 0.5, image_link: '/img/adventuringGear.png', image_alt_text: 'Adventuring Gear', category_id: 3, additional_information: {type: 'Adventuring Gear'}},</v>
      </c>
    </row>
    <row r="159" spans="1:18" s="12" customFormat="1" ht="20.399999999999999" outlineLevel="1" x14ac:dyDescent="0.2">
      <c r="A159" s="11" t="s">
        <v>1152</v>
      </c>
      <c r="B159" s="37" t="s">
        <v>1153</v>
      </c>
      <c r="D159" s="12">
        <v>50000</v>
      </c>
      <c r="E159" s="13"/>
      <c r="F159" s="13" t="s">
        <v>1445</v>
      </c>
      <c r="H159" s="4" t="str">
        <f t="shared" si="20"/>
        <v>product_name: 'Moat and Bridge'</v>
      </c>
      <c r="I159" s="4" t="str">
        <f t="shared" si="21"/>
        <v>description: 'Moat 15\' deep and 30\' wide with a retractable wooden bridge'</v>
      </c>
      <c r="J159" s="4" t="str">
        <f t="shared" si="22"/>
        <v>cost: 50000</v>
      </c>
      <c r="K159" s="4" t="str">
        <f t="shared" ca="1" si="25"/>
        <v>stock: 7</v>
      </c>
      <c r="L159" s="4" t="str">
        <f t="shared" si="23"/>
        <v>weight: -1</v>
      </c>
      <c r="M159" s="4" t="str">
        <f t="shared" si="26"/>
        <v>image_link: '/img/castle.png'</v>
      </c>
      <c r="N159" s="4" t="str">
        <f>IF(F159="","",N$4&amp;": '"&amp;_xlfn.XLOOKUP(F159,Sheet2!$K$1:$K$26,Sheet2!$L$1:$L$26)&amp;"'")</f>
        <v>image_alt_text: 'Castle'</v>
      </c>
      <c r="O159" s="4" t="str">
        <f t="shared" si="27"/>
        <v>category_id: 3</v>
      </c>
      <c r="P159" s="4" t="str">
        <f t="shared" si="24"/>
        <v/>
      </c>
      <c r="Q159" s="4" t="str">
        <f t="shared" si="28"/>
        <v/>
      </c>
      <c r="R159" s="4" t="str">
        <f t="shared" ca="1" si="29"/>
        <v>{product_name: 'Moat and Bridge', description: 'Moat 15\' deep and 30\' wide with a retractable wooden bridge', cost: 50000, stock: 7, weight: -1, image_link: '/img/castle.png', image_alt_text: 'Castle', category_id: 3, additional_information: {}},</v>
      </c>
    </row>
    <row r="160" spans="1:18" s="12" customFormat="1" outlineLevel="1" x14ac:dyDescent="0.2">
      <c r="A160" s="11" t="s">
        <v>1154</v>
      </c>
      <c r="B160" s="37" t="s">
        <v>1352</v>
      </c>
      <c r="C160" s="12">
        <v>3</v>
      </c>
      <c r="E160" s="13"/>
      <c r="F160" s="13"/>
      <c r="H160" s="4" t="str">
        <f t="shared" si="20"/>
        <v>product_name: 'Mobile Brace'</v>
      </c>
      <c r="I160" s="4" t="str">
        <f t="shared" si="21"/>
        <v/>
      </c>
      <c r="J160" s="4" t="str">
        <f t="shared" si="22"/>
        <v>cost: -1</v>
      </c>
      <c r="K160" s="4" t="str">
        <f t="shared" ca="1" si="25"/>
        <v>stock: 4</v>
      </c>
      <c r="L160" s="4" t="str">
        <f t="shared" si="23"/>
        <v>weight: 3</v>
      </c>
      <c r="M160" s="4" t="str">
        <f t="shared" si="26"/>
        <v/>
      </c>
      <c r="N160" s="4" t="str">
        <f>IF(F160="","",N$4&amp;": '"&amp;_xlfn.XLOOKUP(F160,Sheet2!$K$1:$K$26,Sheet2!$L$1:$L$26)&amp;"'")</f>
        <v/>
      </c>
      <c r="O160" s="4" t="str">
        <f t="shared" si="27"/>
        <v>category_id: 3</v>
      </c>
      <c r="P160" s="4" t="str">
        <f t="shared" si="24"/>
        <v/>
      </c>
      <c r="Q160" s="4" t="str">
        <f t="shared" si="28"/>
        <v/>
      </c>
      <c r="R160" s="4" t="str">
        <f t="shared" ca="1" si="29"/>
        <v>{product_name: 'Mobile Brace', cost: -1, stock: 4, weight: 3, category_id: 3, additional_information: {}},</v>
      </c>
    </row>
    <row r="161" spans="1:18" s="12" customFormat="1" ht="61.2" outlineLevel="1" x14ac:dyDescent="0.2">
      <c r="A161" s="11" t="s">
        <v>1155</v>
      </c>
      <c r="B161" s="37" t="s">
        <v>1157</v>
      </c>
      <c r="C161" s="12">
        <v>2</v>
      </c>
      <c r="D161" s="12">
        <v>5</v>
      </c>
      <c r="E161" s="13" t="s">
        <v>870</v>
      </c>
      <c r="F161" s="13" t="s">
        <v>1440</v>
      </c>
      <c r="H161" s="4" t="str">
        <f t="shared" si="20"/>
        <v>product_name: 'Monk\'s Outfit'</v>
      </c>
      <c r="I161" s="4" t="str">
        <f t="shared" si="21"/>
        <v>description: 'This simple outfit includes sandals, loose breeches, and a loose shirt, and is all bound together with sashes. The outfit is designed to give you maximum mobility, and it\'s made of high-quality fabric. You can hide small weapons in pockets hidden in the folds, and the sashes are strong enough to serve as short ropes.'</v>
      </c>
      <c r="J161" s="4" t="str">
        <f t="shared" si="22"/>
        <v>cost: 5</v>
      </c>
      <c r="K161" s="4" t="str">
        <f t="shared" ca="1" si="25"/>
        <v>stock: 18</v>
      </c>
      <c r="L161" s="4" t="str">
        <f t="shared" si="23"/>
        <v>weight: 2</v>
      </c>
      <c r="M161" s="4" t="str">
        <f t="shared" si="26"/>
        <v>image_link: '/img/clothing.png'</v>
      </c>
      <c r="N161" s="4" t="str">
        <f>IF(F161="","",N$4&amp;": '"&amp;_xlfn.XLOOKUP(F161,Sheet2!$K$1:$K$26,Sheet2!$L$1:$L$26)&amp;"'")</f>
        <v>image_alt_text: 'Clothing'</v>
      </c>
      <c r="O161" s="4" t="str">
        <f t="shared" si="27"/>
        <v>category_id: 3</v>
      </c>
      <c r="P161" s="4" t="str">
        <f t="shared" si="24"/>
        <v>type: 'Clothing'</v>
      </c>
      <c r="Q161" s="4" t="str">
        <f t="shared" si="28"/>
        <v/>
      </c>
      <c r="R161" s="4" t="str">
        <f t="shared" ca="1" si="29"/>
        <v>{product_name: 'Monk\'s Outfit', description: 'This simple outfit includes sandals, loose breeches, and a loose shirt, and is all bound together with sashes. The outfit is designed to give you maximum mobility, and it\'s made of high-quality fabric. You can hide small weapons in pockets hidden in the folds, and the sashes are strong enough to serve as short ropes.', cost: 5, stock: 18, weight: 2, image_link: '/img/clothing.png', image_alt_text: 'Clothing', category_id: 3, additional_information: {type: 'Clothing'}},</v>
      </c>
    </row>
    <row r="162" spans="1:18" s="12" customFormat="1" outlineLevel="1" x14ac:dyDescent="0.2">
      <c r="A162" s="11" t="s">
        <v>1158</v>
      </c>
      <c r="B162" s="37" t="s">
        <v>1352</v>
      </c>
      <c r="C162" s="12">
        <v>1</v>
      </c>
      <c r="D162" s="12">
        <v>0.02</v>
      </c>
      <c r="E162" s="13" t="s">
        <v>945</v>
      </c>
      <c r="F162" s="13" t="s">
        <v>1442</v>
      </c>
      <c r="H162" s="4" t="str">
        <f t="shared" si="20"/>
        <v>product_name: 'Mug/Tankard, clay'</v>
      </c>
      <c r="I162" s="4" t="str">
        <f t="shared" si="21"/>
        <v/>
      </c>
      <c r="J162" s="4" t="str">
        <f t="shared" si="22"/>
        <v>cost: 0.02</v>
      </c>
      <c r="K162" s="4" t="str">
        <f t="shared" ca="1" si="25"/>
        <v>stock: 7</v>
      </c>
      <c r="L162" s="4" t="str">
        <f t="shared" si="23"/>
        <v>weight: 1</v>
      </c>
      <c r="M162" s="4" t="str">
        <f t="shared" si="26"/>
        <v>image_link: '/img/adventuringGear.png'</v>
      </c>
      <c r="N162" s="4" t="str">
        <f>IF(F162="","",N$4&amp;": '"&amp;_xlfn.XLOOKUP(F162,Sheet2!$K$1:$K$26,Sheet2!$L$1:$L$26)&amp;"'")</f>
        <v>image_alt_text: 'Adventuring Gear'</v>
      </c>
      <c r="O162" s="4" t="str">
        <f t="shared" si="27"/>
        <v>category_id: 3</v>
      </c>
      <c r="P162" s="4" t="str">
        <f t="shared" si="24"/>
        <v>type: 'Adventuring Gear'</v>
      </c>
      <c r="Q162" s="4" t="str">
        <f t="shared" si="28"/>
        <v/>
      </c>
      <c r="R162" s="4" t="str">
        <f t="shared" ca="1" si="29"/>
        <v>{product_name: 'Mug/Tankard, clay', cost: 0.02, stock: 7, weight: 1, image_link: '/img/adventuringGear.png', image_alt_text: 'Adventuring Gear', category_id: 3, additional_information: {type: 'Adventuring Gear'}},</v>
      </c>
    </row>
    <row r="163" spans="1:18" s="12" customFormat="1" ht="51" outlineLevel="1" x14ac:dyDescent="0.2">
      <c r="A163" s="11" t="s">
        <v>1159</v>
      </c>
      <c r="B163" s="37" t="s">
        <v>1041</v>
      </c>
      <c r="D163" s="12">
        <v>8</v>
      </c>
      <c r="E163" s="13" t="s">
        <v>1035</v>
      </c>
      <c r="F163" s="13" t="s">
        <v>1439</v>
      </c>
      <c r="H163" s="4" t="str">
        <f t="shared" si="20"/>
        <v>product_name: 'Mule'</v>
      </c>
      <c r="I163" s="4" t="str">
        <f t="shared" si="21"/>
        <v>description: 'Donkeys and mules are stolid in the face of danger, hardy, surefooted, and capable of carrying heavy loads over vast distances. Unlike a horse, a donkey or a mule is willing (though not eager) to enter dungeons and other strange or threatening places.'</v>
      </c>
      <c r="J163" s="4" t="str">
        <f t="shared" si="22"/>
        <v>cost: 8</v>
      </c>
      <c r="K163" s="4" t="str">
        <f t="shared" ca="1" si="25"/>
        <v>stock: 10</v>
      </c>
      <c r="L163" s="4" t="str">
        <f t="shared" si="23"/>
        <v>weight: -1</v>
      </c>
      <c r="M163" s="4" t="str">
        <f t="shared" si="26"/>
        <v>image_link: '/img/specialitems.png'</v>
      </c>
      <c r="N163" s="4" t="str">
        <f>IF(F163="","",N$4&amp;": '"&amp;_xlfn.XLOOKUP(F163,Sheet2!$K$1:$K$26,Sheet2!$L$1:$L$26)&amp;"'")</f>
        <v>image_alt_text: 'Special Items'</v>
      </c>
      <c r="O163" s="4" t="str">
        <f t="shared" si="27"/>
        <v>category_id: 3</v>
      </c>
      <c r="P163" s="4" t="str">
        <f t="shared" si="24"/>
        <v>type: 'Mounts &amp; Related Gear'</v>
      </c>
      <c r="Q163" s="4" t="str">
        <f t="shared" si="28"/>
        <v/>
      </c>
      <c r="R163" s="4" t="str">
        <f t="shared" ca="1" si="29"/>
        <v>{product_name: 'Mule', description: 'Donkeys and mules are stolid in the face of danger, hardy, surefooted, and capable of carrying heavy loads over vast distances. Unlike a horse, a donkey or a mule is willing (though not eager) to enter dungeons and other strange or threatening places.', cost: 8, stock: 10, weight: -1, image_link: '/img/specialitems.png', image_alt_text: 'Special Items', category_id: 3, additional_information: {type: 'Mounts &amp; Related Gear'}},</v>
      </c>
    </row>
    <row r="164" spans="1:18" s="12" customFormat="1" outlineLevel="1" x14ac:dyDescent="0.2">
      <c r="A164" s="11" t="s">
        <v>1161</v>
      </c>
      <c r="B164" s="37" t="s">
        <v>1352</v>
      </c>
      <c r="C164" s="12">
        <v>3</v>
      </c>
      <c r="D164" s="12">
        <v>5</v>
      </c>
      <c r="E164" s="13" t="s">
        <v>914</v>
      </c>
      <c r="F164" s="13" t="s">
        <v>1435</v>
      </c>
      <c r="H164" s="4" t="str">
        <f t="shared" si="20"/>
        <v>product_name: 'Musical Instrument, Common'</v>
      </c>
      <c r="I164" s="4" t="str">
        <f t="shared" si="21"/>
        <v/>
      </c>
      <c r="J164" s="4" t="str">
        <f t="shared" si="22"/>
        <v>cost: 5</v>
      </c>
      <c r="K164" s="4" t="str">
        <f t="shared" ca="1" si="25"/>
        <v>stock: 1</v>
      </c>
      <c r="L164" s="4" t="str">
        <f t="shared" si="23"/>
        <v>weight: 3</v>
      </c>
      <c r="M164" s="4" t="str">
        <f t="shared" si="26"/>
        <v>image_link: '/img/tools&amp;skillsKit.png'</v>
      </c>
      <c r="N164" s="4" t="str">
        <f>IF(F164="","",N$4&amp;": '"&amp;_xlfn.XLOOKUP(F164,Sheet2!$K$1:$K$26,Sheet2!$L$1:$L$26)&amp;"'")</f>
        <v>image_alt_text: 'Tools &amp; Skills Kit'</v>
      </c>
      <c r="O164" s="4" t="str">
        <f t="shared" si="27"/>
        <v>category_id: 3</v>
      </c>
      <c r="P164" s="4" t="str">
        <f t="shared" si="24"/>
        <v>type: 'Tools &amp; Skill Kits'</v>
      </c>
      <c r="Q164" s="4" t="str">
        <f t="shared" si="28"/>
        <v/>
      </c>
      <c r="R164" s="4" t="str">
        <f t="shared" ca="1" si="29"/>
        <v>{product_name: 'Musical Instrument, Common', cost: 5, stock: 1, weight: 3, image_link: '/img/tools&amp;skillsKit.png', image_alt_text: 'Tools &amp; Skills Kit', category_id: 3, additional_information: {type: 'Tools &amp; Skill Kits'}},</v>
      </c>
    </row>
    <row r="165" spans="1:18" s="12" customFormat="1" ht="20.399999999999999" outlineLevel="1" x14ac:dyDescent="0.2">
      <c r="A165" s="11" t="s">
        <v>1162</v>
      </c>
      <c r="B165" s="37" t="s">
        <v>1164</v>
      </c>
      <c r="C165" s="12">
        <v>3</v>
      </c>
      <c r="D165" s="12">
        <v>100</v>
      </c>
      <c r="E165" s="13" t="s">
        <v>914</v>
      </c>
      <c r="F165" s="13" t="s">
        <v>1435</v>
      </c>
      <c r="H165" s="4" t="str">
        <f t="shared" si="20"/>
        <v>product_name: 'Musical Instrument, Masterwork'</v>
      </c>
      <c r="I165" s="4" t="str">
        <f t="shared" si="21"/>
        <v>description: 'A masterwork instrument grants a +2 circumstance bonus on Perform checks involving its use.'</v>
      </c>
      <c r="J165" s="4" t="str">
        <f t="shared" si="22"/>
        <v>cost: 100</v>
      </c>
      <c r="K165" s="4" t="str">
        <f t="shared" ca="1" si="25"/>
        <v>stock: 11</v>
      </c>
      <c r="L165" s="4" t="str">
        <f t="shared" si="23"/>
        <v>weight: 3</v>
      </c>
      <c r="M165" s="4" t="str">
        <f t="shared" si="26"/>
        <v>image_link: '/img/tools&amp;skillsKit.png'</v>
      </c>
      <c r="N165" s="4" t="str">
        <f>IF(F165="","",N$4&amp;": '"&amp;_xlfn.XLOOKUP(F165,Sheet2!$K$1:$K$26,Sheet2!$L$1:$L$26)&amp;"'")</f>
        <v>image_alt_text: 'Tools &amp; Skills Kit'</v>
      </c>
      <c r="O165" s="4" t="str">
        <f t="shared" si="27"/>
        <v>category_id: 3</v>
      </c>
      <c r="P165" s="4" t="str">
        <f t="shared" si="24"/>
        <v>type: 'Tools &amp; Skill Kits'</v>
      </c>
      <c r="Q165" s="4" t="str">
        <f t="shared" si="28"/>
        <v/>
      </c>
      <c r="R165" s="4" t="str">
        <f t="shared" ca="1" si="29"/>
        <v>{product_name: 'Musical Instrument, Masterwork', description: 'A masterwork instrument grants a +2 circumstance bonus on Perform checks involving its use.', cost: 100, stock: 11, weight: 3, image_link: '/img/tools&amp;skillsKit.png', image_alt_text: 'Tools &amp; Skills Kit', category_id: 3, additional_information: {type: 'Tools &amp; Skill Kits'}},</v>
      </c>
    </row>
    <row r="166" spans="1:18" s="12" customFormat="1" ht="61.2" outlineLevel="1" x14ac:dyDescent="0.2">
      <c r="A166" s="11" t="s">
        <v>1165</v>
      </c>
      <c r="B166" s="37" t="s">
        <v>1167</v>
      </c>
      <c r="C166" s="12">
        <v>10</v>
      </c>
      <c r="D166" s="12">
        <v>75</v>
      </c>
      <c r="E166" s="13" t="s">
        <v>870</v>
      </c>
      <c r="F166" s="13" t="s">
        <v>1440</v>
      </c>
      <c r="H166" s="4" t="str">
        <f t="shared" si="20"/>
        <v>product_name: 'Noble\'s Outfit'</v>
      </c>
      <c r="I166" s="4" t="str">
        <f t="shared" si="21"/>
        <v>description: 'This set of clothes is designed specifically to be expensive and to show it. Precious metals and gems are worked into the clothing. To fit into the noble crowd, every would-be noble also needs a signet ring (see Adventuring Gear, above) and jewelry (worth at least 100 gp).'</v>
      </c>
      <c r="J166" s="4" t="str">
        <f t="shared" si="22"/>
        <v>cost: 75</v>
      </c>
      <c r="K166" s="4" t="str">
        <f t="shared" ca="1" si="25"/>
        <v>stock: 2</v>
      </c>
      <c r="L166" s="4" t="str">
        <f t="shared" si="23"/>
        <v>weight: 10</v>
      </c>
      <c r="M166" s="4" t="str">
        <f t="shared" si="26"/>
        <v>image_link: '/img/clothing.png'</v>
      </c>
      <c r="N166" s="4" t="str">
        <f>IF(F166="","",N$4&amp;": '"&amp;_xlfn.XLOOKUP(F166,Sheet2!$K$1:$K$26,Sheet2!$L$1:$L$26)&amp;"'")</f>
        <v>image_alt_text: 'Clothing'</v>
      </c>
      <c r="O166" s="4" t="str">
        <f t="shared" si="27"/>
        <v>category_id: 3</v>
      </c>
      <c r="P166" s="4" t="str">
        <f t="shared" si="24"/>
        <v>type: 'Clothing'</v>
      </c>
      <c r="Q166" s="4" t="str">
        <f t="shared" si="28"/>
        <v/>
      </c>
      <c r="R166" s="4" t="str">
        <f t="shared" ca="1" si="29"/>
        <v>{product_name: 'Noble\'s Outfit', description: 'This set of clothes is designed specifically to be expensive and to show it. Precious metals and gems are worked into the clothing. To fit into the noble crowd, every would-be noble also needs a signet ring (see Adventuring Gear, above) and jewelry (worth at least 100 gp).', cost: 75, stock: 2, weight: 10, image_link: '/img/clothing.png', image_alt_text: 'Clothing', category_id: 3, additional_information: {type: 'Clothing'}},</v>
      </c>
    </row>
    <row r="167" spans="1:18" s="12" customFormat="1" outlineLevel="1" x14ac:dyDescent="0.2">
      <c r="A167" s="11" t="s">
        <v>1168</v>
      </c>
      <c r="B167" s="37" t="s">
        <v>1352</v>
      </c>
      <c r="D167" s="12">
        <v>2</v>
      </c>
      <c r="E167" s="13"/>
      <c r="F167" s="13" t="s">
        <v>1439</v>
      </c>
      <c r="H167" s="4" t="str">
        <f t="shared" si="20"/>
        <v>product_name: 'Oar'</v>
      </c>
      <c r="I167" s="4" t="str">
        <f t="shared" si="21"/>
        <v/>
      </c>
      <c r="J167" s="4" t="str">
        <f t="shared" si="22"/>
        <v>cost: 2</v>
      </c>
      <c r="K167" s="4" t="str">
        <f t="shared" ca="1" si="25"/>
        <v>stock: 19</v>
      </c>
      <c r="L167" s="4" t="str">
        <f t="shared" si="23"/>
        <v>weight: -1</v>
      </c>
      <c r="M167" s="4" t="str">
        <f t="shared" si="26"/>
        <v>image_link: '/img/specialitems.png'</v>
      </c>
      <c r="N167" s="4" t="str">
        <f>IF(F167="","",N$4&amp;": '"&amp;_xlfn.XLOOKUP(F167,Sheet2!$K$1:$K$26,Sheet2!$L$1:$L$26)&amp;"'")</f>
        <v>image_alt_text: 'Special Items'</v>
      </c>
      <c r="O167" s="4" t="str">
        <f t="shared" si="27"/>
        <v>category_id: 3</v>
      </c>
      <c r="P167" s="4" t="str">
        <f t="shared" si="24"/>
        <v/>
      </c>
      <c r="Q167" s="4" t="str">
        <f t="shared" si="28"/>
        <v/>
      </c>
      <c r="R167" s="4" t="str">
        <f t="shared" ca="1" si="29"/>
        <v>{product_name: 'Oar', cost: 2, stock: 19, weight: -1, image_link: '/img/specialitems.png', image_alt_text: 'Special Items', category_id: 3, additional_information: {}},</v>
      </c>
    </row>
    <row r="168" spans="1:18" s="12" customFormat="1" ht="102" outlineLevel="1" x14ac:dyDescent="0.2">
      <c r="A168" s="11" t="s">
        <v>1169</v>
      </c>
      <c r="B168" s="37" t="s">
        <v>1171</v>
      </c>
      <c r="C168" s="12">
        <v>1</v>
      </c>
      <c r="D168" s="12">
        <v>0.1</v>
      </c>
      <c r="E168" s="13" t="s">
        <v>945</v>
      </c>
      <c r="F168" s="13" t="s">
        <v>1442</v>
      </c>
      <c r="H168" s="4" t="str">
        <f t="shared" si="20"/>
        <v>product_name: 'Oil'</v>
      </c>
      <c r="I168" s="4" t="str">
        <f t="shared" si="21"/>
        <v>description: 'A pint of oil burns for 6 hours in a lantern. You can use a flask of oil as a splash weapon. Use the rules for alchemist\'s fire, except that it takes a full round action to prepare a flask with a fuse. Once it is thrown, there is a 50% chance of the flask igniting successfully.\n\nYou can pour a pint of oil on the ground to cover an area 5 feet square, provided that the surface is smooth. If lit, the oil burns for 2 rounds and deals 1d3 points of fire damage to each creature in the area.'</v>
      </c>
      <c r="J168" s="4" t="str">
        <f t="shared" si="22"/>
        <v>cost: 0.1</v>
      </c>
      <c r="K168" s="4" t="str">
        <f t="shared" ca="1" si="25"/>
        <v>stock: 12</v>
      </c>
      <c r="L168" s="4" t="str">
        <f t="shared" si="23"/>
        <v>weight: 1</v>
      </c>
      <c r="M168" s="4" t="str">
        <f t="shared" si="26"/>
        <v>image_link: '/img/adventuringGear.png'</v>
      </c>
      <c r="N168" s="4" t="str">
        <f>IF(F168="","",N$4&amp;": '"&amp;_xlfn.XLOOKUP(F168,Sheet2!$K$1:$K$26,Sheet2!$L$1:$L$26)&amp;"'")</f>
        <v>image_alt_text: 'Adventuring Gear'</v>
      </c>
      <c r="O168" s="4" t="str">
        <f t="shared" si="27"/>
        <v>category_id: 3</v>
      </c>
      <c r="P168" s="4" t="str">
        <f t="shared" si="24"/>
        <v>type: 'Adventuring Gear'</v>
      </c>
      <c r="Q168" s="4" t="str">
        <f t="shared" si="28"/>
        <v/>
      </c>
      <c r="R168" s="4" t="str">
        <f t="shared" ca="1" si="29"/>
        <v>{product_name: 'Oil', description: 'A pint of oil burns for 6 hours in a lantern. You can use a flask of oil as a splash weapon. Use the rules for alchemist\'s fire, except that it takes a full round action to prepare a flask with a fuse. Once it is thrown, there is a 50% chance of the flask igniting successfully.\n\nYou can pour a pint of oil on the ground to cover an area 5 feet square, provided that the surface is smooth. If lit, the oil burns for 2 rounds and deals 1d3 points of fire damage to each creature in the area.', cost: 0.1, stock: 12, weight: 1, image_link: '/img/adventuringGear.png', image_alt_text: 'Adventuring Gear', category_id: 3, additional_information: {type: 'Adventuring Gear'}},</v>
      </c>
    </row>
    <row r="169" spans="1:18" s="12" customFormat="1" outlineLevel="1" x14ac:dyDescent="0.2">
      <c r="A169" s="11" t="s">
        <v>1172</v>
      </c>
      <c r="B169" s="37" t="s">
        <v>1352</v>
      </c>
      <c r="C169" s="12">
        <v>1</v>
      </c>
      <c r="D169" s="12">
        <v>0.2</v>
      </c>
      <c r="E169" s="13"/>
      <c r="F169" s="13" t="s">
        <v>1439</v>
      </c>
      <c r="H169" s="4" t="str">
        <f t="shared" si="20"/>
        <v>product_name: 'Old men\'s bones set'</v>
      </c>
      <c r="I169" s="4" t="str">
        <f t="shared" si="21"/>
        <v/>
      </c>
      <c r="J169" s="4" t="str">
        <f t="shared" si="22"/>
        <v>cost: 0.2</v>
      </c>
      <c r="K169" s="4" t="str">
        <f t="shared" ca="1" si="25"/>
        <v>stock: 12</v>
      </c>
      <c r="L169" s="4" t="str">
        <f t="shared" si="23"/>
        <v>weight: 1</v>
      </c>
      <c r="M169" s="4" t="str">
        <f t="shared" si="26"/>
        <v>image_link: '/img/specialitems.png'</v>
      </c>
      <c r="N169" s="4" t="str">
        <f>IF(F169="","",N$4&amp;": '"&amp;_xlfn.XLOOKUP(F169,Sheet2!$K$1:$K$26,Sheet2!$L$1:$L$26)&amp;"'")</f>
        <v>image_alt_text: 'Special Items'</v>
      </c>
      <c r="O169" s="4" t="str">
        <f t="shared" si="27"/>
        <v>category_id: 3</v>
      </c>
      <c r="P169" s="4" t="str">
        <f t="shared" si="24"/>
        <v/>
      </c>
      <c r="Q169" s="4" t="str">
        <f t="shared" si="28"/>
        <v/>
      </c>
      <c r="R169" s="4" t="str">
        <f t="shared" ca="1" si="29"/>
        <v>{product_name: 'Old men\'s bones set', cost: 0.2, stock: 12, weight: 1, image_link: '/img/specialitems.png', image_alt_text: 'Special Items', category_id: 3, additional_information: {}},</v>
      </c>
    </row>
    <row r="170" spans="1:18" s="12" customFormat="1" outlineLevel="1" x14ac:dyDescent="0.2">
      <c r="A170" s="11" t="s">
        <v>1173</v>
      </c>
      <c r="B170" s="37" t="s">
        <v>1352</v>
      </c>
      <c r="C170" s="12">
        <v>0</v>
      </c>
      <c r="D170" s="12">
        <v>0.4</v>
      </c>
      <c r="E170" s="13" t="s">
        <v>945</v>
      </c>
      <c r="F170" s="13" t="s">
        <v>1442</v>
      </c>
      <c r="H170" s="4" t="str">
        <f t="shared" si="20"/>
        <v>product_name: 'Paper (sheet)'</v>
      </c>
      <c r="I170" s="4" t="str">
        <f t="shared" si="21"/>
        <v/>
      </c>
      <c r="J170" s="4" t="str">
        <f t="shared" si="22"/>
        <v>cost: 0.4</v>
      </c>
      <c r="K170" s="4" t="str">
        <f t="shared" ca="1" si="25"/>
        <v>stock: 19</v>
      </c>
      <c r="L170" s="4" t="str">
        <f t="shared" si="23"/>
        <v>weight: 0</v>
      </c>
      <c r="M170" s="4" t="str">
        <f t="shared" si="26"/>
        <v>image_link: '/img/adventuringGear.png'</v>
      </c>
      <c r="N170" s="4" t="str">
        <f>IF(F170="","",N$4&amp;": '"&amp;_xlfn.XLOOKUP(F170,Sheet2!$K$1:$K$26,Sheet2!$L$1:$L$26)&amp;"'")</f>
        <v>image_alt_text: 'Adventuring Gear'</v>
      </c>
      <c r="O170" s="4" t="str">
        <f t="shared" si="27"/>
        <v>category_id: 3</v>
      </c>
      <c r="P170" s="4" t="str">
        <f t="shared" si="24"/>
        <v>type: 'Adventuring Gear'</v>
      </c>
      <c r="Q170" s="4" t="str">
        <f t="shared" si="28"/>
        <v/>
      </c>
      <c r="R170" s="4" t="str">
        <f t="shared" ca="1" si="29"/>
        <v>{product_name: 'Paper (sheet)', cost: 0.4, stock: 19, weight: 0, image_link: '/img/adventuringGear.png', image_alt_text: 'Adventuring Gear', category_id: 3, additional_information: {type: 'Adventuring Gear'}},</v>
      </c>
    </row>
    <row r="171" spans="1:18" s="12" customFormat="1" outlineLevel="1" x14ac:dyDescent="0.2">
      <c r="A171" s="11" t="s">
        <v>1174</v>
      </c>
      <c r="B171" s="37" t="s">
        <v>1352</v>
      </c>
      <c r="C171" s="12">
        <v>0</v>
      </c>
      <c r="D171" s="12">
        <v>0.2</v>
      </c>
      <c r="E171" s="13" t="s">
        <v>945</v>
      </c>
      <c r="F171" s="13" t="s">
        <v>1442</v>
      </c>
      <c r="H171" s="4" t="str">
        <f t="shared" si="20"/>
        <v>product_name: 'Parchment (sheet)'</v>
      </c>
      <c r="I171" s="4" t="str">
        <f t="shared" si="21"/>
        <v/>
      </c>
      <c r="J171" s="4" t="str">
        <f t="shared" si="22"/>
        <v>cost: 0.2</v>
      </c>
      <c r="K171" s="4" t="str">
        <f t="shared" ca="1" si="25"/>
        <v>stock: 4</v>
      </c>
      <c r="L171" s="4" t="str">
        <f t="shared" si="23"/>
        <v>weight: 0</v>
      </c>
      <c r="M171" s="4" t="str">
        <f t="shared" si="26"/>
        <v>image_link: '/img/adventuringGear.png'</v>
      </c>
      <c r="N171" s="4" t="str">
        <f>IF(F171="","",N$4&amp;": '"&amp;_xlfn.XLOOKUP(F171,Sheet2!$K$1:$K$26,Sheet2!$L$1:$L$26)&amp;"'")</f>
        <v>image_alt_text: 'Adventuring Gear'</v>
      </c>
      <c r="O171" s="4" t="str">
        <f t="shared" si="27"/>
        <v>category_id: 3</v>
      </c>
      <c r="P171" s="4" t="str">
        <f t="shared" si="24"/>
        <v>type: 'Adventuring Gear'</v>
      </c>
      <c r="Q171" s="4" t="str">
        <f t="shared" si="28"/>
        <v/>
      </c>
      <c r="R171" s="4" t="str">
        <f t="shared" ca="1" si="29"/>
        <v>{product_name: 'Parchment (sheet)', cost: 0.2, stock: 4, weight: 0, image_link: '/img/adventuringGear.png', image_alt_text: 'Adventuring Gear', category_id: 3, additional_information: {type: 'Adventuring Gear'}},</v>
      </c>
    </row>
    <row r="172" spans="1:18" s="12" customFormat="1" ht="30.6" outlineLevel="1" x14ac:dyDescent="0.2">
      <c r="A172" s="11" t="s">
        <v>1175</v>
      </c>
      <c r="B172" s="37" t="s">
        <v>1177</v>
      </c>
      <c r="C172" s="12">
        <v>2</v>
      </c>
      <c r="D172" s="12">
        <v>0.1</v>
      </c>
      <c r="E172" s="13" t="s">
        <v>870</v>
      </c>
      <c r="F172" s="13" t="s">
        <v>1440</v>
      </c>
      <c r="H172" s="4" t="str">
        <f t="shared" si="20"/>
        <v>product_name: 'Peasant\'s Outfit'</v>
      </c>
      <c r="I172" s="4" t="str">
        <f t="shared" si="21"/>
        <v>description: 'This set of clothes consists of a loose shirt and baggy breeches, or a loose shirt and skirt or overdress. Cloth wrappings are used for shoes.'</v>
      </c>
      <c r="J172" s="4" t="str">
        <f t="shared" si="22"/>
        <v>cost: 0.1</v>
      </c>
      <c r="K172" s="4" t="str">
        <f t="shared" ca="1" si="25"/>
        <v>stock: 7</v>
      </c>
      <c r="L172" s="4" t="str">
        <f t="shared" si="23"/>
        <v>weight: 2</v>
      </c>
      <c r="M172" s="4" t="str">
        <f t="shared" si="26"/>
        <v>image_link: '/img/clothing.png'</v>
      </c>
      <c r="N172" s="4" t="str">
        <f>IF(F172="","",N$4&amp;": '"&amp;_xlfn.XLOOKUP(F172,Sheet2!$K$1:$K$26,Sheet2!$L$1:$L$26)&amp;"'")</f>
        <v>image_alt_text: 'Clothing'</v>
      </c>
      <c r="O172" s="4" t="str">
        <f t="shared" si="27"/>
        <v>category_id: 3</v>
      </c>
      <c r="P172" s="4" t="str">
        <f t="shared" si="24"/>
        <v>type: 'Clothing'</v>
      </c>
      <c r="Q172" s="4" t="str">
        <f t="shared" si="28"/>
        <v/>
      </c>
      <c r="R172" s="4" t="str">
        <f t="shared" ca="1" si="29"/>
        <v>{product_name: 'Peasant\'s Outfit', description: 'This set of clothes consists of a loose shirt and baggy breeches, or a loose shirt and skirt or overdress. Cloth wrappings are used for shoes.', cost: 0.1, stock: 7, weight: 2, image_link: '/img/clothing.png', image_alt_text: 'Clothing', category_id: 3, additional_information: {type: 'Clothing'}},</v>
      </c>
    </row>
    <row r="173" spans="1:18" s="12" customFormat="1" outlineLevel="1" x14ac:dyDescent="0.2">
      <c r="A173" s="11" t="s">
        <v>1178</v>
      </c>
      <c r="B173" s="37" t="s">
        <v>1031</v>
      </c>
      <c r="C173" s="12">
        <v>0</v>
      </c>
      <c r="D173" s="12">
        <v>10</v>
      </c>
      <c r="E173" s="13"/>
      <c r="F173" s="13" t="s">
        <v>1439</v>
      </c>
      <c r="H173" s="4" t="str">
        <f t="shared" si="20"/>
        <v>product_name: 'Phantom Ink (Firelight)'</v>
      </c>
      <c r="I173" s="4" t="str">
        <f t="shared" si="21"/>
        <v>description: 'Fades after 1 hour'</v>
      </c>
      <c r="J173" s="4" t="str">
        <f t="shared" si="22"/>
        <v>cost: 10</v>
      </c>
      <c r="K173" s="4" t="str">
        <f t="shared" ca="1" si="25"/>
        <v>stock: 13</v>
      </c>
      <c r="L173" s="4" t="str">
        <f t="shared" si="23"/>
        <v>weight: 0</v>
      </c>
      <c r="M173" s="4" t="str">
        <f t="shared" si="26"/>
        <v>image_link: '/img/specialitems.png'</v>
      </c>
      <c r="N173" s="4" t="str">
        <f>IF(F173="","",N$4&amp;": '"&amp;_xlfn.XLOOKUP(F173,Sheet2!$K$1:$K$26,Sheet2!$L$1:$L$26)&amp;"'")</f>
        <v>image_alt_text: 'Special Items'</v>
      </c>
      <c r="O173" s="4" t="str">
        <f t="shared" si="27"/>
        <v>category_id: 3</v>
      </c>
      <c r="P173" s="4" t="str">
        <f t="shared" si="24"/>
        <v/>
      </c>
      <c r="Q173" s="4" t="str">
        <f t="shared" si="28"/>
        <v/>
      </c>
      <c r="R173" s="4" t="str">
        <f t="shared" ca="1" si="29"/>
        <v>{product_name: 'Phantom Ink (Firelight)', description: 'Fades after 1 hour', cost: 10, stock: 13, weight: 0, image_link: '/img/specialitems.png', image_alt_text: 'Special Items', category_id: 3, additional_information: {}},</v>
      </c>
    </row>
    <row r="174" spans="1:18" s="12" customFormat="1" outlineLevel="1" x14ac:dyDescent="0.2">
      <c r="A174" s="11" t="s">
        <v>1179</v>
      </c>
      <c r="B174" s="37" t="s">
        <v>1031</v>
      </c>
      <c r="C174" s="12">
        <v>0</v>
      </c>
      <c r="D174" s="12">
        <v>10</v>
      </c>
      <c r="E174" s="13"/>
      <c r="F174" s="13" t="s">
        <v>1439</v>
      </c>
      <c r="H174" s="4" t="str">
        <f t="shared" si="20"/>
        <v>product_name: 'Phantom Ink (Magical Light)'</v>
      </c>
      <c r="I174" s="4" t="str">
        <f t="shared" si="21"/>
        <v>description: 'Fades after 1 hour'</v>
      </c>
      <c r="J174" s="4" t="str">
        <f t="shared" si="22"/>
        <v>cost: 10</v>
      </c>
      <c r="K174" s="4" t="str">
        <f t="shared" ca="1" si="25"/>
        <v>stock: 5</v>
      </c>
      <c r="L174" s="4" t="str">
        <f t="shared" si="23"/>
        <v>weight: 0</v>
      </c>
      <c r="M174" s="4" t="str">
        <f t="shared" si="26"/>
        <v>image_link: '/img/specialitems.png'</v>
      </c>
      <c r="N174" s="4" t="str">
        <f>IF(F174="","",N$4&amp;": '"&amp;_xlfn.XLOOKUP(F174,Sheet2!$K$1:$K$26,Sheet2!$L$1:$L$26)&amp;"'")</f>
        <v>image_alt_text: 'Special Items'</v>
      </c>
      <c r="O174" s="4" t="str">
        <f t="shared" si="27"/>
        <v>category_id: 3</v>
      </c>
      <c r="P174" s="4" t="str">
        <f t="shared" si="24"/>
        <v/>
      </c>
      <c r="Q174" s="4" t="str">
        <f t="shared" si="28"/>
        <v/>
      </c>
      <c r="R174" s="4" t="str">
        <f t="shared" ca="1" si="29"/>
        <v>{product_name: 'Phantom Ink (Magical Light)', description: 'Fades after 1 hour', cost: 10, stock: 5, weight: 0, image_link: '/img/specialitems.png', image_alt_text: 'Special Items', category_id: 3, additional_information: {}},</v>
      </c>
    </row>
    <row r="175" spans="1:18" s="12" customFormat="1" outlineLevel="1" x14ac:dyDescent="0.2">
      <c r="A175" s="11" t="s">
        <v>1180</v>
      </c>
      <c r="B175" s="37" t="s">
        <v>1031</v>
      </c>
      <c r="C175" s="12">
        <v>0</v>
      </c>
      <c r="D175" s="12">
        <v>10</v>
      </c>
      <c r="E175" s="13"/>
      <c r="F175" s="13" t="s">
        <v>1439</v>
      </c>
      <c r="H175" s="4" t="str">
        <f t="shared" si="20"/>
        <v>product_name: 'Phantom Ink (Moonlight)'</v>
      </c>
      <c r="I175" s="4" t="str">
        <f t="shared" si="21"/>
        <v>description: 'Fades after 1 hour'</v>
      </c>
      <c r="J175" s="4" t="str">
        <f t="shared" si="22"/>
        <v>cost: 10</v>
      </c>
      <c r="K175" s="4" t="str">
        <f t="shared" ca="1" si="25"/>
        <v>stock: 10</v>
      </c>
      <c r="L175" s="4" t="str">
        <f t="shared" si="23"/>
        <v>weight: 0</v>
      </c>
      <c r="M175" s="4" t="str">
        <f t="shared" si="26"/>
        <v>image_link: '/img/specialitems.png'</v>
      </c>
      <c r="N175" s="4" t="str">
        <f>IF(F175="","",N$4&amp;": '"&amp;_xlfn.XLOOKUP(F175,Sheet2!$K$1:$K$26,Sheet2!$L$1:$L$26)&amp;"'")</f>
        <v>image_alt_text: 'Special Items'</v>
      </c>
      <c r="O175" s="4" t="str">
        <f t="shared" si="27"/>
        <v>category_id: 3</v>
      </c>
      <c r="P175" s="4" t="str">
        <f t="shared" si="24"/>
        <v/>
      </c>
      <c r="Q175" s="4" t="str">
        <f t="shared" si="28"/>
        <v/>
      </c>
      <c r="R175" s="4" t="str">
        <f t="shared" ca="1" si="29"/>
        <v>{product_name: 'Phantom Ink (Moonlight)', description: 'Fades after 1 hour', cost: 10, stock: 10, weight: 0, image_link: '/img/specialitems.png', image_alt_text: 'Special Items', category_id: 3, additional_information: {}},</v>
      </c>
    </row>
    <row r="176" spans="1:18" s="12" customFormat="1" outlineLevel="1" x14ac:dyDescent="0.2">
      <c r="A176" s="11" t="s">
        <v>1181</v>
      </c>
      <c r="B176" s="37" t="s">
        <v>1031</v>
      </c>
      <c r="C176" s="12">
        <v>0</v>
      </c>
      <c r="D176" s="12">
        <v>10</v>
      </c>
      <c r="E176" s="13"/>
      <c r="F176" s="13" t="s">
        <v>1439</v>
      </c>
      <c r="H176" s="4" t="str">
        <f t="shared" si="20"/>
        <v>product_name: 'Phantom Ink (Starlight)'</v>
      </c>
      <c r="I176" s="4" t="str">
        <f t="shared" si="21"/>
        <v>description: 'Fades after 1 hour'</v>
      </c>
      <c r="J176" s="4" t="str">
        <f t="shared" si="22"/>
        <v>cost: 10</v>
      </c>
      <c r="K176" s="4" t="str">
        <f t="shared" ca="1" si="25"/>
        <v>stock: 8</v>
      </c>
      <c r="L176" s="4" t="str">
        <f t="shared" si="23"/>
        <v>weight: 0</v>
      </c>
      <c r="M176" s="4" t="str">
        <f t="shared" si="26"/>
        <v>image_link: '/img/specialitems.png'</v>
      </c>
      <c r="N176" s="4" t="str">
        <f>IF(F176="","",N$4&amp;": '"&amp;_xlfn.XLOOKUP(F176,Sheet2!$K$1:$K$26,Sheet2!$L$1:$L$26)&amp;"'")</f>
        <v>image_alt_text: 'Special Items'</v>
      </c>
      <c r="O176" s="4" t="str">
        <f t="shared" si="27"/>
        <v>category_id: 3</v>
      </c>
      <c r="P176" s="4" t="str">
        <f t="shared" si="24"/>
        <v/>
      </c>
      <c r="Q176" s="4" t="str">
        <f t="shared" si="28"/>
        <v/>
      </c>
      <c r="R176" s="4" t="str">
        <f t="shared" ca="1" si="29"/>
        <v>{product_name: 'Phantom Ink (Starlight)', description: 'Fades after 1 hour', cost: 10, stock: 8, weight: 0, image_link: '/img/specialitems.png', image_alt_text: 'Special Items', category_id: 3, additional_information: {}},</v>
      </c>
    </row>
    <row r="177" spans="1:18" s="12" customFormat="1" outlineLevel="1" x14ac:dyDescent="0.2">
      <c r="A177" s="11" t="s">
        <v>1182</v>
      </c>
      <c r="B177" s="37" t="s">
        <v>1352</v>
      </c>
      <c r="C177" s="12">
        <v>10</v>
      </c>
      <c r="D177" s="12">
        <v>3</v>
      </c>
      <c r="E177" s="13" t="s">
        <v>945</v>
      </c>
      <c r="F177" s="13" t="s">
        <v>1442</v>
      </c>
      <c r="H177" s="4" t="str">
        <f t="shared" si="20"/>
        <v>product_name: 'Pick, miner\'s'</v>
      </c>
      <c r="I177" s="4" t="str">
        <f t="shared" si="21"/>
        <v/>
      </c>
      <c r="J177" s="4" t="str">
        <f t="shared" si="22"/>
        <v>cost: 3</v>
      </c>
      <c r="K177" s="4" t="str">
        <f t="shared" ca="1" si="25"/>
        <v>stock: 16</v>
      </c>
      <c r="L177" s="4" t="str">
        <f t="shared" si="23"/>
        <v>weight: 10</v>
      </c>
      <c r="M177" s="4" t="str">
        <f t="shared" si="26"/>
        <v>image_link: '/img/adventuringGear.png'</v>
      </c>
      <c r="N177" s="4" t="str">
        <f>IF(F177="","",N$4&amp;": '"&amp;_xlfn.XLOOKUP(F177,Sheet2!$K$1:$K$26,Sheet2!$L$1:$L$26)&amp;"'")</f>
        <v>image_alt_text: 'Adventuring Gear'</v>
      </c>
      <c r="O177" s="4" t="str">
        <f t="shared" si="27"/>
        <v>category_id: 3</v>
      </c>
      <c r="P177" s="4" t="str">
        <f t="shared" si="24"/>
        <v>type: 'Adventuring Gear'</v>
      </c>
      <c r="Q177" s="4" t="str">
        <f t="shared" si="28"/>
        <v/>
      </c>
      <c r="R177" s="4" t="str">
        <f t="shared" ca="1" si="29"/>
        <v>{product_name: 'Pick, miner\'s', cost: 3, stock: 16, weight: 10, image_link: '/img/adventuringGear.png', image_alt_text: 'Adventuring Gear', category_id: 3, additional_information: {type: 'Adventuring Gear'}},</v>
      </c>
    </row>
    <row r="178" spans="1:18" s="12" customFormat="1" outlineLevel="1" x14ac:dyDescent="0.2">
      <c r="A178" s="11" t="s">
        <v>1183</v>
      </c>
      <c r="B178" s="37" t="s">
        <v>1044</v>
      </c>
      <c r="C178" s="12">
        <v>3</v>
      </c>
      <c r="D178" s="12">
        <v>0</v>
      </c>
      <c r="E178" s="13"/>
      <c r="F178" s="13" t="s">
        <v>1439</v>
      </c>
      <c r="H178" s="4" t="str">
        <f t="shared" si="20"/>
        <v>product_name: 'Pipes'</v>
      </c>
      <c r="I178" s="4" t="str">
        <f t="shared" si="21"/>
        <v>description: '(Usually a magical item)'</v>
      </c>
      <c r="J178" s="4" t="str">
        <f t="shared" si="22"/>
        <v>cost: 0</v>
      </c>
      <c r="K178" s="4" t="str">
        <f t="shared" ca="1" si="25"/>
        <v>stock: 17</v>
      </c>
      <c r="L178" s="4" t="str">
        <f t="shared" si="23"/>
        <v>weight: 3</v>
      </c>
      <c r="M178" s="4" t="str">
        <f t="shared" si="26"/>
        <v>image_link: '/img/specialitems.png'</v>
      </c>
      <c r="N178" s="4" t="str">
        <f>IF(F178="","",N$4&amp;": '"&amp;_xlfn.XLOOKUP(F178,Sheet2!$K$1:$K$26,Sheet2!$L$1:$L$26)&amp;"'")</f>
        <v>image_alt_text: 'Special Items'</v>
      </c>
      <c r="O178" s="4" t="str">
        <f t="shared" si="27"/>
        <v>category_id: 3</v>
      </c>
      <c r="P178" s="4" t="str">
        <f t="shared" si="24"/>
        <v/>
      </c>
      <c r="Q178" s="4" t="str">
        <f t="shared" si="28"/>
        <v/>
      </c>
      <c r="R178" s="4" t="str">
        <f t="shared" ca="1" si="29"/>
        <v>{product_name: 'Pipes', description: '(Usually a magical item)', cost: 0, stock: 17, weight: 3, image_link: '/img/specialitems.png', image_alt_text: 'Special Items', category_id: 3, additional_information: {}},</v>
      </c>
    </row>
    <row r="179" spans="1:18" s="12" customFormat="1" outlineLevel="1" x14ac:dyDescent="0.2">
      <c r="A179" s="11" t="s">
        <v>1184</v>
      </c>
      <c r="B179" s="37" t="s">
        <v>1352</v>
      </c>
      <c r="C179" s="12">
        <v>5</v>
      </c>
      <c r="D179" s="12">
        <v>0.02</v>
      </c>
      <c r="E179" s="13" t="s">
        <v>945</v>
      </c>
      <c r="F179" s="13" t="s">
        <v>1442</v>
      </c>
      <c r="H179" s="4" t="str">
        <f t="shared" si="20"/>
        <v>product_name: 'Pitcher, clay'</v>
      </c>
      <c r="I179" s="4" t="str">
        <f t="shared" si="21"/>
        <v/>
      </c>
      <c r="J179" s="4" t="str">
        <f t="shared" si="22"/>
        <v>cost: 0.02</v>
      </c>
      <c r="K179" s="4" t="str">
        <f t="shared" ca="1" si="25"/>
        <v>stock: 19</v>
      </c>
      <c r="L179" s="4" t="str">
        <f t="shared" si="23"/>
        <v>weight: 5</v>
      </c>
      <c r="M179" s="4" t="str">
        <f t="shared" si="26"/>
        <v>image_link: '/img/adventuringGear.png'</v>
      </c>
      <c r="N179" s="4" t="str">
        <f>IF(F179="","",N$4&amp;": '"&amp;_xlfn.XLOOKUP(F179,Sheet2!$K$1:$K$26,Sheet2!$L$1:$L$26)&amp;"'")</f>
        <v>image_alt_text: 'Adventuring Gear'</v>
      </c>
      <c r="O179" s="4" t="str">
        <f t="shared" si="27"/>
        <v>category_id: 3</v>
      </c>
      <c r="P179" s="4" t="str">
        <f t="shared" si="24"/>
        <v>type: 'Adventuring Gear'</v>
      </c>
      <c r="Q179" s="4" t="str">
        <f t="shared" si="28"/>
        <v/>
      </c>
      <c r="R179" s="4" t="str">
        <f t="shared" ca="1" si="29"/>
        <v>{product_name: 'Pitcher, clay', cost: 0.02, stock: 19, weight: 5, image_link: '/img/adventuringGear.png', image_alt_text: 'Adventuring Gear', category_id: 3, additional_information: {type: 'Adventuring Gear'}},</v>
      </c>
    </row>
    <row r="180" spans="1:18" s="12" customFormat="1" outlineLevel="1" x14ac:dyDescent="0.2">
      <c r="A180" s="11" t="s">
        <v>1185</v>
      </c>
      <c r="B180" s="37" t="s">
        <v>1352</v>
      </c>
      <c r="C180" s="12">
        <v>0.5</v>
      </c>
      <c r="D180" s="12">
        <v>0.1</v>
      </c>
      <c r="E180" s="13" t="s">
        <v>945</v>
      </c>
      <c r="F180" s="13" t="s">
        <v>1439</v>
      </c>
      <c r="H180" s="4" t="str">
        <f t="shared" si="20"/>
        <v>product_name: 'Piton'</v>
      </c>
      <c r="I180" s="4" t="str">
        <f t="shared" si="21"/>
        <v/>
      </c>
      <c r="J180" s="4" t="str">
        <f t="shared" si="22"/>
        <v>cost: 0.1</v>
      </c>
      <c r="K180" s="4" t="str">
        <f t="shared" ca="1" si="25"/>
        <v>stock: 0</v>
      </c>
      <c r="L180" s="4" t="str">
        <f t="shared" si="23"/>
        <v>weight: 0.5</v>
      </c>
      <c r="M180" s="4" t="str">
        <f t="shared" si="26"/>
        <v>image_link: '/img/specialitems.png'</v>
      </c>
      <c r="N180" s="4" t="str">
        <f>IF(F180="","",N$4&amp;": '"&amp;_xlfn.XLOOKUP(F180,Sheet2!$K$1:$K$26,Sheet2!$L$1:$L$26)&amp;"'")</f>
        <v>image_alt_text: 'Special Items'</v>
      </c>
      <c r="O180" s="4" t="str">
        <f t="shared" si="27"/>
        <v>category_id: 3</v>
      </c>
      <c r="P180" s="4" t="str">
        <f t="shared" si="24"/>
        <v>type: 'Adventuring Gear'</v>
      </c>
      <c r="Q180" s="4" t="str">
        <f t="shared" si="28"/>
        <v/>
      </c>
      <c r="R180" s="4" t="str">
        <f t="shared" ca="1" si="29"/>
        <v>{product_name: 'Piton', cost: 0.1, stock: 0, weight: 0.5, image_link: '/img/specialitems.png', image_alt_text: 'Special Items', category_id: 3, additional_information: {type: 'Adventuring Gear'}},</v>
      </c>
    </row>
    <row r="181" spans="1:18" s="12" customFormat="1" outlineLevel="1" x14ac:dyDescent="0.2">
      <c r="A181" s="11" t="s">
        <v>1186</v>
      </c>
      <c r="B181" s="37" t="s">
        <v>1352</v>
      </c>
      <c r="C181" s="12">
        <v>8</v>
      </c>
      <c r="D181" s="12">
        <v>0.2</v>
      </c>
      <c r="E181" s="13" t="s">
        <v>945</v>
      </c>
      <c r="F181" s="13" t="s">
        <v>1442</v>
      </c>
      <c r="H181" s="4" t="str">
        <f t="shared" si="20"/>
        <v>product_name: 'Pole, 10\''</v>
      </c>
      <c r="I181" s="4" t="str">
        <f t="shared" si="21"/>
        <v/>
      </c>
      <c r="J181" s="4" t="str">
        <f t="shared" si="22"/>
        <v>cost: 0.2</v>
      </c>
      <c r="K181" s="4" t="str">
        <f t="shared" ca="1" si="25"/>
        <v>stock: 0</v>
      </c>
      <c r="L181" s="4" t="str">
        <f t="shared" si="23"/>
        <v>weight: 8</v>
      </c>
      <c r="M181" s="4" t="str">
        <f t="shared" si="26"/>
        <v>image_link: '/img/adventuringGear.png'</v>
      </c>
      <c r="N181" s="4" t="str">
        <f>IF(F181="","",N$4&amp;": '"&amp;_xlfn.XLOOKUP(F181,Sheet2!$K$1:$K$26,Sheet2!$L$1:$L$26)&amp;"'")</f>
        <v>image_alt_text: 'Adventuring Gear'</v>
      </c>
      <c r="O181" s="4" t="str">
        <f t="shared" si="27"/>
        <v>category_id: 3</v>
      </c>
      <c r="P181" s="4" t="str">
        <f t="shared" si="24"/>
        <v>type: 'Adventuring Gear'</v>
      </c>
      <c r="Q181" s="4" t="str">
        <f t="shared" si="28"/>
        <v/>
      </c>
      <c r="R181" s="4" t="str">
        <f t="shared" ca="1" si="29"/>
        <v>{product_name: 'Pole, 10\'', cost: 0.2, stock: 0, weight: 8, image_link: '/img/adventuringGear.png', image_alt_text: 'Adventuring Gear', category_id: 3, additional_information: {type: 'Adventuring Gear'}},</v>
      </c>
    </row>
    <row r="182" spans="1:18" s="12" customFormat="1" outlineLevel="1" x14ac:dyDescent="0.2">
      <c r="A182" s="11" t="s">
        <v>1187</v>
      </c>
      <c r="B182" s="37" t="s">
        <v>1352</v>
      </c>
      <c r="D182" s="12">
        <v>30</v>
      </c>
      <c r="E182" s="13" t="s">
        <v>1035</v>
      </c>
      <c r="F182" s="13" t="s">
        <v>1439</v>
      </c>
      <c r="H182" s="4" t="str">
        <f t="shared" si="20"/>
        <v>product_name: 'Pony'</v>
      </c>
      <c r="I182" s="4" t="str">
        <f t="shared" si="21"/>
        <v/>
      </c>
      <c r="J182" s="4" t="str">
        <f t="shared" si="22"/>
        <v>cost: 30</v>
      </c>
      <c r="K182" s="4" t="str">
        <f t="shared" ca="1" si="25"/>
        <v>stock: 9</v>
      </c>
      <c r="L182" s="4" t="str">
        <f t="shared" si="23"/>
        <v>weight: -1</v>
      </c>
      <c r="M182" s="4" t="str">
        <f t="shared" si="26"/>
        <v>image_link: '/img/specialitems.png'</v>
      </c>
      <c r="N182" s="4" t="str">
        <f>IF(F182="","",N$4&amp;": '"&amp;_xlfn.XLOOKUP(F182,Sheet2!$K$1:$K$26,Sheet2!$L$1:$L$26)&amp;"'")</f>
        <v>image_alt_text: 'Special Items'</v>
      </c>
      <c r="O182" s="4" t="str">
        <f t="shared" si="27"/>
        <v>category_id: 3</v>
      </c>
      <c r="P182" s="4" t="str">
        <f t="shared" si="24"/>
        <v>type: 'Mounts &amp; Related Gear'</v>
      </c>
      <c r="Q182" s="4" t="str">
        <f t="shared" si="28"/>
        <v/>
      </c>
      <c r="R182" s="4" t="str">
        <f t="shared" ca="1" si="29"/>
        <v>{product_name: 'Pony', cost: 30, stock: 9, weight: -1, image_link: '/img/specialitems.png', image_alt_text: 'Special Items', category_id: 3, additional_information: {type: 'Mounts &amp; Related Gear'}},</v>
      </c>
    </row>
    <row r="183" spans="1:18" s="12" customFormat="1" outlineLevel="1" x14ac:dyDescent="0.2">
      <c r="A183" s="11" t="s">
        <v>1188</v>
      </c>
      <c r="B183" s="37" t="s">
        <v>1352</v>
      </c>
      <c r="C183" s="12">
        <v>8</v>
      </c>
      <c r="D183" s="12">
        <v>30</v>
      </c>
      <c r="E183" s="13"/>
      <c r="F183" s="13"/>
      <c r="H183" s="4" t="str">
        <f t="shared" si="20"/>
        <v>product_name: 'Portable Writing Desk'</v>
      </c>
      <c r="I183" s="4" t="str">
        <f t="shared" si="21"/>
        <v/>
      </c>
      <c r="J183" s="4" t="str">
        <f t="shared" si="22"/>
        <v>cost: 30</v>
      </c>
      <c r="K183" s="4" t="str">
        <f t="shared" ca="1" si="25"/>
        <v>stock: 3</v>
      </c>
      <c r="L183" s="4" t="str">
        <f t="shared" si="23"/>
        <v>weight: 8</v>
      </c>
      <c r="M183" s="4" t="str">
        <f t="shared" si="26"/>
        <v/>
      </c>
      <c r="N183" s="4" t="str">
        <f>IF(F183="","",N$4&amp;": '"&amp;_xlfn.XLOOKUP(F183,Sheet2!$K$1:$K$26,Sheet2!$L$1:$L$26)&amp;"'")</f>
        <v/>
      </c>
      <c r="O183" s="4" t="str">
        <f t="shared" si="27"/>
        <v>category_id: 3</v>
      </c>
      <c r="P183" s="4" t="str">
        <f t="shared" si="24"/>
        <v/>
      </c>
      <c r="Q183" s="4" t="str">
        <f t="shared" si="28"/>
        <v/>
      </c>
      <c r="R183" s="4" t="str">
        <f t="shared" ca="1" si="29"/>
        <v>{product_name: 'Portable Writing Desk', cost: 30, stock: 3, weight: 8, category_id: 3, additional_information: {}},</v>
      </c>
    </row>
    <row r="184" spans="1:18" s="12" customFormat="1" outlineLevel="1" x14ac:dyDescent="0.2">
      <c r="A184" s="11" t="s">
        <v>1189</v>
      </c>
      <c r="B184" s="37" t="s">
        <v>1352</v>
      </c>
      <c r="C184" s="12">
        <v>10</v>
      </c>
      <c r="D184" s="12">
        <v>0.5</v>
      </c>
      <c r="E184" s="13" t="s">
        <v>945</v>
      </c>
      <c r="F184" s="13" t="s">
        <v>1442</v>
      </c>
      <c r="H184" s="4" t="str">
        <f t="shared" si="20"/>
        <v>product_name: 'Pot, Iron'</v>
      </c>
      <c r="I184" s="4" t="str">
        <f t="shared" si="21"/>
        <v/>
      </c>
      <c r="J184" s="4" t="str">
        <f t="shared" si="22"/>
        <v>cost: 0.5</v>
      </c>
      <c r="K184" s="4" t="str">
        <f t="shared" ca="1" si="25"/>
        <v>stock: 2</v>
      </c>
      <c r="L184" s="4" t="str">
        <f t="shared" si="23"/>
        <v>weight: 10</v>
      </c>
      <c r="M184" s="4" t="str">
        <f t="shared" si="26"/>
        <v>image_link: '/img/adventuringGear.png'</v>
      </c>
      <c r="N184" s="4" t="str">
        <f>IF(F184="","",N$4&amp;": '"&amp;_xlfn.XLOOKUP(F184,Sheet2!$K$1:$K$26,Sheet2!$L$1:$L$26)&amp;"'")</f>
        <v>image_alt_text: 'Adventuring Gear'</v>
      </c>
      <c r="O184" s="4" t="str">
        <f t="shared" si="27"/>
        <v>category_id: 3</v>
      </c>
      <c r="P184" s="4" t="str">
        <f t="shared" si="24"/>
        <v>type: 'Adventuring Gear'</v>
      </c>
      <c r="Q184" s="4" t="str">
        <f t="shared" si="28"/>
        <v/>
      </c>
      <c r="R184" s="4" t="str">
        <f t="shared" ca="1" si="29"/>
        <v>{product_name: 'Pot, Iron', cost: 0.5, stock: 2, weight: 10, image_link: '/img/adventuringGear.png', image_alt_text: 'Adventuring Gear', category_id: 3, additional_information: {type: 'Adventuring Gear'}},</v>
      </c>
    </row>
    <row r="185" spans="1:18" s="12" customFormat="1" outlineLevel="1" x14ac:dyDescent="0.2">
      <c r="A185" s="11" t="s">
        <v>1190</v>
      </c>
      <c r="B185" s="37" t="s">
        <v>1044</v>
      </c>
      <c r="C185" s="12">
        <v>0</v>
      </c>
      <c r="D185" s="12">
        <v>0</v>
      </c>
      <c r="E185" s="13"/>
      <c r="F185" s="13" t="s">
        <v>1439</v>
      </c>
      <c r="H185" s="4" t="str">
        <f t="shared" si="20"/>
        <v>product_name: 'Potion'</v>
      </c>
      <c r="I185" s="4" t="str">
        <f t="shared" si="21"/>
        <v>description: '(Usually a magical item)'</v>
      </c>
      <c r="J185" s="4" t="str">
        <f t="shared" si="22"/>
        <v>cost: 0</v>
      </c>
      <c r="K185" s="4" t="str">
        <f t="shared" ca="1" si="25"/>
        <v>stock: 5</v>
      </c>
      <c r="L185" s="4" t="str">
        <f t="shared" si="23"/>
        <v>weight: 0</v>
      </c>
      <c r="M185" s="4" t="str">
        <f t="shared" si="26"/>
        <v>image_link: '/img/specialitems.png'</v>
      </c>
      <c r="N185" s="4" t="str">
        <f>IF(F185="","",N$4&amp;": '"&amp;_xlfn.XLOOKUP(F185,Sheet2!$K$1:$K$26,Sheet2!$L$1:$L$26)&amp;"'")</f>
        <v>image_alt_text: 'Special Items'</v>
      </c>
      <c r="O185" s="4" t="str">
        <f t="shared" si="27"/>
        <v>category_id: 3</v>
      </c>
      <c r="P185" s="4" t="str">
        <f t="shared" si="24"/>
        <v/>
      </c>
      <c r="Q185" s="4" t="str">
        <f t="shared" si="28"/>
        <v/>
      </c>
      <c r="R185" s="4" t="str">
        <f t="shared" ca="1" si="29"/>
        <v>{product_name: 'Potion', description: '(Usually a magical item)', cost: 0, stock: 5, weight: 0, image_link: '/img/specialitems.png', image_alt_text: 'Special Items', category_id: 3, additional_information: {}},</v>
      </c>
    </row>
    <row r="186" spans="1:18" s="12" customFormat="1" outlineLevel="1" x14ac:dyDescent="0.2">
      <c r="A186" s="11" t="s">
        <v>886</v>
      </c>
      <c r="B186" s="37" t="s">
        <v>1366</v>
      </c>
      <c r="C186" s="12">
        <v>1</v>
      </c>
      <c r="D186" s="12">
        <v>1</v>
      </c>
      <c r="E186" s="13"/>
      <c r="F186" s="13" t="s">
        <v>1439</v>
      </c>
      <c r="H186" s="4" t="str">
        <f t="shared" si="20"/>
        <v>product_name: 'Potion Belt'</v>
      </c>
      <c r="I186" s="4" t="str">
        <f t="shared" si="21"/>
        <v>description: 'Holds 6 potions. Free action to retrieve.'</v>
      </c>
      <c r="J186" s="4" t="str">
        <f t="shared" si="22"/>
        <v>cost: 1</v>
      </c>
      <c r="K186" s="4" t="str">
        <f t="shared" ca="1" si="25"/>
        <v>stock: 10</v>
      </c>
      <c r="L186" s="4" t="str">
        <f t="shared" si="23"/>
        <v>weight: 1</v>
      </c>
      <c r="M186" s="4" t="str">
        <f t="shared" si="26"/>
        <v>image_link: '/img/specialitems.png'</v>
      </c>
      <c r="N186" s="4" t="str">
        <f>IF(F186="","",N$4&amp;": '"&amp;_xlfn.XLOOKUP(F186,Sheet2!$K$1:$K$26,Sheet2!$L$1:$L$26)&amp;"'")</f>
        <v>image_alt_text: 'Special Items'</v>
      </c>
      <c r="O186" s="4" t="str">
        <f t="shared" si="27"/>
        <v>category_id: 3</v>
      </c>
      <c r="P186" s="4" t="str">
        <f t="shared" si="24"/>
        <v/>
      </c>
      <c r="Q186" s="4" t="str">
        <f t="shared" si="28"/>
        <v/>
      </c>
      <c r="R186" s="4" t="str">
        <f t="shared" ca="1" si="29"/>
        <v>{product_name: 'Potion Belt', description: 'Holds 6 potions. Free action to retrieve.', cost: 1, stock: 10, weight: 1, image_link: '/img/specialitems.png', image_alt_text: 'Special Items', category_id: 3, additional_information: {}},</v>
      </c>
    </row>
    <row r="187" spans="1:18" s="12" customFormat="1" outlineLevel="1" x14ac:dyDescent="0.2">
      <c r="A187" s="11" t="s">
        <v>1192</v>
      </c>
      <c r="B187" s="37" t="s">
        <v>1367</v>
      </c>
      <c r="C187" s="12">
        <v>1</v>
      </c>
      <c r="D187" s="12">
        <v>60</v>
      </c>
      <c r="E187" s="13"/>
      <c r="F187" s="13"/>
      <c r="H187" s="4" t="str">
        <f t="shared" si="20"/>
        <v>product_name: 'Potion Belt, Masterwork'</v>
      </c>
      <c r="I187" s="4" t="str">
        <f t="shared" si="21"/>
        <v>description: 'Holds 10 potions. Free action to retrieve.'</v>
      </c>
      <c r="J187" s="4" t="str">
        <f t="shared" si="22"/>
        <v>cost: 60</v>
      </c>
      <c r="K187" s="4" t="str">
        <f t="shared" ca="1" si="25"/>
        <v>stock: 7</v>
      </c>
      <c r="L187" s="4" t="str">
        <f t="shared" si="23"/>
        <v>weight: 1</v>
      </c>
      <c r="M187" s="4" t="str">
        <f t="shared" si="26"/>
        <v/>
      </c>
      <c r="N187" s="4" t="str">
        <f>IF(F187="","",N$4&amp;": '"&amp;_xlfn.XLOOKUP(F187,Sheet2!$K$1:$K$26,Sheet2!$L$1:$L$26)&amp;"'")</f>
        <v/>
      </c>
      <c r="O187" s="4" t="str">
        <f t="shared" si="27"/>
        <v>category_id: 3</v>
      </c>
      <c r="P187" s="4" t="str">
        <f t="shared" si="24"/>
        <v/>
      </c>
      <c r="Q187" s="4" t="str">
        <f t="shared" si="28"/>
        <v/>
      </c>
      <c r="R187" s="4" t="str">
        <f t="shared" ca="1" si="29"/>
        <v>{product_name: 'Potion Belt, Masterwork', description: 'Holds 10 potions. Free action to retrieve.', cost: 60, stock: 7, weight: 1, category_id: 3, additional_information: {}},</v>
      </c>
    </row>
    <row r="188" spans="1:18" s="12" customFormat="1" outlineLevel="1" x14ac:dyDescent="0.2">
      <c r="A188" s="11" t="s">
        <v>1194</v>
      </c>
      <c r="B188" s="37" t="s">
        <v>1195</v>
      </c>
      <c r="C188" s="12">
        <v>3</v>
      </c>
      <c r="D188" s="12">
        <v>1</v>
      </c>
      <c r="E188" s="13" t="s">
        <v>945</v>
      </c>
      <c r="F188" s="13" t="s">
        <v>1442</v>
      </c>
      <c r="H188" s="4" t="str">
        <f t="shared" si="20"/>
        <v>product_name: 'Pouch, Belt'</v>
      </c>
      <c r="I188" s="4" t="str">
        <f t="shared" si="21"/>
        <v>description: 'Holds 1/5 cu ft'</v>
      </c>
      <c r="J188" s="4" t="str">
        <f t="shared" si="22"/>
        <v>cost: 1</v>
      </c>
      <c r="K188" s="4" t="str">
        <f t="shared" ca="1" si="25"/>
        <v>stock: 19</v>
      </c>
      <c r="L188" s="4" t="str">
        <f t="shared" si="23"/>
        <v>weight: 3</v>
      </c>
      <c r="M188" s="4" t="str">
        <f t="shared" si="26"/>
        <v>image_link: '/img/adventuringGear.png'</v>
      </c>
      <c r="N188" s="4" t="str">
        <f>IF(F188="","",N$4&amp;": '"&amp;_xlfn.XLOOKUP(F188,Sheet2!$K$1:$K$26,Sheet2!$L$1:$L$26)&amp;"'")</f>
        <v>image_alt_text: 'Adventuring Gear'</v>
      </c>
      <c r="O188" s="4" t="str">
        <f t="shared" si="27"/>
        <v>category_id: 3</v>
      </c>
      <c r="P188" s="4" t="str">
        <f t="shared" si="24"/>
        <v>type: 'Adventuring Gear'</v>
      </c>
      <c r="Q188" s="4" t="str">
        <f t="shared" si="28"/>
        <v/>
      </c>
      <c r="R188" s="4" t="str">
        <f t="shared" ca="1" si="29"/>
        <v>{product_name: 'Pouch, Belt', description: 'Holds 1/5 cu ft', cost: 1, stock: 19, weight: 3, image_link: '/img/adventuringGear.png', image_alt_text: 'Adventuring Gear', category_id: 3, additional_information: {type: 'Adventuring Gear'}},</v>
      </c>
    </row>
    <row r="189" spans="1:18" s="12" customFormat="1" outlineLevel="1" x14ac:dyDescent="0.2">
      <c r="A189" s="11" t="s">
        <v>1196</v>
      </c>
      <c r="B189" s="37" t="s">
        <v>1197</v>
      </c>
      <c r="C189" s="12">
        <v>3</v>
      </c>
      <c r="D189" s="12">
        <v>55</v>
      </c>
      <c r="E189" s="13"/>
      <c r="F189" s="13" t="s">
        <v>1439</v>
      </c>
      <c r="H189" s="4" t="str">
        <f t="shared" si="20"/>
        <v>product_name: 'Powderhorn'</v>
      </c>
      <c r="I189" s="4" t="str">
        <f t="shared" si="21"/>
        <v>description: 'Holds 2 lbs. of smokepowder.'</v>
      </c>
      <c r="J189" s="4" t="str">
        <f t="shared" si="22"/>
        <v>cost: 55</v>
      </c>
      <c r="K189" s="4" t="str">
        <f t="shared" ca="1" si="25"/>
        <v>stock: 19</v>
      </c>
      <c r="L189" s="4" t="str">
        <f t="shared" si="23"/>
        <v>weight: 3</v>
      </c>
      <c r="M189" s="4" t="str">
        <f t="shared" si="26"/>
        <v>image_link: '/img/specialitems.png'</v>
      </c>
      <c r="N189" s="4" t="str">
        <f>IF(F189="","",N$4&amp;": '"&amp;_xlfn.XLOOKUP(F189,Sheet2!$K$1:$K$26,Sheet2!$L$1:$L$26)&amp;"'")</f>
        <v>image_alt_text: 'Special Items'</v>
      </c>
      <c r="O189" s="4" t="str">
        <f t="shared" si="27"/>
        <v>category_id: 3</v>
      </c>
      <c r="P189" s="4" t="str">
        <f t="shared" si="24"/>
        <v/>
      </c>
      <c r="Q189" s="4" t="str">
        <f t="shared" si="28"/>
        <v/>
      </c>
      <c r="R189" s="4" t="str">
        <f t="shared" ca="1" si="29"/>
        <v>{product_name: 'Powderhorn', description: 'Holds 2 lbs. of smokepowder.', cost: 55, stock: 19, weight: 3, image_link: '/img/specialitems.png', image_alt_text: 'Special Items', category_id: 3, additional_information: {}},</v>
      </c>
    </row>
    <row r="190" spans="1:18" s="12" customFormat="1" outlineLevel="1" x14ac:dyDescent="0.2">
      <c r="A190" s="11" t="s">
        <v>1427</v>
      </c>
      <c r="B190" s="37" t="s">
        <v>1199</v>
      </c>
      <c r="C190" s="12">
        <v>20</v>
      </c>
      <c r="D190" s="12">
        <v>400</v>
      </c>
      <c r="E190" s="13"/>
      <c r="F190" s="13" t="s">
        <v>1439</v>
      </c>
      <c r="H190" s="4" t="str">
        <f t="shared" si="20"/>
        <v>product_name: 'Powder Keg'</v>
      </c>
      <c r="I190" s="4" t="str">
        <f t="shared" si="21"/>
        <v>description: 'Holds 15 lbs. of smokepowder.'</v>
      </c>
      <c r="J190" s="4" t="str">
        <f t="shared" si="22"/>
        <v>cost: 400</v>
      </c>
      <c r="K190" s="4" t="str">
        <f t="shared" ca="1" si="25"/>
        <v>stock: 18</v>
      </c>
      <c r="L190" s="4" t="str">
        <f t="shared" si="23"/>
        <v>weight: 20</v>
      </c>
      <c r="M190" s="4" t="str">
        <f t="shared" si="26"/>
        <v>image_link: '/img/specialitems.png'</v>
      </c>
      <c r="N190" s="4" t="str">
        <f>IF(F190="","",N$4&amp;": '"&amp;_xlfn.XLOOKUP(F190,Sheet2!$K$1:$K$26,Sheet2!$L$1:$L$26)&amp;"'")</f>
        <v>image_alt_text: 'Special Items'</v>
      </c>
      <c r="O190" s="4" t="str">
        <f t="shared" si="27"/>
        <v>category_id: 3</v>
      </c>
      <c r="P190" s="4" t="str">
        <f t="shared" si="24"/>
        <v/>
      </c>
      <c r="Q190" s="4" t="str">
        <f t="shared" si="28"/>
        <v/>
      </c>
      <c r="R190" s="4" t="str">
        <f t="shared" ca="1" si="29"/>
        <v>{product_name: 'Powder Keg', description: 'Holds 15 lbs. of smokepowder.', cost: 400, stock: 18, weight: 20, image_link: '/img/specialitems.png', image_alt_text: 'Special Items', category_id: 3, additional_information: {}},</v>
      </c>
    </row>
    <row r="191" spans="1:18" s="12" customFormat="1" outlineLevel="1" x14ac:dyDescent="0.2">
      <c r="A191" s="11" t="s">
        <v>1200</v>
      </c>
      <c r="B191" s="37" t="s">
        <v>1352</v>
      </c>
      <c r="C191" s="12">
        <v>3</v>
      </c>
      <c r="D191" s="12">
        <v>10</v>
      </c>
      <c r="E191" s="13"/>
      <c r="F191" s="13" t="s">
        <v>1439</v>
      </c>
      <c r="H191" s="4" t="str">
        <f t="shared" si="20"/>
        <v>product_name: 'Prayer Book'</v>
      </c>
      <c r="I191" s="4" t="str">
        <f t="shared" si="21"/>
        <v/>
      </c>
      <c r="J191" s="4" t="str">
        <f t="shared" si="22"/>
        <v>cost: 10</v>
      </c>
      <c r="K191" s="4" t="str">
        <f t="shared" ca="1" si="25"/>
        <v>stock: 4</v>
      </c>
      <c r="L191" s="4" t="str">
        <f t="shared" si="23"/>
        <v>weight: 3</v>
      </c>
      <c r="M191" s="4" t="str">
        <f t="shared" si="26"/>
        <v>image_link: '/img/specialitems.png'</v>
      </c>
      <c r="N191" s="4" t="str">
        <f>IF(F191="","",N$4&amp;": '"&amp;_xlfn.XLOOKUP(F191,Sheet2!$K$1:$K$26,Sheet2!$L$1:$L$26)&amp;"'")</f>
        <v>image_alt_text: 'Special Items'</v>
      </c>
      <c r="O191" s="4" t="str">
        <f t="shared" si="27"/>
        <v>category_id: 3</v>
      </c>
      <c r="P191" s="4" t="str">
        <f t="shared" si="24"/>
        <v/>
      </c>
      <c r="Q191" s="4" t="str">
        <f t="shared" si="28"/>
        <v/>
      </c>
      <c r="R191" s="4" t="str">
        <f t="shared" ca="1" si="29"/>
        <v>{product_name: 'Prayer Book', cost: 10, stock: 4, weight: 3, image_link: '/img/specialitems.png', image_alt_text: 'Special Items', category_id: 3, additional_information: {}},</v>
      </c>
    </row>
    <row r="192" spans="1:18" s="12" customFormat="1" outlineLevel="1" x14ac:dyDescent="0.2">
      <c r="A192" s="11" t="s">
        <v>1201</v>
      </c>
      <c r="B192" s="37" t="s">
        <v>1352</v>
      </c>
      <c r="C192" s="12">
        <v>1</v>
      </c>
      <c r="D192" s="12">
        <v>15</v>
      </c>
      <c r="E192" s="13"/>
      <c r="F192" s="13"/>
      <c r="H192" s="4" t="str">
        <f t="shared" si="20"/>
        <v>product_name: 'Prayer Book, Compact'</v>
      </c>
      <c r="I192" s="4" t="str">
        <f t="shared" si="21"/>
        <v/>
      </c>
      <c r="J192" s="4" t="str">
        <f t="shared" si="22"/>
        <v>cost: 15</v>
      </c>
      <c r="K192" s="4" t="str">
        <f t="shared" ca="1" si="25"/>
        <v>stock: 14</v>
      </c>
      <c r="L192" s="4" t="str">
        <f t="shared" si="23"/>
        <v>weight: 1</v>
      </c>
      <c r="M192" s="4" t="str">
        <f t="shared" si="26"/>
        <v/>
      </c>
      <c r="N192" s="4" t="str">
        <f>IF(F192="","",N$4&amp;": '"&amp;_xlfn.XLOOKUP(F192,Sheet2!$K$1:$K$26,Sheet2!$L$1:$L$26)&amp;"'")</f>
        <v/>
      </c>
      <c r="O192" s="4" t="str">
        <f t="shared" si="27"/>
        <v>category_id: 3</v>
      </c>
      <c r="P192" s="4" t="str">
        <f t="shared" si="24"/>
        <v/>
      </c>
      <c r="Q192" s="4" t="str">
        <f t="shared" si="28"/>
        <v/>
      </c>
      <c r="R192" s="4" t="str">
        <f t="shared" ca="1" si="29"/>
        <v>{product_name: 'Prayer Book, Compact', cost: 15, stock: 14, weight: 1, category_id: 3, additional_information: {}},</v>
      </c>
    </row>
    <row r="193" spans="1:18" s="12" customFormat="1" ht="40.799999999999997" outlineLevel="1" x14ac:dyDescent="0.2">
      <c r="A193" s="11" t="s">
        <v>1202</v>
      </c>
      <c r="B193" s="37" t="s">
        <v>1204</v>
      </c>
      <c r="C193" s="12">
        <v>20</v>
      </c>
      <c r="D193" s="12">
        <v>10</v>
      </c>
      <c r="E193" s="13" t="s">
        <v>945</v>
      </c>
      <c r="F193" s="13" t="s">
        <v>1442</v>
      </c>
      <c r="H193" s="4" t="str">
        <f t="shared" si="20"/>
        <v>product_name: 'Ram, portable'</v>
      </c>
      <c r="I193" s="4" t="str">
        <f t="shared" si="21"/>
        <v>description: 'This iron-shod wooden beam gives you a +2 circumstance bonus on Strength checks made to break open a door and it allows a second person to help you without having to roll, increasing your bonus by 2.'</v>
      </c>
      <c r="J193" s="4" t="str">
        <f t="shared" si="22"/>
        <v>cost: 10</v>
      </c>
      <c r="K193" s="4" t="str">
        <f t="shared" ca="1" si="25"/>
        <v>stock: 17</v>
      </c>
      <c r="L193" s="4" t="str">
        <f t="shared" si="23"/>
        <v>weight: 20</v>
      </c>
      <c r="M193" s="4" t="str">
        <f t="shared" si="26"/>
        <v>image_link: '/img/adventuringGear.png'</v>
      </c>
      <c r="N193" s="4" t="str">
        <f>IF(F193="","",N$4&amp;": '"&amp;_xlfn.XLOOKUP(F193,Sheet2!$K$1:$K$26,Sheet2!$L$1:$L$26)&amp;"'")</f>
        <v>image_alt_text: 'Adventuring Gear'</v>
      </c>
      <c r="O193" s="4" t="str">
        <f t="shared" si="27"/>
        <v>category_id: 3</v>
      </c>
      <c r="P193" s="4" t="str">
        <f t="shared" si="24"/>
        <v>type: 'Adventuring Gear'</v>
      </c>
      <c r="Q193" s="4" t="str">
        <f t="shared" si="28"/>
        <v/>
      </c>
      <c r="R193" s="4" t="str">
        <f t="shared" ca="1" si="29"/>
        <v>{product_name: 'Ram, portable', description: 'This iron-shod wooden beam gives you a +2 circumstance bonus on Strength checks made to break open a door and it allows a second person to help you without having to roll, increasing your bonus by 2.', cost: 10, stock: 17, weight: 20, image_link: '/img/adventuringGear.png', image_alt_text: 'Adventuring Gear', category_id: 3, additional_information: {type: 'Adventuring Gear'}},</v>
      </c>
    </row>
    <row r="194" spans="1:18" s="12" customFormat="1" outlineLevel="1" x14ac:dyDescent="0.2">
      <c r="A194" s="11" t="s">
        <v>1205</v>
      </c>
      <c r="B194" s="37" t="s">
        <v>1352</v>
      </c>
      <c r="C194" s="12">
        <v>1</v>
      </c>
      <c r="D194" s="12">
        <v>0.5</v>
      </c>
      <c r="E194" s="13" t="s">
        <v>945</v>
      </c>
      <c r="F194" s="13" t="s">
        <v>1442</v>
      </c>
      <c r="H194" s="4" t="str">
        <f t="shared" si="20"/>
        <v>product_name: 'Rations, Trail (per day)'</v>
      </c>
      <c r="I194" s="4" t="str">
        <f t="shared" si="21"/>
        <v/>
      </c>
      <c r="J194" s="4" t="str">
        <f t="shared" si="22"/>
        <v>cost: 0.5</v>
      </c>
      <c r="K194" s="4" t="str">
        <f t="shared" ca="1" si="25"/>
        <v>stock: 1</v>
      </c>
      <c r="L194" s="4" t="str">
        <f t="shared" si="23"/>
        <v>weight: 1</v>
      </c>
      <c r="M194" s="4" t="str">
        <f t="shared" si="26"/>
        <v>image_link: '/img/adventuringGear.png'</v>
      </c>
      <c r="N194" s="4" t="str">
        <f>IF(F194="","",N$4&amp;": '"&amp;_xlfn.XLOOKUP(F194,Sheet2!$K$1:$K$26,Sheet2!$L$1:$L$26)&amp;"'")</f>
        <v>image_alt_text: 'Adventuring Gear'</v>
      </c>
      <c r="O194" s="4" t="str">
        <f t="shared" si="27"/>
        <v>category_id: 3</v>
      </c>
      <c r="P194" s="4" t="str">
        <f t="shared" si="24"/>
        <v>type: 'Adventuring Gear'</v>
      </c>
      <c r="Q194" s="4" t="str">
        <f t="shared" si="28"/>
        <v/>
      </c>
      <c r="R194" s="4" t="str">
        <f t="shared" ca="1" si="29"/>
        <v>{product_name: 'Rations, Trail (per day)', cost: 0.5, stock: 1, weight: 1, image_link: '/img/adventuringGear.png', image_alt_text: 'Adventuring Gear', category_id: 3, additional_information: {type: 'Adventuring Gear'}},</v>
      </c>
    </row>
    <row r="195" spans="1:18" s="12" customFormat="1" outlineLevel="1" x14ac:dyDescent="0.2">
      <c r="A195" s="11" t="s">
        <v>1206</v>
      </c>
      <c r="B195" s="37" t="s">
        <v>1352</v>
      </c>
      <c r="C195" s="12">
        <v>3</v>
      </c>
      <c r="D195" s="12">
        <v>15</v>
      </c>
      <c r="E195" s="13"/>
      <c r="F195" s="13" t="s">
        <v>1439</v>
      </c>
      <c r="H195" s="4" t="str">
        <f t="shared" si="20"/>
        <v>product_name: 'Reading Lamp'</v>
      </c>
      <c r="I195" s="4" t="str">
        <f t="shared" si="21"/>
        <v/>
      </c>
      <c r="J195" s="4" t="str">
        <f t="shared" si="22"/>
        <v>cost: 15</v>
      </c>
      <c r="K195" s="4" t="str">
        <f t="shared" ca="1" si="25"/>
        <v>stock: 18</v>
      </c>
      <c r="L195" s="4" t="str">
        <f t="shared" si="23"/>
        <v>weight: 3</v>
      </c>
      <c r="M195" s="4" t="str">
        <f t="shared" si="26"/>
        <v>image_link: '/img/specialitems.png'</v>
      </c>
      <c r="N195" s="4" t="str">
        <f>IF(F195="","",N$4&amp;": '"&amp;_xlfn.XLOOKUP(F195,Sheet2!$K$1:$K$26,Sheet2!$L$1:$L$26)&amp;"'")</f>
        <v>image_alt_text: 'Special Items'</v>
      </c>
      <c r="O195" s="4" t="str">
        <f t="shared" si="27"/>
        <v>category_id: 3</v>
      </c>
      <c r="P195" s="4" t="str">
        <f t="shared" si="24"/>
        <v/>
      </c>
      <c r="Q195" s="4" t="str">
        <f t="shared" si="28"/>
        <v/>
      </c>
      <c r="R195" s="4" t="str">
        <f t="shared" ca="1" si="29"/>
        <v>{product_name: 'Reading Lamp', cost: 15, stock: 18, weight: 3, image_link: '/img/specialitems.png', image_alt_text: 'Special Items', category_id: 3, additional_information: {}},</v>
      </c>
    </row>
    <row r="196" spans="1:18" s="12" customFormat="1" outlineLevel="1" x14ac:dyDescent="0.2">
      <c r="A196" s="11" t="s">
        <v>1207</v>
      </c>
      <c r="B196" s="37" t="s">
        <v>1044</v>
      </c>
      <c r="C196" s="12">
        <v>0</v>
      </c>
      <c r="D196" s="12">
        <v>0</v>
      </c>
      <c r="E196" s="13"/>
      <c r="F196" s="13" t="s">
        <v>1439</v>
      </c>
      <c r="H196" s="4" t="str">
        <f t="shared" si="20"/>
        <v>product_name: 'Ring'</v>
      </c>
      <c r="I196" s="4" t="str">
        <f t="shared" si="21"/>
        <v>description: '(Usually a magical item)'</v>
      </c>
      <c r="J196" s="4" t="str">
        <f t="shared" si="22"/>
        <v>cost: 0</v>
      </c>
      <c r="K196" s="4" t="str">
        <f t="shared" ca="1" si="25"/>
        <v>stock: 18</v>
      </c>
      <c r="L196" s="4" t="str">
        <f t="shared" si="23"/>
        <v>weight: 0</v>
      </c>
      <c r="M196" s="4" t="str">
        <f t="shared" si="26"/>
        <v>image_link: '/img/specialitems.png'</v>
      </c>
      <c r="N196" s="4" t="str">
        <f>IF(F196="","",N$4&amp;": '"&amp;_xlfn.XLOOKUP(F196,Sheet2!$K$1:$K$26,Sheet2!$L$1:$L$26)&amp;"'")</f>
        <v>image_alt_text: 'Special Items'</v>
      </c>
      <c r="O196" s="4" t="str">
        <f t="shared" si="27"/>
        <v>category_id: 3</v>
      </c>
      <c r="P196" s="4" t="str">
        <f t="shared" si="24"/>
        <v/>
      </c>
      <c r="Q196" s="4" t="str">
        <f t="shared" si="28"/>
        <v/>
      </c>
      <c r="R196" s="4" t="str">
        <f t="shared" ca="1" si="29"/>
        <v>{product_name: 'Ring', description: '(Usually a magical item)', cost: 0, stock: 18, weight: 0, image_link: '/img/specialitems.png', image_alt_text: 'Special Items', category_id: 3, additional_information: {}},</v>
      </c>
    </row>
    <row r="197" spans="1:18" s="12" customFormat="1" outlineLevel="1" x14ac:dyDescent="0.2">
      <c r="A197" s="11" t="s">
        <v>1208</v>
      </c>
      <c r="B197" s="37" t="s">
        <v>1044</v>
      </c>
      <c r="C197" s="12">
        <v>1</v>
      </c>
      <c r="D197" s="12">
        <v>0</v>
      </c>
      <c r="E197" s="13"/>
      <c r="F197" s="13" t="s">
        <v>1439</v>
      </c>
      <c r="H197" s="4" t="str">
        <f t="shared" ref="H197:H262" si="30">A$4&amp;": '"&amp;SUBSTITUTE(SUBSTITUTE(A197,CHAR(10),"\n"),"'","\'")&amp;"'"</f>
        <v>product_name: 'Robe'</v>
      </c>
      <c r="I197" s="4" t="str">
        <f t="shared" ref="I197:I262" si="31">IF(B197="","",$B$4&amp;": '"&amp;SUBSTITUTE(SUBSTITUTE(B197,CHAR(10),"\n"),"'","\'")&amp;"'")</f>
        <v>description: '(Usually a magical item)'</v>
      </c>
      <c r="J197" s="4" t="str">
        <f t="shared" ref="J197:J262" si="32">D$4&amp;": "&amp;IF(ISNUMBER(D197),D197,-1)</f>
        <v>cost: 0</v>
      </c>
      <c r="K197" s="4" t="str">
        <f t="shared" ca="1" si="25"/>
        <v>stock: 7</v>
      </c>
      <c r="L197" s="4" t="str">
        <f t="shared" ref="L197:L262" si="33">C$4&amp;": "&amp;IF(ISNUMBER(C197),C197,-1)</f>
        <v>weight: 1</v>
      </c>
      <c r="M197" s="4" t="str">
        <f t="shared" si="26"/>
        <v>image_link: '/img/specialitems.png'</v>
      </c>
      <c r="N197" s="4" t="str">
        <f>IF(F197="","",N$4&amp;": '"&amp;_xlfn.XLOOKUP(F197,Sheet2!$K$1:$K$26,Sheet2!$L$1:$L$26)&amp;"'")</f>
        <v>image_alt_text: 'Special Items'</v>
      </c>
      <c r="O197" s="4" t="str">
        <f t="shared" si="27"/>
        <v>category_id: 3</v>
      </c>
      <c r="P197" s="4" t="str">
        <f t="shared" ref="P197:P262" si="34">IF(E197="","",E$4&amp;": '"&amp;E197&amp;"'")</f>
        <v/>
      </c>
      <c r="Q197" s="4" t="str">
        <f t="shared" si="28"/>
        <v/>
      </c>
      <c r="R197" s="4" t="str">
        <f t="shared" ca="1" si="29"/>
        <v>{product_name: 'Robe', description: '(Usually a magical item)', cost: 0, stock: 7, weight: 1, image_link: '/img/specialitems.png', image_alt_text: 'Special Items', category_id: 3, additional_information: {}},</v>
      </c>
    </row>
    <row r="198" spans="1:18" s="12" customFormat="1" outlineLevel="1" x14ac:dyDescent="0.2">
      <c r="A198" s="11" t="s">
        <v>1209</v>
      </c>
      <c r="B198" s="37" t="s">
        <v>1044</v>
      </c>
      <c r="C198" s="12">
        <v>5</v>
      </c>
      <c r="D198" s="12">
        <v>0</v>
      </c>
      <c r="E198" s="13"/>
      <c r="F198" s="13" t="s">
        <v>1439</v>
      </c>
      <c r="H198" s="4" t="str">
        <f t="shared" si="30"/>
        <v>product_name: 'Rod'</v>
      </c>
      <c r="I198" s="4" t="str">
        <f t="shared" si="31"/>
        <v>description: '(Usually a magical item)'</v>
      </c>
      <c r="J198" s="4" t="str">
        <f t="shared" si="32"/>
        <v>cost: 0</v>
      </c>
      <c r="K198" s="4" t="str">
        <f t="shared" ref="K198:K261" ca="1" si="35">"stock: "&amp;TRUNC(RAND()*20)</f>
        <v>stock: 18</v>
      </c>
      <c r="L198" s="4" t="str">
        <f t="shared" si="33"/>
        <v>weight: 5</v>
      </c>
      <c r="M198" s="4" t="str">
        <f t="shared" ref="M198:M261" si="36">IF(ISBLANK(F198),"",F$4&amp;": '/img/"&amp;F198&amp;"'")</f>
        <v>image_link: '/img/specialitems.png'</v>
      </c>
      <c r="N198" s="4" t="str">
        <f>IF(F198="","",N$4&amp;": '"&amp;_xlfn.XLOOKUP(F198,Sheet2!$K$1:$K$26,Sheet2!$L$1:$L$26)&amp;"'")</f>
        <v>image_alt_text: 'Special Items'</v>
      </c>
      <c r="O198" s="4" t="str">
        <f t="shared" ref="O198:O261" si="37">$O$4&amp;": 3"</f>
        <v>category_id: 3</v>
      </c>
      <c r="P198" s="4" t="str">
        <f t="shared" si="34"/>
        <v/>
      </c>
      <c r="Q198" s="4" t="str">
        <f t="shared" ref="Q198:Q261" si="38">IF(G197="","",G$3&amp;": '"&amp;G197&amp;"'")</f>
        <v/>
      </c>
      <c r="R198" s="4" t="str">
        <f t="shared" ref="R198:R261" ca="1" si="39">"{"&amp;_xlfn.TEXTJOIN(", ",,H198:O198,"additional_information: {"&amp;_xlfn.TEXTJOIN(", ",,P198)&amp;"}")&amp;"},"</f>
        <v>{product_name: 'Rod', description: '(Usually a magical item)', cost: 0, stock: 18, weight: 5, image_link: '/img/specialitems.png', image_alt_text: 'Special Items', category_id: 3, additional_information: {}},</v>
      </c>
    </row>
    <row r="199" spans="1:18" s="12" customFormat="1" outlineLevel="1" x14ac:dyDescent="0.2">
      <c r="A199" s="11" t="s">
        <v>1210</v>
      </c>
      <c r="B199" s="37" t="s">
        <v>1352</v>
      </c>
      <c r="C199" s="12">
        <v>3</v>
      </c>
      <c r="E199" s="13"/>
      <c r="F199" s="13"/>
      <c r="H199" s="4" t="str">
        <f t="shared" si="30"/>
        <v>product_name: 'Rope Climber'</v>
      </c>
      <c r="I199" s="4" t="str">
        <f t="shared" si="31"/>
        <v/>
      </c>
      <c r="J199" s="4" t="str">
        <f t="shared" si="32"/>
        <v>cost: -1</v>
      </c>
      <c r="K199" s="4" t="str">
        <f t="shared" ca="1" si="35"/>
        <v>stock: 1</v>
      </c>
      <c r="L199" s="4" t="str">
        <f t="shared" si="33"/>
        <v>weight: 3</v>
      </c>
      <c r="M199" s="4" t="str">
        <f t="shared" si="36"/>
        <v/>
      </c>
      <c r="N199" s="4" t="str">
        <f>IF(F199="","",N$4&amp;": '"&amp;_xlfn.XLOOKUP(F199,Sheet2!$K$1:$K$26,Sheet2!$L$1:$L$26)&amp;"'")</f>
        <v/>
      </c>
      <c r="O199" s="4" t="str">
        <f t="shared" si="37"/>
        <v>category_id: 3</v>
      </c>
      <c r="P199" s="4" t="str">
        <f t="shared" si="34"/>
        <v/>
      </c>
      <c r="Q199" s="4" t="str">
        <f t="shared" si="38"/>
        <v/>
      </c>
      <c r="R199" s="4" t="str">
        <f t="shared" ca="1" si="39"/>
        <v>{product_name: 'Rope Climber', cost: -1, stock: 1, weight: 3, category_id: 3, additional_information: {}},</v>
      </c>
    </row>
    <row r="200" spans="1:18" s="12" customFormat="1" ht="20.399999999999999" outlineLevel="1" x14ac:dyDescent="0.2">
      <c r="A200" s="11" t="s">
        <v>1211</v>
      </c>
      <c r="B200" s="37" t="s">
        <v>1212</v>
      </c>
      <c r="C200" s="12">
        <v>10</v>
      </c>
      <c r="D200" s="12">
        <v>1</v>
      </c>
      <c r="E200" s="13" t="s">
        <v>945</v>
      </c>
      <c r="F200" s="13" t="s">
        <v>1442</v>
      </c>
      <c r="H200" s="4" t="str">
        <f t="shared" si="30"/>
        <v>product_name: 'Rope, Hempen'</v>
      </c>
      <c r="I200" s="4" t="str">
        <f t="shared" si="31"/>
        <v>description: 'This rope has 2 hit points and can be burst with a DC 23 Strength check.'</v>
      </c>
      <c r="J200" s="4" t="str">
        <f t="shared" si="32"/>
        <v>cost: 1</v>
      </c>
      <c r="K200" s="4" t="str">
        <f t="shared" ca="1" si="35"/>
        <v>stock: 6</v>
      </c>
      <c r="L200" s="4" t="str">
        <f t="shared" si="33"/>
        <v>weight: 10</v>
      </c>
      <c r="M200" s="4" t="str">
        <f t="shared" si="36"/>
        <v>image_link: '/img/adventuringGear.png'</v>
      </c>
      <c r="N200" s="4" t="str">
        <f>IF(F200="","",N$4&amp;": '"&amp;_xlfn.XLOOKUP(F200,Sheet2!$K$1:$K$26,Sheet2!$L$1:$L$26)&amp;"'")</f>
        <v>image_alt_text: 'Adventuring Gear'</v>
      </c>
      <c r="O200" s="4" t="str">
        <f t="shared" si="37"/>
        <v>category_id: 3</v>
      </c>
      <c r="P200" s="4" t="str">
        <f t="shared" si="34"/>
        <v>type: 'Adventuring Gear'</v>
      </c>
      <c r="Q200" s="4" t="str">
        <f t="shared" si="38"/>
        <v/>
      </c>
      <c r="R200" s="4" t="str">
        <f t="shared" ca="1" si="39"/>
        <v>{product_name: 'Rope, Hempen', description: 'This rope has 2 hit points and can be burst with a DC 23 Strength check.', cost: 1, stock: 6, weight: 10, image_link: '/img/adventuringGear.png', image_alt_text: 'Adventuring Gear', category_id: 3, additional_information: {type: 'Adventuring Gear'}},</v>
      </c>
    </row>
    <row r="201" spans="1:18" s="12" customFormat="1" ht="30.6" outlineLevel="1" x14ac:dyDescent="0.2">
      <c r="A201" s="11" t="s">
        <v>1213</v>
      </c>
      <c r="B201" s="37" t="s">
        <v>1215</v>
      </c>
      <c r="C201" s="12">
        <v>5</v>
      </c>
      <c r="D201" s="12">
        <v>10</v>
      </c>
      <c r="E201" s="13" t="s">
        <v>945</v>
      </c>
      <c r="F201" s="13" t="s">
        <v>1442</v>
      </c>
      <c r="H201" s="4" t="str">
        <f t="shared" si="30"/>
        <v>product_name: 'Rope, Silk'</v>
      </c>
      <c r="I201" s="4" t="str">
        <f t="shared" si="31"/>
        <v>description: 'This rope has 4 hit points and can be burst with a DC 24 Strength check. It is so supple that it provides a +2 circumstance bonus on Use Rope checks.'</v>
      </c>
      <c r="J201" s="4" t="str">
        <f t="shared" si="32"/>
        <v>cost: 10</v>
      </c>
      <c r="K201" s="4" t="str">
        <f t="shared" ca="1" si="35"/>
        <v>stock: 1</v>
      </c>
      <c r="L201" s="4" t="str">
        <f t="shared" si="33"/>
        <v>weight: 5</v>
      </c>
      <c r="M201" s="4" t="str">
        <f t="shared" si="36"/>
        <v>image_link: '/img/adventuringGear.png'</v>
      </c>
      <c r="N201" s="4" t="str">
        <f>IF(F201="","",N$4&amp;": '"&amp;_xlfn.XLOOKUP(F201,Sheet2!$K$1:$K$26,Sheet2!$L$1:$L$26)&amp;"'")</f>
        <v>image_alt_text: 'Adventuring Gear'</v>
      </c>
      <c r="O201" s="4" t="str">
        <f t="shared" si="37"/>
        <v>category_id: 3</v>
      </c>
      <c r="P201" s="4" t="str">
        <f t="shared" si="34"/>
        <v>type: 'Adventuring Gear'</v>
      </c>
      <c r="Q201" s="4" t="str">
        <f t="shared" si="38"/>
        <v/>
      </c>
      <c r="R201" s="4" t="str">
        <f t="shared" ca="1" si="39"/>
        <v>{product_name: 'Rope, Silk', description: 'This rope has 4 hit points and can be burst with a DC 24 Strength check. It is so supple that it provides a +2 circumstance bonus on Use Rope checks.', cost: 10, stock: 1, weight: 5, image_link: '/img/adventuringGear.png', image_alt_text: 'Adventuring Gear', category_id: 3, additional_information: {type: 'Adventuring Gear'}},</v>
      </c>
    </row>
    <row r="202" spans="1:18" s="12" customFormat="1" ht="20.399999999999999" outlineLevel="1" x14ac:dyDescent="0.2">
      <c r="A202" s="11" t="s">
        <v>1216</v>
      </c>
      <c r="B202" s="37" t="s">
        <v>1218</v>
      </c>
      <c r="D202" s="12">
        <v>50</v>
      </c>
      <c r="E202" s="13" t="s">
        <v>1420</v>
      </c>
      <c r="F202" s="13" t="s">
        <v>1447</v>
      </c>
      <c r="H202" s="4" t="str">
        <f t="shared" si="30"/>
        <v>product_name: 'Rowboat'</v>
      </c>
      <c r="I202" s="4" t="str">
        <f t="shared" si="31"/>
        <v>description: 'This 8- to 12-foot-long boat holds two or three Medium passengers. It moves about 1-1/2 miles per hour.'</v>
      </c>
      <c r="J202" s="4" t="str">
        <f t="shared" si="32"/>
        <v>cost: 50</v>
      </c>
      <c r="K202" s="4" t="str">
        <f t="shared" ca="1" si="35"/>
        <v>stock: 16</v>
      </c>
      <c r="L202" s="4" t="str">
        <f t="shared" si="33"/>
        <v>weight: -1</v>
      </c>
      <c r="M202" s="4" t="str">
        <f t="shared" si="36"/>
        <v>image_link: '/img/transport.port'</v>
      </c>
      <c r="N202" s="4" t="str">
        <f>IF(F202="","",N$4&amp;": '"&amp;_xlfn.XLOOKUP(F202,Sheet2!$K$1:$K$26,Sheet2!$L$1:$L$26)&amp;"'")</f>
        <v>image_alt_text: 'Transport'</v>
      </c>
      <c r="O202" s="4" t="str">
        <f t="shared" si="37"/>
        <v>category_id: 3</v>
      </c>
      <c r="P202" s="4" t="str">
        <f t="shared" si="34"/>
        <v>type: 'Transport'</v>
      </c>
      <c r="Q202" s="4" t="str">
        <f t="shared" si="38"/>
        <v/>
      </c>
      <c r="R202" s="4" t="str">
        <f t="shared" ca="1" si="39"/>
        <v>{product_name: 'Rowboat', description: 'This 8- to 12-foot-long boat holds two or three Medium passengers. It moves about 1-1/2 miles per hour.', cost: 50, stock: 16, weight: -1, image_link: '/img/transport.port', image_alt_text: 'Transport', category_id: 3, additional_information: {type: 'Transport'}},</v>
      </c>
    </row>
    <row r="203" spans="1:18" s="12" customFormat="1" ht="40.799999999999997" outlineLevel="1" x14ac:dyDescent="0.2">
      <c r="A203" s="11" t="s">
        <v>1219</v>
      </c>
      <c r="B203" s="37" t="s">
        <v>1221</v>
      </c>
      <c r="C203" s="12">
        <v>15</v>
      </c>
      <c r="D203" s="12">
        <v>200</v>
      </c>
      <c r="E203" s="13" t="s">
        <v>870</v>
      </c>
      <c r="F203" s="13" t="s">
        <v>1440</v>
      </c>
      <c r="H203" s="4" t="str">
        <f t="shared" si="30"/>
        <v>product_name: 'Royal Outfit'</v>
      </c>
      <c r="I203" s="4" t="str">
        <f t="shared" si="31"/>
        <v>description: 'This is just the clothing, not the royal scepter, crown, ring, and other accoutrements. Royal clothes are ostentatious, with gems, gold, silk, and fur in abundance.'</v>
      </c>
      <c r="J203" s="4" t="str">
        <f t="shared" si="32"/>
        <v>cost: 200</v>
      </c>
      <c r="K203" s="4" t="str">
        <f t="shared" ca="1" si="35"/>
        <v>stock: 4</v>
      </c>
      <c r="L203" s="4" t="str">
        <f t="shared" si="33"/>
        <v>weight: 15</v>
      </c>
      <c r="M203" s="4" t="str">
        <f t="shared" si="36"/>
        <v>image_link: '/img/clothing.png'</v>
      </c>
      <c r="N203" s="4" t="str">
        <f>IF(F203="","",N$4&amp;": '"&amp;_xlfn.XLOOKUP(F203,Sheet2!$K$1:$K$26,Sheet2!$L$1:$L$26)&amp;"'")</f>
        <v>image_alt_text: 'Clothing'</v>
      </c>
      <c r="O203" s="4" t="str">
        <f t="shared" si="37"/>
        <v>category_id: 3</v>
      </c>
      <c r="P203" s="4" t="str">
        <f t="shared" si="34"/>
        <v>type: 'Clothing'</v>
      </c>
      <c r="Q203" s="4" t="str">
        <f t="shared" si="38"/>
        <v/>
      </c>
      <c r="R203" s="4" t="str">
        <f t="shared" ca="1" si="39"/>
        <v>{product_name: 'Royal Outfit', description: 'This is just the clothing, not the royal scepter, crown, ring, and other accoutrements. Royal clothes are ostentatious, with gems, gold, silk, and fur in abundance.', cost: 200, stock: 4, weight: 15, image_link: '/img/clothing.png', image_alt_text: 'Clothing', category_id: 3, additional_information: {type: 'Clothing'}},</v>
      </c>
    </row>
    <row r="204" spans="1:18" s="12" customFormat="1" outlineLevel="1" x14ac:dyDescent="0.2">
      <c r="A204" s="11" t="s">
        <v>895</v>
      </c>
      <c r="B204" s="37" t="s">
        <v>971</v>
      </c>
      <c r="C204" s="12">
        <v>0.5</v>
      </c>
      <c r="D204" s="12">
        <v>0.1</v>
      </c>
      <c r="E204" s="13" t="s">
        <v>945</v>
      </c>
      <c r="F204" s="13" t="s">
        <v>1442</v>
      </c>
      <c r="H204" s="4" t="str">
        <f t="shared" si="30"/>
        <v>product_name: 'Sack'</v>
      </c>
      <c r="I204" s="4" t="str">
        <f t="shared" si="31"/>
        <v>description: 'Holds 1 cu ft'</v>
      </c>
      <c r="J204" s="4" t="str">
        <f t="shared" si="32"/>
        <v>cost: 0.1</v>
      </c>
      <c r="K204" s="4" t="str">
        <f t="shared" ca="1" si="35"/>
        <v>stock: 18</v>
      </c>
      <c r="L204" s="4" t="str">
        <f t="shared" si="33"/>
        <v>weight: 0.5</v>
      </c>
      <c r="M204" s="4" t="str">
        <f t="shared" si="36"/>
        <v>image_link: '/img/adventuringGear.png'</v>
      </c>
      <c r="N204" s="4" t="str">
        <f>IF(F204="","",N$4&amp;": '"&amp;_xlfn.XLOOKUP(F204,Sheet2!$K$1:$K$26,Sheet2!$L$1:$L$26)&amp;"'")</f>
        <v>image_alt_text: 'Adventuring Gear'</v>
      </c>
      <c r="O204" s="4" t="str">
        <f t="shared" si="37"/>
        <v>category_id: 3</v>
      </c>
      <c r="P204" s="4" t="str">
        <f t="shared" si="34"/>
        <v>type: 'Adventuring Gear'</v>
      </c>
      <c r="Q204" s="4" t="str">
        <f t="shared" si="38"/>
        <v/>
      </c>
      <c r="R204" s="4" t="str">
        <f t="shared" ca="1" si="39"/>
        <v>{product_name: 'Sack', description: 'Holds 1 cu ft', cost: 0.1, stock: 18, weight: 0.5, image_link: '/img/adventuringGear.png', image_alt_text: 'Adventuring Gear', category_id: 3, additional_information: {type: 'Adventuring Gear'}},</v>
      </c>
    </row>
    <row r="205" spans="1:18" s="12" customFormat="1" ht="30.6" outlineLevel="1" x14ac:dyDescent="0.2">
      <c r="A205" s="11" t="s">
        <v>1222</v>
      </c>
      <c r="B205" s="37" t="s">
        <v>1224</v>
      </c>
      <c r="C205" s="12">
        <v>40</v>
      </c>
      <c r="D205" s="12">
        <v>60</v>
      </c>
      <c r="E205" s="13" t="s">
        <v>1035</v>
      </c>
      <c r="F205" s="13" t="s">
        <v>1439</v>
      </c>
      <c r="H205" s="4" t="str">
        <f t="shared" si="30"/>
        <v>product_name: 'Saddle, Exotic Military'</v>
      </c>
      <c r="I205" s="4" t="str">
        <f t="shared" si="31"/>
        <v>description: 'An exotic saddle is like a normal saddle of the same sort except that it is designed for an unusual mount. Exotic saddles come in military, pack, and riding styles.'</v>
      </c>
      <c r="J205" s="4" t="str">
        <f t="shared" si="32"/>
        <v>cost: 60</v>
      </c>
      <c r="K205" s="4" t="str">
        <f t="shared" ca="1" si="35"/>
        <v>stock: 6</v>
      </c>
      <c r="L205" s="4" t="str">
        <f t="shared" si="33"/>
        <v>weight: 40</v>
      </c>
      <c r="M205" s="4" t="str">
        <f t="shared" si="36"/>
        <v>image_link: '/img/specialitems.png'</v>
      </c>
      <c r="N205" s="4" t="str">
        <f>IF(F205="","",N$4&amp;": '"&amp;_xlfn.XLOOKUP(F205,Sheet2!$K$1:$K$26,Sheet2!$L$1:$L$26)&amp;"'")</f>
        <v>image_alt_text: 'Special Items'</v>
      </c>
      <c r="O205" s="4" t="str">
        <f t="shared" si="37"/>
        <v>category_id: 3</v>
      </c>
      <c r="P205" s="4" t="str">
        <f t="shared" si="34"/>
        <v>type: 'Mounts &amp; Related Gear'</v>
      </c>
      <c r="Q205" s="4" t="str">
        <f t="shared" si="38"/>
        <v/>
      </c>
      <c r="R205" s="4" t="str">
        <f t="shared" ca="1" si="39"/>
        <v>{product_name: 'Saddle, Exotic Military', description: 'An exotic saddle is like a normal saddle of the same sort except that it is designed for an unusual mount. Exotic saddles come in military, pack, and riding styles.', cost: 60, stock: 6, weight: 40, image_link: '/img/specialitems.png', image_alt_text: 'Special Items', category_id: 3, additional_information: {type: 'Mounts &amp; Related Gear'}},</v>
      </c>
    </row>
    <row r="206" spans="1:18" s="12" customFormat="1" ht="30.6" outlineLevel="1" x14ac:dyDescent="0.2">
      <c r="A206" s="11" t="s">
        <v>1225</v>
      </c>
      <c r="B206" s="37" t="s">
        <v>1224</v>
      </c>
      <c r="C206" s="12">
        <v>20</v>
      </c>
      <c r="D206" s="12">
        <v>15</v>
      </c>
      <c r="E206" s="13" t="s">
        <v>1035</v>
      </c>
      <c r="F206" s="13" t="s">
        <v>1439</v>
      </c>
      <c r="H206" s="4" t="str">
        <f t="shared" si="30"/>
        <v>product_name: 'Saddle, Exotic Pack'</v>
      </c>
      <c r="I206" s="4" t="str">
        <f t="shared" si="31"/>
        <v>description: 'An exotic saddle is like a normal saddle of the same sort except that it is designed for an unusual mount. Exotic saddles come in military, pack, and riding styles.'</v>
      </c>
      <c r="J206" s="4" t="str">
        <f t="shared" si="32"/>
        <v>cost: 15</v>
      </c>
      <c r="K206" s="4" t="str">
        <f t="shared" ca="1" si="35"/>
        <v>stock: 9</v>
      </c>
      <c r="L206" s="4" t="str">
        <f t="shared" si="33"/>
        <v>weight: 20</v>
      </c>
      <c r="M206" s="4" t="str">
        <f t="shared" si="36"/>
        <v>image_link: '/img/specialitems.png'</v>
      </c>
      <c r="N206" s="4" t="str">
        <f>IF(F206="","",N$4&amp;": '"&amp;_xlfn.XLOOKUP(F206,Sheet2!$K$1:$K$26,Sheet2!$L$1:$L$26)&amp;"'")</f>
        <v>image_alt_text: 'Special Items'</v>
      </c>
      <c r="O206" s="4" t="str">
        <f t="shared" si="37"/>
        <v>category_id: 3</v>
      </c>
      <c r="P206" s="4" t="str">
        <f t="shared" si="34"/>
        <v>type: 'Mounts &amp; Related Gear'</v>
      </c>
      <c r="Q206" s="4" t="str">
        <f t="shared" si="38"/>
        <v/>
      </c>
      <c r="R206" s="4" t="str">
        <f t="shared" ca="1" si="39"/>
        <v>{product_name: 'Saddle, Exotic Pack', description: 'An exotic saddle is like a normal saddle of the same sort except that it is designed for an unusual mount. Exotic saddles come in military, pack, and riding styles.', cost: 15, stock: 9, weight: 20, image_link: '/img/specialitems.png', image_alt_text: 'Special Items', category_id: 3, additional_information: {type: 'Mounts &amp; Related Gear'}},</v>
      </c>
    </row>
    <row r="207" spans="1:18" s="12" customFormat="1" ht="30.6" outlineLevel="1" x14ac:dyDescent="0.2">
      <c r="A207" s="11" t="s">
        <v>1227</v>
      </c>
      <c r="B207" s="37" t="s">
        <v>1224</v>
      </c>
      <c r="C207" s="12">
        <v>30</v>
      </c>
      <c r="D207" s="12">
        <v>30</v>
      </c>
      <c r="E207" s="13" t="s">
        <v>1035</v>
      </c>
      <c r="F207" s="13" t="s">
        <v>1439</v>
      </c>
      <c r="H207" s="4" t="str">
        <f t="shared" si="30"/>
        <v>product_name: 'Saddle, Exotic Riding'</v>
      </c>
      <c r="I207" s="4" t="str">
        <f t="shared" si="31"/>
        <v>description: 'An exotic saddle is like a normal saddle of the same sort except that it is designed for an unusual mount. Exotic saddles come in military, pack, and riding styles.'</v>
      </c>
      <c r="J207" s="4" t="str">
        <f t="shared" si="32"/>
        <v>cost: 30</v>
      </c>
      <c r="K207" s="4" t="str">
        <f t="shared" ca="1" si="35"/>
        <v>stock: 2</v>
      </c>
      <c r="L207" s="4" t="str">
        <f t="shared" si="33"/>
        <v>weight: 30</v>
      </c>
      <c r="M207" s="4" t="str">
        <f t="shared" si="36"/>
        <v>image_link: '/img/specialitems.png'</v>
      </c>
      <c r="N207" s="4" t="str">
        <f>IF(F207="","",N$4&amp;": '"&amp;_xlfn.XLOOKUP(F207,Sheet2!$K$1:$K$26,Sheet2!$L$1:$L$26)&amp;"'")</f>
        <v>image_alt_text: 'Special Items'</v>
      </c>
      <c r="O207" s="4" t="str">
        <f t="shared" si="37"/>
        <v>category_id: 3</v>
      </c>
      <c r="P207" s="4" t="str">
        <f t="shared" si="34"/>
        <v>type: 'Mounts &amp; Related Gear'</v>
      </c>
      <c r="Q207" s="4" t="str">
        <f t="shared" si="38"/>
        <v/>
      </c>
      <c r="R207" s="4" t="str">
        <f t="shared" ca="1" si="39"/>
        <v>{product_name: 'Saddle, Exotic Riding', description: 'An exotic saddle is like a normal saddle of the same sort except that it is designed for an unusual mount. Exotic saddles come in military, pack, and riding styles.', cost: 30, stock: 2, weight: 30, image_link: '/img/specialitems.png', image_alt_text: 'Special Items', category_id: 3, additional_information: {type: 'Mounts &amp; Related Gear'}},</v>
      </c>
    </row>
    <row r="208" spans="1:18" s="12" customFormat="1" ht="51" outlineLevel="1" x14ac:dyDescent="0.2">
      <c r="A208" s="11" t="s">
        <v>1229</v>
      </c>
      <c r="B208" s="37" t="s">
        <v>1230</v>
      </c>
      <c r="C208" s="12">
        <v>30</v>
      </c>
      <c r="D208" s="12">
        <v>20</v>
      </c>
      <c r="E208" s="13" t="s">
        <v>1035</v>
      </c>
      <c r="F208" s="13" t="s">
        <v>1439</v>
      </c>
      <c r="H208" s="4" t="str">
        <f t="shared" si="30"/>
        <v>product_name: 'Saddle, Military'</v>
      </c>
      <c r="I208" s="4" t="str">
        <f t="shared" si="31"/>
        <v>description: 'A military saddle braces the rider, providing a +2 circumstance bonus on Ride checks related to staying in the saddle. If you\'re knocked unconscious while in a military saddle, you have a 75% chance to stay in the saddle (compared to 50% for a riding saddle).'</v>
      </c>
      <c r="J208" s="4" t="str">
        <f t="shared" si="32"/>
        <v>cost: 20</v>
      </c>
      <c r="K208" s="4" t="str">
        <f t="shared" ca="1" si="35"/>
        <v>stock: 10</v>
      </c>
      <c r="L208" s="4" t="str">
        <f t="shared" si="33"/>
        <v>weight: 30</v>
      </c>
      <c r="M208" s="4" t="str">
        <f t="shared" si="36"/>
        <v>image_link: '/img/specialitems.png'</v>
      </c>
      <c r="N208" s="4" t="str">
        <f>IF(F208="","",N$4&amp;": '"&amp;_xlfn.XLOOKUP(F208,Sheet2!$K$1:$K$26,Sheet2!$L$1:$L$26)&amp;"'")</f>
        <v>image_alt_text: 'Special Items'</v>
      </c>
      <c r="O208" s="4" t="str">
        <f t="shared" si="37"/>
        <v>category_id: 3</v>
      </c>
      <c r="P208" s="4" t="str">
        <f t="shared" si="34"/>
        <v>type: 'Mounts &amp; Related Gear'</v>
      </c>
      <c r="Q208" s="4" t="str">
        <f t="shared" si="38"/>
        <v/>
      </c>
      <c r="R208" s="4" t="str">
        <f t="shared" ca="1" si="39"/>
        <v>{product_name: 'Saddle, Military', description: 'A military saddle braces the rider, providing a +2 circumstance bonus on Ride checks related to staying in the saddle. If you\'re knocked unconscious while in a military saddle, you have a 75% chance to stay in the saddle (compared to 50% for a riding saddle).', cost: 20, stock: 10, weight: 30, image_link: '/img/specialitems.png', image_alt_text: 'Special Items', category_id: 3, additional_information: {type: 'Mounts &amp; Related Gear'}},</v>
      </c>
    </row>
    <row r="209" spans="1:18" s="12" customFormat="1" ht="20.399999999999999" outlineLevel="1" x14ac:dyDescent="0.2">
      <c r="A209" s="11" t="s">
        <v>1231</v>
      </c>
      <c r="B209" s="37" t="s">
        <v>1232</v>
      </c>
      <c r="C209" s="12">
        <v>15</v>
      </c>
      <c r="D209" s="12">
        <v>5</v>
      </c>
      <c r="E209" s="13" t="s">
        <v>1035</v>
      </c>
      <c r="F209" s="13" t="s">
        <v>1439</v>
      </c>
      <c r="H209" s="4" t="str">
        <f t="shared" si="30"/>
        <v>product_name: 'Saddle, Pack'</v>
      </c>
      <c r="I209" s="4" t="str">
        <f t="shared" si="31"/>
        <v>description: 'A pack saddle holds gear and supplies, but not a rider. It holds as much gear as the mount can carry.'</v>
      </c>
      <c r="J209" s="4" t="str">
        <f t="shared" si="32"/>
        <v>cost: 5</v>
      </c>
      <c r="K209" s="4" t="str">
        <f t="shared" ca="1" si="35"/>
        <v>stock: 8</v>
      </c>
      <c r="L209" s="4" t="str">
        <f t="shared" si="33"/>
        <v>weight: 15</v>
      </c>
      <c r="M209" s="4" t="str">
        <f t="shared" si="36"/>
        <v>image_link: '/img/specialitems.png'</v>
      </c>
      <c r="N209" s="4" t="str">
        <f>IF(F209="","",N$4&amp;": '"&amp;_xlfn.XLOOKUP(F209,Sheet2!$K$1:$K$26,Sheet2!$L$1:$L$26)&amp;"'")</f>
        <v>image_alt_text: 'Special Items'</v>
      </c>
      <c r="O209" s="4" t="str">
        <f t="shared" si="37"/>
        <v>category_id: 3</v>
      </c>
      <c r="P209" s="4" t="str">
        <f t="shared" si="34"/>
        <v>type: 'Mounts &amp; Related Gear'</v>
      </c>
      <c r="Q209" s="4" t="str">
        <f t="shared" si="38"/>
        <v/>
      </c>
      <c r="R209" s="4" t="str">
        <f t="shared" ca="1" si="39"/>
        <v>{product_name: 'Saddle, Pack', description: 'A pack saddle holds gear and supplies, but not a rider. It holds as much gear as the mount can carry.', cost: 5, stock: 8, weight: 15, image_link: '/img/specialitems.png', image_alt_text: 'Special Items', category_id: 3, additional_information: {type: 'Mounts &amp; Related Gear'}},</v>
      </c>
    </row>
    <row r="210" spans="1:18" s="12" customFormat="1" outlineLevel="1" x14ac:dyDescent="0.2">
      <c r="A210" s="11" t="s">
        <v>1233</v>
      </c>
      <c r="B210" s="37" t="s">
        <v>1234</v>
      </c>
      <c r="C210" s="12">
        <v>25</v>
      </c>
      <c r="D210" s="12">
        <v>10</v>
      </c>
      <c r="E210" s="13" t="s">
        <v>1035</v>
      </c>
      <c r="F210" s="13" t="s">
        <v>1439</v>
      </c>
      <c r="H210" s="4" t="str">
        <f t="shared" si="30"/>
        <v>product_name: 'Saddle, Riding'</v>
      </c>
      <c r="I210" s="4" t="str">
        <f t="shared" si="31"/>
        <v>description: 'The standard riding saddle supports a rider.'</v>
      </c>
      <c r="J210" s="4" t="str">
        <f t="shared" si="32"/>
        <v>cost: 10</v>
      </c>
      <c r="K210" s="4" t="str">
        <f t="shared" ca="1" si="35"/>
        <v>stock: 3</v>
      </c>
      <c r="L210" s="4" t="str">
        <f t="shared" si="33"/>
        <v>weight: 25</v>
      </c>
      <c r="M210" s="4" t="str">
        <f t="shared" si="36"/>
        <v>image_link: '/img/specialitems.png'</v>
      </c>
      <c r="N210" s="4" t="str">
        <f>IF(F210="","",N$4&amp;": '"&amp;_xlfn.XLOOKUP(F210,Sheet2!$K$1:$K$26,Sheet2!$L$1:$L$26)&amp;"'")</f>
        <v>image_alt_text: 'Special Items'</v>
      </c>
      <c r="O210" s="4" t="str">
        <f t="shared" si="37"/>
        <v>category_id: 3</v>
      </c>
      <c r="P210" s="4" t="str">
        <f t="shared" si="34"/>
        <v>type: 'Mounts &amp; Related Gear'</v>
      </c>
      <c r="Q210" s="4" t="str">
        <f t="shared" si="38"/>
        <v/>
      </c>
      <c r="R210" s="4" t="str">
        <f t="shared" ca="1" si="39"/>
        <v>{product_name: 'Saddle, Riding', description: 'The standard riding saddle supports a rider.', cost: 10, stock: 3, weight: 25, image_link: '/img/specialitems.png', image_alt_text: 'Special Items', category_id: 3, additional_information: {type: 'Mounts &amp; Related Gear'}},</v>
      </c>
    </row>
    <row r="211" spans="1:18" s="12" customFormat="1" outlineLevel="1" x14ac:dyDescent="0.2">
      <c r="A211" s="11" t="s">
        <v>896</v>
      </c>
      <c r="B211" s="37" t="s">
        <v>1352</v>
      </c>
      <c r="C211" s="12">
        <v>8</v>
      </c>
      <c r="D211" s="12">
        <v>4</v>
      </c>
      <c r="E211" s="13" t="s">
        <v>1035</v>
      </c>
      <c r="F211" s="13" t="s">
        <v>1439</v>
      </c>
      <c r="H211" s="4" t="str">
        <f t="shared" si="30"/>
        <v>product_name: 'Saddlebags'</v>
      </c>
      <c r="I211" s="4" t="str">
        <f t="shared" si="31"/>
        <v/>
      </c>
      <c r="J211" s="4" t="str">
        <f t="shared" si="32"/>
        <v>cost: 4</v>
      </c>
      <c r="K211" s="4" t="str">
        <f t="shared" ca="1" si="35"/>
        <v>stock: 15</v>
      </c>
      <c r="L211" s="4" t="str">
        <f t="shared" si="33"/>
        <v>weight: 8</v>
      </c>
      <c r="M211" s="4" t="str">
        <f t="shared" si="36"/>
        <v>image_link: '/img/specialitems.png'</v>
      </c>
      <c r="N211" s="4" t="str">
        <f>IF(F211="","",N$4&amp;": '"&amp;_xlfn.XLOOKUP(F211,Sheet2!$K$1:$K$26,Sheet2!$L$1:$L$26)&amp;"'")</f>
        <v>image_alt_text: 'Special Items'</v>
      </c>
      <c r="O211" s="4" t="str">
        <f t="shared" si="37"/>
        <v>category_id: 3</v>
      </c>
      <c r="P211" s="4" t="str">
        <f t="shared" si="34"/>
        <v>type: 'Mounts &amp; Related Gear'</v>
      </c>
      <c r="Q211" s="4" t="str">
        <f t="shared" si="38"/>
        <v/>
      </c>
      <c r="R211" s="4" t="str">
        <f t="shared" ca="1" si="39"/>
        <v>{product_name: 'Saddlebags', cost: 4, stock: 15, weight: 8, image_link: '/img/specialitems.png', image_alt_text: 'Special Items', category_id: 3, additional_information: {type: 'Mounts &amp; Related Gear'}},</v>
      </c>
    </row>
    <row r="212" spans="1:18" s="12" customFormat="1" outlineLevel="1" x14ac:dyDescent="0.2">
      <c r="A212" s="11" t="s">
        <v>896</v>
      </c>
      <c r="B212" s="37" t="s">
        <v>1352</v>
      </c>
      <c r="C212" s="12">
        <v>4</v>
      </c>
      <c r="D212" s="12">
        <v>8</v>
      </c>
      <c r="E212" s="13"/>
      <c r="F212" s="13"/>
      <c r="H212" s="4" t="str">
        <f t="shared" si="30"/>
        <v>product_name: 'Saddlebags'</v>
      </c>
      <c r="I212" s="4" t="str">
        <f t="shared" si="31"/>
        <v/>
      </c>
      <c r="J212" s="4" t="str">
        <f t="shared" si="32"/>
        <v>cost: 8</v>
      </c>
      <c r="K212" s="4" t="str">
        <f t="shared" ca="1" si="35"/>
        <v>stock: 1</v>
      </c>
      <c r="L212" s="4" t="str">
        <f t="shared" si="33"/>
        <v>weight: 4</v>
      </c>
      <c r="M212" s="4" t="str">
        <f t="shared" si="36"/>
        <v/>
      </c>
      <c r="N212" s="4" t="str">
        <f>IF(F212="","",N$4&amp;": '"&amp;_xlfn.XLOOKUP(F212,Sheet2!$K$1:$K$26,Sheet2!$L$1:$L$26)&amp;"'")</f>
        <v/>
      </c>
      <c r="O212" s="4" t="str">
        <f t="shared" si="37"/>
        <v>category_id: 3</v>
      </c>
      <c r="P212" s="4" t="str">
        <f t="shared" si="34"/>
        <v/>
      </c>
      <c r="Q212" s="4" t="str">
        <f t="shared" si="38"/>
        <v/>
      </c>
      <c r="R212" s="4" t="str">
        <f t="shared" ca="1" si="39"/>
        <v>{product_name: 'Saddlebags', cost: 8, stock: 1, weight: 4, category_id: 3, additional_information: {}},</v>
      </c>
    </row>
    <row r="213" spans="1:18" s="12" customFormat="1" ht="40.799999999999997" outlineLevel="1" x14ac:dyDescent="0.2">
      <c r="A213" s="11" t="s">
        <v>1235</v>
      </c>
      <c r="B213" s="37" t="s">
        <v>1237</v>
      </c>
      <c r="D213" s="12">
        <v>10000</v>
      </c>
      <c r="E213" s="13" t="s">
        <v>1420</v>
      </c>
      <c r="F213" s="13" t="s">
        <v>1445</v>
      </c>
      <c r="H213" s="4" t="str">
        <f t="shared" si="30"/>
        <v>product_name: 'Sailing Ship'</v>
      </c>
      <c r="I213" s="4" t="str">
        <f t="shared" si="31"/>
        <v>description: 'This larger, seaworthy ship is 75 to 90 feet long and 20 feet wide and has a crew of 20. It can carry 150 tons of cargo. It has square sails on its two masts and can make sea voyages. It moves about 2 miles per hour.'</v>
      </c>
      <c r="J213" s="4" t="str">
        <f t="shared" si="32"/>
        <v>cost: 10000</v>
      </c>
      <c r="K213" s="4" t="str">
        <f t="shared" ca="1" si="35"/>
        <v>stock: 8</v>
      </c>
      <c r="L213" s="4" t="str">
        <f t="shared" si="33"/>
        <v>weight: -1</v>
      </c>
      <c r="M213" s="4" t="str">
        <f t="shared" si="36"/>
        <v>image_link: '/img/castle.png'</v>
      </c>
      <c r="N213" s="4" t="str">
        <f>IF(F213="","",N$4&amp;": '"&amp;_xlfn.XLOOKUP(F213,Sheet2!$K$1:$K$26,Sheet2!$L$1:$L$26)&amp;"'")</f>
        <v>image_alt_text: 'Castle'</v>
      </c>
      <c r="O213" s="4" t="str">
        <f t="shared" si="37"/>
        <v>category_id: 3</v>
      </c>
      <c r="P213" s="4" t="str">
        <f t="shared" si="34"/>
        <v>type: 'Transport'</v>
      </c>
      <c r="Q213" s="4" t="str">
        <f t="shared" si="38"/>
        <v/>
      </c>
      <c r="R213" s="4" t="str">
        <f t="shared" ca="1" si="39"/>
        <v>{product_name: 'Sailing Ship', description: 'This larger, seaworthy ship is 75 to 90 feet long and 20 feet wide and has a crew of 20. It can carry 150 tons of cargo. It has square sails on its two masts and can make sea voyages. It moves about 2 miles per hour.', cost: 10000, stock: 8, weight: -1, image_link: '/img/castle.png', image_alt_text: 'Castle', category_id: 3, additional_information: {type: 'Transport'}},</v>
      </c>
    </row>
    <row r="214" spans="1:18" s="12" customFormat="1" ht="30.6" outlineLevel="1" x14ac:dyDescent="0.2">
      <c r="A214" s="11" t="s">
        <v>1238</v>
      </c>
      <c r="B214" s="37" t="s">
        <v>1240</v>
      </c>
      <c r="C214" s="12">
        <v>1</v>
      </c>
      <c r="D214" s="12">
        <v>2</v>
      </c>
      <c r="E214" s="13" t="s">
        <v>914</v>
      </c>
      <c r="F214" s="13" t="s">
        <v>1435</v>
      </c>
      <c r="H214" s="4" t="str">
        <f t="shared" si="30"/>
        <v>product_name: 'Scale, Merchant\'s'</v>
      </c>
      <c r="I214" s="4" t="str">
        <f t="shared" si="31"/>
        <v>description: 'A scale grants a +2 circumstance bonus on Appraise checks involving items that are valued by weight, including anything made of precious metals.'</v>
      </c>
      <c r="J214" s="4" t="str">
        <f t="shared" si="32"/>
        <v>cost: 2</v>
      </c>
      <c r="K214" s="4" t="str">
        <f t="shared" ca="1" si="35"/>
        <v>stock: 3</v>
      </c>
      <c r="L214" s="4" t="str">
        <f t="shared" si="33"/>
        <v>weight: 1</v>
      </c>
      <c r="M214" s="4" t="str">
        <f t="shared" si="36"/>
        <v>image_link: '/img/tools&amp;skillsKit.png'</v>
      </c>
      <c r="N214" s="4" t="str">
        <f>IF(F214="","",N$4&amp;": '"&amp;_xlfn.XLOOKUP(F214,Sheet2!$K$1:$K$26,Sheet2!$L$1:$L$26)&amp;"'")</f>
        <v>image_alt_text: 'Tools &amp; Skills Kit'</v>
      </c>
      <c r="O214" s="4" t="str">
        <f t="shared" si="37"/>
        <v>category_id: 3</v>
      </c>
      <c r="P214" s="4" t="str">
        <f t="shared" si="34"/>
        <v>type: 'Tools &amp; Skill Kits'</v>
      </c>
      <c r="Q214" s="4" t="str">
        <f t="shared" si="38"/>
        <v/>
      </c>
      <c r="R214" s="4" t="str">
        <f t="shared" ca="1" si="39"/>
        <v>{product_name: 'Scale, Merchant\'s', description: 'A scale grants a +2 circumstance bonus on Appraise checks involving items that are valued by weight, including anything made of precious metals.', cost: 2, stock: 3, weight: 1, image_link: '/img/tools&amp;skillsKit.png', image_alt_text: 'Tools &amp; Skills Kit', category_id: 3, additional_information: {type: 'Tools &amp; Skill Kits'}},</v>
      </c>
    </row>
    <row r="215" spans="1:18" s="12" customFormat="1" outlineLevel="1" x14ac:dyDescent="0.2">
      <c r="A215" s="11" t="s">
        <v>1428</v>
      </c>
      <c r="B215" s="37" t="s">
        <v>1242</v>
      </c>
      <c r="C215" s="12">
        <v>0</v>
      </c>
      <c r="D215" s="12">
        <v>5</v>
      </c>
      <c r="E215" s="13"/>
      <c r="F215" s="13" t="s">
        <v>1439</v>
      </c>
      <c r="H215" s="4" t="str">
        <f t="shared" si="30"/>
        <v>product_name: 'Scent-Breaker'</v>
      </c>
      <c r="I215" s="4" t="str">
        <f t="shared" si="31"/>
        <v>description: 'Herbs break scent trail'</v>
      </c>
      <c r="J215" s="4" t="str">
        <f t="shared" si="32"/>
        <v>cost: 5</v>
      </c>
      <c r="K215" s="4" t="str">
        <f t="shared" ca="1" si="35"/>
        <v>stock: 10</v>
      </c>
      <c r="L215" s="4" t="str">
        <f t="shared" si="33"/>
        <v>weight: 0</v>
      </c>
      <c r="M215" s="4" t="str">
        <f t="shared" si="36"/>
        <v>image_link: '/img/specialitems.png'</v>
      </c>
      <c r="N215" s="4" t="str">
        <f>IF(F215="","",N$4&amp;": '"&amp;_xlfn.XLOOKUP(F215,Sheet2!$K$1:$K$26,Sheet2!$L$1:$L$26)&amp;"'")</f>
        <v>image_alt_text: 'Special Items'</v>
      </c>
      <c r="O215" s="4" t="str">
        <f t="shared" si="37"/>
        <v>category_id: 3</v>
      </c>
      <c r="P215" s="4" t="str">
        <f t="shared" si="34"/>
        <v/>
      </c>
      <c r="Q215" s="4" t="str">
        <f t="shared" si="38"/>
        <v/>
      </c>
      <c r="R215" s="4" t="str">
        <f t="shared" ca="1" si="39"/>
        <v>{product_name: 'Scent-Breaker', description: 'Herbs break scent trail', cost: 5, stock: 10, weight: 0, image_link: '/img/specialitems.png', image_alt_text: 'Special Items', category_id: 3, additional_information: {}},</v>
      </c>
    </row>
    <row r="216" spans="1:18" s="12" customFormat="1" ht="20.399999999999999" outlineLevel="1" x14ac:dyDescent="0.2">
      <c r="A216" s="11" t="s">
        <v>1243</v>
      </c>
      <c r="B216" s="37" t="s">
        <v>1245</v>
      </c>
      <c r="C216" s="12">
        <v>6</v>
      </c>
      <c r="D216" s="12">
        <v>5</v>
      </c>
      <c r="E216" s="13" t="s">
        <v>870</v>
      </c>
      <c r="F216" s="13" t="s">
        <v>1440</v>
      </c>
      <c r="H216" s="4" t="str">
        <f t="shared" si="30"/>
        <v>product_name: 'Scholar\'s Outfit'</v>
      </c>
      <c r="I216" s="4" t="str">
        <f t="shared" si="31"/>
        <v>description: 'Perfect for a scholar, this outfit includes a robe, a belt, a cap, soft shoes, and possibly a cloak.'</v>
      </c>
      <c r="J216" s="4" t="str">
        <f t="shared" si="32"/>
        <v>cost: 5</v>
      </c>
      <c r="K216" s="4" t="str">
        <f t="shared" ca="1" si="35"/>
        <v>stock: 6</v>
      </c>
      <c r="L216" s="4" t="str">
        <f t="shared" si="33"/>
        <v>weight: 6</v>
      </c>
      <c r="M216" s="4" t="str">
        <f t="shared" si="36"/>
        <v>image_link: '/img/clothing.png'</v>
      </c>
      <c r="N216" s="4" t="str">
        <f>IF(F216="","",N$4&amp;": '"&amp;_xlfn.XLOOKUP(F216,Sheet2!$K$1:$K$26,Sheet2!$L$1:$L$26)&amp;"'")</f>
        <v>image_alt_text: 'Clothing'</v>
      </c>
      <c r="O216" s="4" t="str">
        <f t="shared" si="37"/>
        <v>category_id: 3</v>
      </c>
      <c r="P216" s="4" t="str">
        <f t="shared" si="34"/>
        <v>type: 'Clothing'</v>
      </c>
      <c r="Q216" s="4" t="str">
        <f t="shared" si="38"/>
        <v/>
      </c>
      <c r="R216" s="4" t="str">
        <f t="shared" ca="1" si="39"/>
        <v>{product_name: 'Scholar\'s Outfit', description: 'Perfect for a scholar, this outfit includes a robe, a belt, a cap, soft shoes, and possibly a cloak.', cost: 5, stock: 6, weight: 6, image_link: '/img/clothing.png', image_alt_text: 'Clothing', category_id: 3, additional_information: {type: 'Clothing'}},</v>
      </c>
    </row>
    <row r="217" spans="1:18" s="12" customFormat="1" outlineLevel="1" x14ac:dyDescent="0.2">
      <c r="A217" s="11" t="s">
        <v>1246</v>
      </c>
      <c r="B217" s="37" t="s">
        <v>1352</v>
      </c>
      <c r="C217" s="12">
        <v>3</v>
      </c>
      <c r="D217" s="12">
        <v>10</v>
      </c>
      <c r="E217" s="13"/>
      <c r="F217" s="13" t="s">
        <v>1443</v>
      </c>
      <c r="H217" s="4" t="str">
        <f t="shared" si="30"/>
        <v>product_name: 'Scripture'</v>
      </c>
      <c r="I217" s="4" t="str">
        <f t="shared" si="31"/>
        <v/>
      </c>
      <c r="J217" s="4" t="str">
        <f t="shared" si="32"/>
        <v>cost: 10</v>
      </c>
      <c r="K217" s="4" t="str">
        <f t="shared" ca="1" si="35"/>
        <v>stock: 16</v>
      </c>
      <c r="L217" s="4" t="str">
        <f t="shared" si="33"/>
        <v>weight: 3</v>
      </c>
      <c r="M217" s="4" t="str">
        <f t="shared" si="36"/>
        <v>image_link: '/img/scroll.png'</v>
      </c>
      <c r="N217" s="4" t="str">
        <f>IF(F217="","",N$4&amp;": '"&amp;_xlfn.XLOOKUP(F217,Sheet2!$K$1:$K$26,Sheet2!$L$1:$L$26)&amp;"'")</f>
        <v>image_alt_text: 'Scroll'</v>
      </c>
      <c r="O217" s="4" t="str">
        <f t="shared" si="37"/>
        <v>category_id: 3</v>
      </c>
      <c r="P217" s="4" t="str">
        <f t="shared" si="34"/>
        <v/>
      </c>
      <c r="Q217" s="4" t="str">
        <f t="shared" si="38"/>
        <v/>
      </c>
      <c r="R217" s="4" t="str">
        <f t="shared" ca="1" si="39"/>
        <v>{product_name: 'Scripture', cost: 10, stock: 16, weight: 3, image_link: '/img/scroll.png', image_alt_text: 'Scroll', category_id: 3, additional_information: {}},</v>
      </c>
    </row>
    <row r="218" spans="1:18" s="12" customFormat="1" outlineLevel="1" x14ac:dyDescent="0.2">
      <c r="A218" s="11" t="s">
        <v>1247</v>
      </c>
      <c r="B218" s="37" t="s">
        <v>1352</v>
      </c>
      <c r="C218" s="12">
        <v>1</v>
      </c>
      <c r="D218" s="12">
        <v>15</v>
      </c>
      <c r="E218" s="13"/>
      <c r="F218" s="13" t="s">
        <v>1443</v>
      </c>
      <c r="H218" s="4" t="str">
        <f t="shared" si="30"/>
        <v>product_name: 'Scripture, Compact'</v>
      </c>
      <c r="I218" s="4" t="str">
        <f t="shared" si="31"/>
        <v/>
      </c>
      <c r="J218" s="4" t="str">
        <f t="shared" si="32"/>
        <v>cost: 15</v>
      </c>
      <c r="K218" s="4" t="str">
        <f t="shared" ca="1" si="35"/>
        <v>stock: 6</v>
      </c>
      <c r="L218" s="4" t="str">
        <f t="shared" si="33"/>
        <v>weight: 1</v>
      </c>
      <c r="M218" s="4" t="str">
        <f t="shared" si="36"/>
        <v>image_link: '/img/scroll.png'</v>
      </c>
      <c r="N218" s="4" t="str">
        <f>IF(F218="","",N$4&amp;": '"&amp;_xlfn.XLOOKUP(F218,Sheet2!$K$1:$K$26,Sheet2!$L$1:$L$26)&amp;"'")</f>
        <v>image_alt_text: 'Scroll'</v>
      </c>
      <c r="O218" s="4" t="str">
        <f t="shared" si="37"/>
        <v>category_id: 3</v>
      </c>
      <c r="P218" s="4" t="str">
        <f t="shared" si="34"/>
        <v/>
      </c>
      <c r="Q218" s="4" t="str">
        <f t="shared" si="38"/>
        <v/>
      </c>
      <c r="R218" s="4" t="str">
        <f t="shared" ca="1" si="39"/>
        <v>{product_name: 'Scripture, Compact', cost: 15, stock: 6, weight: 1, image_link: '/img/scroll.png', image_alt_text: 'Scroll', category_id: 3, additional_information: {}},</v>
      </c>
    </row>
    <row r="219" spans="1:18" s="12" customFormat="1" outlineLevel="1" x14ac:dyDescent="0.2">
      <c r="A219" s="11" t="s">
        <v>1248</v>
      </c>
      <c r="B219" s="37" t="s">
        <v>1044</v>
      </c>
      <c r="C219" s="12">
        <v>0</v>
      </c>
      <c r="D219" s="12">
        <v>0</v>
      </c>
      <c r="E219" s="13"/>
      <c r="F219" s="13" t="s">
        <v>1443</v>
      </c>
      <c r="H219" s="4" t="str">
        <f t="shared" si="30"/>
        <v>product_name: 'Scroll'</v>
      </c>
      <c r="I219" s="4" t="str">
        <f t="shared" si="31"/>
        <v>description: '(Usually a magical item)'</v>
      </c>
      <c r="J219" s="4" t="str">
        <f t="shared" si="32"/>
        <v>cost: 0</v>
      </c>
      <c r="K219" s="4" t="str">
        <f t="shared" ca="1" si="35"/>
        <v>stock: 1</v>
      </c>
      <c r="L219" s="4" t="str">
        <f t="shared" si="33"/>
        <v>weight: 0</v>
      </c>
      <c r="M219" s="4" t="str">
        <f t="shared" si="36"/>
        <v>image_link: '/img/scroll.png'</v>
      </c>
      <c r="N219" s="4" t="str">
        <f>IF(F219="","",N$4&amp;": '"&amp;_xlfn.XLOOKUP(F219,Sheet2!$K$1:$K$26,Sheet2!$L$1:$L$26)&amp;"'")</f>
        <v>image_alt_text: 'Scroll'</v>
      </c>
      <c r="O219" s="4" t="str">
        <f t="shared" si="37"/>
        <v>category_id: 3</v>
      </c>
      <c r="P219" s="4" t="str">
        <f t="shared" si="34"/>
        <v/>
      </c>
      <c r="Q219" s="4" t="str">
        <f t="shared" si="38"/>
        <v/>
      </c>
      <c r="R219" s="4" t="str">
        <f t="shared" ca="1" si="39"/>
        <v>{product_name: 'Scroll', description: '(Usually a magical item)', cost: 0, stock: 1, weight: 0, image_link: '/img/scroll.png', image_alt_text: 'Scroll', category_id: 3, additional_information: {}},</v>
      </c>
    </row>
    <row r="220" spans="1:18" s="12" customFormat="1" outlineLevel="1" x14ac:dyDescent="0.2">
      <c r="A220" s="11" t="s">
        <v>897</v>
      </c>
      <c r="B220" s="37" t="s">
        <v>1249</v>
      </c>
      <c r="C220" s="12">
        <v>0.5</v>
      </c>
      <c r="D220" s="12">
        <v>5</v>
      </c>
      <c r="E220" s="13"/>
      <c r="F220" s="13" t="s">
        <v>1439</v>
      </c>
      <c r="H220" s="4" t="str">
        <f t="shared" si="30"/>
        <v>product_name: 'Scroll Organizer'</v>
      </c>
      <c r="I220" s="4" t="str">
        <f t="shared" si="31"/>
        <v>description: 'Fifteen \'pockets\' for scrolls'</v>
      </c>
      <c r="J220" s="4" t="str">
        <f t="shared" si="32"/>
        <v>cost: 5</v>
      </c>
      <c r="K220" s="4" t="str">
        <f t="shared" ca="1" si="35"/>
        <v>stock: 16</v>
      </c>
      <c r="L220" s="4" t="str">
        <f t="shared" si="33"/>
        <v>weight: 0.5</v>
      </c>
      <c r="M220" s="4" t="str">
        <f t="shared" si="36"/>
        <v>image_link: '/img/specialitems.png'</v>
      </c>
      <c r="N220" s="4" t="str">
        <f>IF(F220="","",N$4&amp;": '"&amp;_xlfn.XLOOKUP(F220,Sheet2!$K$1:$K$26,Sheet2!$L$1:$L$26)&amp;"'")</f>
        <v>image_alt_text: 'Special Items'</v>
      </c>
      <c r="O220" s="4" t="str">
        <f t="shared" si="37"/>
        <v>category_id: 3</v>
      </c>
      <c r="P220" s="4" t="str">
        <f t="shared" si="34"/>
        <v/>
      </c>
      <c r="Q220" s="4" t="str">
        <f t="shared" si="38"/>
        <v/>
      </c>
      <c r="R220" s="4" t="str">
        <f t="shared" ca="1" si="39"/>
        <v>{product_name: 'Scroll Organizer', description: 'Fifteen \'pockets\' for scrolls', cost: 5, stock: 16, weight: 0.5, image_link: '/img/specialitems.png', image_alt_text: 'Special Items', category_id: 3, additional_information: {}},</v>
      </c>
    </row>
    <row r="221" spans="1:18" s="12" customFormat="1" outlineLevel="1" x14ac:dyDescent="0.2">
      <c r="A221" s="11" t="s">
        <v>1250</v>
      </c>
      <c r="B221" s="37" t="s">
        <v>1352</v>
      </c>
      <c r="C221" s="12">
        <v>1</v>
      </c>
      <c r="D221" s="12">
        <v>1</v>
      </c>
      <c r="E221" s="13" t="s">
        <v>945</v>
      </c>
      <c r="F221" s="13" t="s">
        <v>1439</v>
      </c>
      <c r="H221" s="4" t="str">
        <f t="shared" si="30"/>
        <v>product_name: 'Sealing Wax'</v>
      </c>
      <c r="I221" s="4" t="str">
        <f t="shared" si="31"/>
        <v/>
      </c>
      <c r="J221" s="4" t="str">
        <f t="shared" si="32"/>
        <v>cost: 1</v>
      </c>
      <c r="K221" s="4" t="str">
        <f t="shared" ca="1" si="35"/>
        <v>stock: 19</v>
      </c>
      <c r="L221" s="4" t="str">
        <f t="shared" si="33"/>
        <v>weight: 1</v>
      </c>
      <c r="M221" s="4" t="str">
        <f t="shared" si="36"/>
        <v>image_link: '/img/specialitems.png'</v>
      </c>
      <c r="N221" s="4" t="str">
        <f>IF(F221="","",N$4&amp;": '"&amp;_xlfn.XLOOKUP(F221,Sheet2!$K$1:$K$26,Sheet2!$L$1:$L$26)&amp;"'")</f>
        <v>image_alt_text: 'Special Items'</v>
      </c>
      <c r="O221" s="4" t="str">
        <f t="shared" si="37"/>
        <v>category_id: 3</v>
      </c>
      <c r="P221" s="4" t="str">
        <f t="shared" si="34"/>
        <v>type: 'Adventuring Gear'</v>
      </c>
      <c r="Q221" s="4" t="str">
        <f t="shared" si="38"/>
        <v/>
      </c>
      <c r="R221" s="4" t="str">
        <f t="shared" ca="1" si="39"/>
        <v>{product_name: 'Sealing Wax', cost: 1, stock: 19, weight: 1, image_link: '/img/specialitems.png', image_alt_text: 'Special Items', category_id: 3, additional_information: {type: 'Adventuring Gear'}},</v>
      </c>
    </row>
    <row r="222" spans="1:18" s="12" customFormat="1" outlineLevel="1" x14ac:dyDescent="0.2">
      <c r="A222" s="11" t="s">
        <v>1251</v>
      </c>
      <c r="B222" s="37" t="s">
        <v>1252</v>
      </c>
      <c r="C222" s="12">
        <v>0</v>
      </c>
      <c r="D222" s="12">
        <v>15</v>
      </c>
      <c r="E222" s="13"/>
      <c r="F222" s="13" t="s">
        <v>1439</v>
      </c>
      <c r="H222" s="4" t="str">
        <f t="shared" si="30"/>
        <v>product_name: 'Secret component compartment'</v>
      </c>
      <c r="I222" s="4" t="str">
        <f t="shared" si="31"/>
        <v>description: 'Hold components for one spell'</v>
      </c>
      <c r="J222" s="4" t="str">
        <f t="shared" si="32"/>
        <v>cost: 15</v>
      </c>
      <c r="K222" s="4" t="str">
        <f t="shared" ca="1" si="35"/>
        <v>stock: 0</v>
      </c>
      <c r="L222" s="4" t="str">
        <f t="shared" si="33"/>
        <v>weight: 0</v>
      </c>
      <c r="M222" s="4" t="str">
        <f t="shared" si="36"/>
        <v>image_link: '/img/specialitems.png'</v>
      </c>
      <c r="N222" s="4" t="str">
        <f>IF(F222="","",N$4&amp;": '"&amp;_xlfn.XLOOKUP(F222,Sheet2!$K$1:$K$26,Sheet2!$L$1:$L$26)&amp;"'")</f>
        <v>image_alt_text: 'Special Items'</v>
      </c>
      <c r="O222" s="4" t="str">
        <f t="shared" si="37"/>
        <v>category_id: 3</v>
      </c>
      <c r="P222" s="4" t="str">
        <f t="shared" si="34"/>
        <v/>
      </c>
      <c r="Q222" s="4" t="str">
        <f t="shared" si="38"/>
        <v/>
      </c>
      <c r="R222" s="4" t="str">
        <f t="shared" ca="1" si="39"/>
        <v>{product_name: 'Secret component compartment', description: 'Hold components for one spell', cost: 15, stock: 0, weight: 0, image_link: '/img/specialitems.png', image_alt_text: 'Special Items', category_id: 3, additional_information: {}},</v>
      </c>
    </row>
    <row r="223" spans="1:18" s="12" customFormat="1" outlineLevel="1" x14ac:dyDescent="0.2">
      <c r="A223" s="11" t="s">
        <v>1253</v>
      </c>
      <c r="B223" s="37" t="s">
        <v>1252</v>
      </c>
      <c r="C223" s="12">
        <v>0</v>
      </c>
      <c r="D223" s="12">
        <v>5</v>
      </c>
      <c r="E223" s="13"/>
      <c r="F223" s="13" t="s">
        <v>1439</v>
      </c>
      <c r="H223" s="4" t="str">
        <f t="shared" si="30"/>
        <v>product_name: 'Secret component pocket'</v>
      </c>
      <c r="I223" s="4" t="str">
        <f t="shared" si="31"/>
        <v>description: 'Hold components for one spell'</v>
      </c>
      <c r="J223" s="4" t="str">
        <f t="shared" si="32"/>
        <v>cost: 5</v>
      </c>
      <c r="K223" s="4" t="str">
        <f t="shared" ca="1" si="35"/>
        <v>stock: 18</v>
      </c>
      <c r="L223" s="4" t="str">
        <f t="shared" si="33"/>
        <v>weight: 0</v>
      </c>
      <c r="M223" s="4" t="str">
        <f t="shared" si="36"/>
        <v>image_link: '/img/specialitems.png'</v>
      </c>
      <c r="N223" s="4" t="str">
        <f>IF(F223="","",N$4&amp;": '"&amp;_xlfn.XLOOKUP(F223,Sheet2!$K$1:$K$26,Sheet2!$L$1:$L$26)&amp;"'")</f>
        <v>image_alt_text: 'Special Items'</v>
      </c>
      <c r="O223" s="4" t="str">
        <f t="shared" si="37"/>
        <v>category_id: 3</v>
      </c>
      <c r="P223" s="4" t="str">
        <f t="shared" si="34"/>
        <v/>
      </c>
      <c r="Q223" s="4" t="str">
        <f t="shared" si="38"/>
        <v/>
      </c>
      <c r="R223" s="4" t="str">
        <f t="shared" ca="1" si="39"/>
        <v>{product_name: 'Secret component pocket', description: 'Hold components for one spell', cost: 5, stock: 18, weight: 0, image_link: '/img/specialitems.png', image_alt_text: 'Special Items', category_id: 3, additional_information: {}},</v>
      </c>
    </row>
    <row r="224" spans="1:18" s="12" customFormat="1" outlineLevel="1" x14ac:dyDescent="0.2">
      <c r="A224" s="11" t="s">
        <v>1254</v>
      </c>
      <c r="B224" s="37" t="s">
        <v>1352</v>
      </c>
      <c r="C224" s="12">
        <v>0</v>
      </c>
      <c r="D224" s="12">
        <v>0.5</v>
      </c>
      <c r="E224" s="13" t="s">
        <v>945</v>
      </c>
      <c r="F224" s="13" t="s">
        <v>1439</v>
      </c>
      <c r="H224" s="4" t="str">
        <f t="shared" si="30"/>
        <v>product_name: 'Sewing Needle'</v>
      </c>
      <c r="I224" s="4" t="str">
        <f t="shared" si="31"/>
        <v/>
      </c>
      <c r="J224" s="4" t="str">
        <f t="shared" si="32"/>
        <v>cost: 0.5</v>
      </c>
      <c r="K224" s="4" t="str">
        <f t="shared" ca="1" si="35"/>
        <v>stock: 13</v>
      </c>
      <c r="L224" s="4" t="str">
        <f t="shared" si="33"/>
        <v>weight: 0</v>
      </c>
      <c r="M224" s="4" t="str">
        <f t="shared" si="36"/>
        <v>image_link: '/img/specialitems.png'</v>
      </c>
      <c r="N224" s="4" t="str">
        <f>IF(F224="","",N$4&amp;": '"&amp;_xlfn.XLOOKUP(F224,Sheet2!$K$1:$K$26,Sheet2!$L$1:$L$26)&amp;"'")</f>
        <v>image_alt_text: 'Special Items'</v>
      </c>
      <c r="O224" s="4" t="str">
        <f t="shared" si="37"/>
        <v>category_id: 3</v>
      </c>
      <c r="P224" s="4" t="str">
        <f t="shared" si="34"/>
        <v>type: 'Adventuring Gear'</v>
      </c>
      <c r="Q224" s="4" t="str">
        <f t="shared" si="38"/>
        <v/>
      </c>
      <c r="R224" s="4" t="str">
        <f t="shared" ca="1" si="39"/>
        <v>{product_name: 'Sewing Needle', cost: 0.5, stock: 13, weight: 0, image_link: '/img/specialitems.png', image_alt_text: 'Special Items', category_id: 3, additional_information: {type: 'Adventuring Gear'}},</v>
      </c>
    </row>
    <row r="225" spans="1:18" s="12" customFormat="1" outlineLevel="1" x14ac:dyDescent="0.2">
      <c r="A225" s="11" t="s">
        <v>1255</v>
      </c>
      <c r="B225" s="37" t="s">
        <v>1352</v>
      </c>
      <c r="C225" s="12">
        <v>0.1</v>
      </c>
      <c r="D225" s="12">
        <v>0.8</v>
      </c>
      <c r="E225" s="13" t="s">
        <v>945</v>
      </c>
      <c r="F225" s="13" t="s">
        <v>1439</v>
      </c>
      <c r="H225" s="4" t="str">
        <f t="shared" si="30"/>
        <v>product_name: 'Signal Whistle'</v>
      </c>
      <c r="I225" s="4" t="str">
        <f t="shared" si="31"/>
        <v/>
      </c>
      <c r="J225" s="4" t="str">
        <f t="shared" si="32"/>
        <v>cost: 0.8</v>
      </c>
      <c r="K225" s="4" t="str">
        <f t="shared" ca="1" si="35"/>
        <v>stock: 1</v>
      </c>
      <c r="L225" s="4" t="str">
        <f t="shared" si="33"/>
        <v>weight: 0.1</v>
      </c>
      <c r="M225" s="4" t="str">
        <f t="shared" si="36"/>
        <v>image_link: '/img/specialitems.png'</v>
      </c>
      <c r="N225" s="4" t="str">
        <f>IF(F225="","",N$4&amp;": '"&amp;_xlfn.XLOOKUP(F225,Sheet2!$K$1:$K$26,Sheet2!$L$1:$L$26)&amp;"'")</f>
        <v>image_alt_text: 'Special Items'</v>
      </c>
      <c r="O225" s="4" t="str">
        <f t="shared" si="37"/>
        <v>category_id: 3</v>
      </c>
      <c r="P225" s="4" t="str">
        <f t="shared" si="34"/>
        <v>type: 'Adventuring Gear'</v>
      </c>
      <c r="Q225" s="4" t="str">
        <f t="shared" si="38"/>
        <v/>
      </c>
      <c r="R225" s="4" t="str">
        <f t="shared" ca="1" si="39"/>
        <v>{product_name: 'Signal Whistle', cost: 0.8, stock: 1, weight: 0.1, image_link: '/img/specialitems.png', image_alt_text: 'Special Items', category_id: 3, additional_information: {type: 'Adventuring Gear'}},</v>
      </c>
    </row>
    <row r="226" spans="1:18" s="12" customFormat="1" outlineLevel="1" x14ac:dyDescent="0.2">
      <c r="A226" s="11" t="s">
        <v>1256</v>
      </c>
      <c r="B226" s="37" t="s">
        <v>1352</v>
      </c>
      <c r="C226" s="12">
        <v>0</v>
      </c>
      <c r="D226" s="12">
        <v>5</v>
      </c>
      <c r="E226" s="13" t="s">
        <v>945</v>
      </c>
      <c r="F226" s="13" t="s">
        <v>1439</v>
      </c>
      <c r="H226" s="4" t="str">
        <f t="shared" si="30"/>
        <v>product_name: 'Signet Ring'</v>
      </c>
      <c r="I226" s="4" t="str">
        <f t="shared" si="31"/>
        <v/>
      </c>
      <c r="J226" s="4" t="str">
        <f t="shared" si="32"/>
        <v>cost: 5</v>
      </c>
      <c r="K226" s="4" t="str">
        <f t="shared" ca="1" si="35"/>
        <v>stock: 16</v>
      </c>
      <c r="L226" s="4" t="str">
        <f t="shared" si="33"/>
        <v>weight: 0</v>
      </c>
      <c r="M226" s="4" t="str">
        <f t="shared" si="36"/>
        <v>image_link: '/img/specialitems.png'</v>
      </c>
      <c r="N226" s="4" t="str">
        <f>IF(F226="","",N$4&amp;": '"&amp;_xlfn.XLOOKUP(F226,Sheet2!$K$1:$K$26,Sheet2!$L$1:$L$26)&amp;"'")</f>
        <v>image_alt_text: 'Special Items'</v>
      </c>
      <c r="O226" s="4" t="str">
        <f t="shared" si="37"/>
        <v>category_id: 3</v>
      </c>
      <c r="P226" s="4" t="str">
        <f t="shared" si="34"/>
        <v>type: 'Adventuring Gear'</v>
      </c>
      <c r="Q226" s="4" t="str">
        <f t="shared" si="38"/>
        <v/>
      </c>
      <c r="R226" s="4" t="str">
        <f t="shared" ca="1" si="39"/>
        <v>{product_name: 'Signet Ring', cost: 5, stock: 16, weight: 0, image_link: '/img/specialitems.png', image_alt_text: 'Special Items', category_id: 3, additional_information: {type: 'Adventuring Gear'}},</v>
      </c>
    </row>
    <row r="227" spans="1:18" s="12" customFormat="1" outlineLevel="1" x14ac:dyDescent="0.2">
      <c r="A227" s="11" t="s">
        <v>1257</v>
      </c>
      <c r="B227" s="37" t="s">
        <v>1258</v>
      </c>
      <c r="D227" s="12">
        <v>1000</v>
      </c>
      <c r="E227" s="13"/>
      <c r="F227" s="13" t="s">
        <v>1439</v>
      </c>
      <c r="H227" s="4" t="str">
        <f t="shared" si="30"/>
        <v>product_name: 'Simple House'</v>
      </c>
      <c r="I227" s="4" t="str">
        <f t="shared" si="31"/>
        <v>description: '1 to 3 room wooden house with thatch roof'</v>
      </c>
      <c r="J227" s="4" t="str">
        <f t="shared" si="32"/>
        <v>cost: 1000</v>
      </c>
      <c r="K227" s="4" t="str">
        <f t="shared" ca="1" si="35"/>
        <v>stock: 1</v>
      </c>
      <c r="L227" s="4" t="str">
        <f t="shared" si="33"/>
        <v>weight: -1</v>
      </c>
      <c r="M227" s="4" t="str">
        <f t="shared" si="36"/>
        <v>image_link: '/img/specialitems.png'</v>
      </c>
      <c r="N227" s="4" t="str">
        <f>IF(F227="","",N$4&amp;": '"&amp;_xlfn.XLOOKUP(F227,Sheet2!$K$1:$K$26,Sheet2!$L$1:$L$26)&amp;"'")</f>
        <v>image_alt_text: 'Special Items'</v>
      </c>
      <c r="O227" s="4" t="str">
        <f t="shared" si="37"/>
        <v>category_id: 3</v>
      </c>
      <c r="P227" s="4" t="str">
        <f t="shared" si="34"/>
        <v/>
      </c>
      <c r="Q227" s="4" t="str">
        <f t="shared" si="38"/>
        <v/>
      </c>
      <c r="R227" s="4" t="str">
        <f t="shared" ca="1" si="39"/>
        <v>{product_name: 'Simple House', description: '1 to 3 room wooden house with thatch roof', cost: 1000, stock: 1, weight: -1, image_link: '/img/specialitems.png', image_alt_text: 'Special Items', category_id: 3, additional_information: {}},</v>
      </c>
    </row>
    <row r="228" spans="1:18" s="12" customFormat="1" ht="40.799999999999997" outlineLevel="1" x14ac:dyDescent="0.2">
      <c r="A228" s="11" t="s">
        <v>1259</v>
      </c>
      <c r="B228" s="37" t="s">
        <v>1261</v>
      </c>
      <c r="C228" s="12">
        <v>300</v>
      </c>
      <c r="D228" s="12">
        <v>20</v>
      </c>
      <c r="E228" s="13" t="s">
        <v>1420</v>
      </c>
      <c r="F228" s="13" t="s">
        <v>1442</v>
      </c>
      <c r="H228" s="4" t="str">
        <f t="shared" si="30"/>
        <v>product_name: 'Sled'</v>
      </c>
      <c r="I228" s="4" t="str">
        <f t="shared" si="31"/>
        <v>description: 'This is a wagon on runners for moving through snow and over ice. In general, two horses (or other beasts of burden) draw it. A sled comes with the harness needed to pull it.'</v>
      </c>
      <c r="J228" s="4" t="str">
        <f t="shared" si="32"/>
        <v>cost: 20</v>
      </c>
      <c r="K228" s="4" t="str">
        <f t="shared" ca="1" si="35"/>
        <v>stock: 15</v>
      </c>
      <c r="L228" s="4" t="str">
        <f t="shared" si="33"/>
        <v>weight: 300</v>
      </c>
      <c r="M228" s="4" t="str">
        <f t="shared" si="36"/>
        <v>image_link: '/img/adventuringGear.png'</v>
      </c>
      <c r="N228" s="4" t="str">
        <f>IF(F228="","",N$4&amp;": '"&amp;_xlfn.XLOOKUP(F228,Sheet2!$K$1:$K$26,Sheet2!$L$1:$L$26)&amp;"'")</f>
        <v>image_alt_text: 'Adventuring Gear'</v>
      </c>
      <c r="O228" s="4" t="str">
        <f t="shared" si="37"/>
        <v>category_id: 3</v>
      </c>
      <c r="P228" s="4" t="str">
        <f t="shared" si="34"/>
        <v>type: 'Transport'</v>
      </c>
      <c r="Q228" s="4" t="str">
        <f t="shared" si="38"/>
        <v/>
      </c>
      <c r="R228" s="4" t="str">
        <f t="shared" ca="1" si="39"/>
        <v>{product_name: 'Sled', description: 'This is a wagon on runners for moving through snow and over ice. In general, two horses (or other beasts of burden) draw it. A sled comes with the harness needed to pull it.', cost: 20, stock: 15, weight: 300, image_link: '/img/adventuringGear.png', image_alt_text: 'Adventuring Gear', category_id: 3, additional_information: {type: 'Transport'}},</v>
      </c>
    </row>
    <row r="229" spans="1:18" s="12" customFormat="1" outlineLevel="1" x14ac:dyDescent="0.2">
      <c r="A229" s="11" t="s">
        <v>1262</v>
      </c>
      <c r="B229" s="37" t="s">
        <v>1352</v>
      </c>
      <c r="C229" s="12">
        <v>10</v>
      </c>
      <c r="D229" s="12">
        <v>1</v>
      </c>
      <c r="E229" s="13" t="s">
        <v>945</v>
      </c>
      <c r="F229" s="13" t="s">
        <v>1442</v>
      </c>
      <c r="H229" s="4" t="str">
        <f t="shared" si="30"/>
        <v>product_name: 'Sledge'</v>
      </c>
      <c r="I229" s="4" t="str">
        <f t="shared" si="31"/>
        <v/>
      </c>
      <c r="J229" s="4" t="str">
        <f t="shared" si="32"/>
        <v>cost: 1</v>
      </c>
      <c r="K229" s="4" t="str">
        <f t="shared" ca="1" si="35"/>
        <v>stock: 12</v>
      </c>
      <c r="L229" s="4" t="str">
        <f t="shared" si="33"/>
        <v>weight: 10</v>
      </c>
      <c r="M229" s="4" t="str">
        <f t="shared" si="36"/>
        <v>image_link: '/img/adventuringGear.png'</v>
      </c>
      <c r="N229" s="4" t="str">
        <f>IF(F229="","",N$4&amp;": '"&amp;_xlfn.XLOOKUP(F229,Sheet2!$K$1:$K$26,Sheet2!$L$1:$L$26)&amp;"'")</f>
        <v>image_alt_text: 'Adventuring Gear'</v>
      </c>
      <c r="O229" s="4" t="str">
        <f t="shared" si="37"/>
        <v>category_id: 3</v>
      </c>
      <c r="P229" s="4" t="str">
        <f t="shared" si="34"/>
        <v>type: 'Adventuring Gear'</v>
      </c>
      <c r="Q229" s="4" t="str">
        <f t="shared" si="38"/>
        <v/>
      </c>
      <c r="R229" s="4" t="str">
        <f t="shared" ca="1" si="39"/>
        <v>{product_name: 'Sledge', cost: 1, stock: 12, weight: 10, image_link: '/img/adventuringGear.png', image_alt_text: 'Adventuring Gear', category_id: 3, additional_information: {type: 'Adventuring Gear'}},</v>
      </c>
    </row>
    <row r="230" spans="1:18" s="12" customFormat="1" ht="61.2" outlineLevel="1" x14ac:dyDescent="0.2">
      <c r="A230" s="11" t="s">
        <v>1429</v>
      </c>
      <c r="B230" s="37" t="s">
        <v>1264</v>
      </c>
      <c r="C230" s="12">
        <v>0.5</v>
      </c>
      <c r="D230" s="12">
        <v>20</v>
      </c>
      <c r="E230" s="13" t="s">
        <v>907</v>
      </c>
      <c r="F230" s="13" t="s">
        <v>1439</v>
      </c>
      <c r="H230" s="4" t="str">
        <f t="shared" si="30"/>
        <v>product_name: 'Smoke Stick'</v>
      </c>
      <c r="I230" s="4" t="str">
        <f t="shared" si="31"/>
        <v>description: 'This alchemically treated wooden stick instantly creates thick, opaque smoke when ignited. The smoke fills a 10- foot cube (treat the effect as a fog cloud spell, except that a moderate or stronger wind dissipates the smoke in 1 round). The stick is consumed after 1 round, and the smoke dissipates naturally.'</v>
      </c>
      <c r="J230" s="4" t="str">
        <f t="shared" si="32"/>
        <v>cost: 20</v>
      </c>
      <c r="K230" s="4" t="str">
        <f t="shared" ca="1" si="35"/>
        <v>stock: 6</v>
      </c>
      <c r="L230" s="4" t="str">
        <f t="shared" si="33"/>
        <v>weight: 0.5</v>
      </c>
      <c r="M230" s="4" t="str">
        <f t="shared" si="36"/>
        <v>image_link: '/img/specialitems.png'</v>
      </c>
      <c r="N230" s="4" t="str">
        <f>IF(F230="","",N$4&amp;": '"&amp;_xlfn.XLOOKUP(F230,Sheet2!$K$1:$K$26,Sheet2!$L$1:$L$26)&amp;"'")</f>
        <v>image_alt_text: 'Special Items'</v>
      </c>
      <c r="O230" s="4" t="str">
        <f t="shared" si="37"/>
        <v>category_id: 3</v>
      </c>
      <c r="P230" s="4" t="str">
        <f t="shared" si="34"/>
        <v>type: 'Special Substances &amp; Items'</v>
      </c>
      <c r="Q230" s="4" t="str">
        <f t="shared" si="38"/>
        <v/>
      </c>
      <c r="R230" s="4" t="str">
        <f t="shared" ca="1" si="39"/>
        <v>{product_name: 'Smoke Stick', description: 'This alchemically treated wooden stick instantly creates thick, opaque smoke when ignited. The smoke fills a 10- foot cube (treat the effect as a fog cloud spell, except that a moderate or stronger wind dissipates the smoke in 1 round). The stick is consumed after 1 round, and the smoke dissipates naturally.', cost: 20, stock: 6, weight: 0.5, image_link: '/img/specialitems.png', image_alt_text: 'Special Items', category_id: 3, additional_information: {type: 'Special Substances &amp; Items'}},</v>
      </c>
    </row>
    <row r="231" spans="1:18" s="12" customFormat="1" outlineLevel="1" x14ac:dyDescent="0.2">
      <c r="A231" s="11" t="s">
        <v>1265</v>
      </c>
      <c r="B231" s="37" t="s">
        <v>1352</v>
      </c>
      <c r="C231" s="12">
        <v>4</v>
      </c>
      <c r="D231" s="12">
        <v>6</v>
      </c>
      <c r="E231" s="13"/>
      <c r="F231" s="13" t="s">
        <v>1439</v>
      </c>
      <c r="H231" s="4" t="str">
        <f t="shared" si="30"/>
        <v>product_name: 'Snuffing Bell'</v>
      </c>
      <c r="I231" s="4" t="str">
        <f t="shared" si="31"/>
        <v/>
      </c>
      <c r="J231" s="4" t="str">
        <f t="shared" si="32"/>
        <v>cost: 6</v>
      </c>
      <c r="K231" s="4" t="str">
        <f t="shared" ca="1" si="35"/>
        <v>stock: 13</v>
      </c>
      <c r="L231" s="4" t="str">
        <f t="shared" si="33"/>
        <v>weight: 4</v>
      </c>
      <c r="M231" s="4" t="str">
        <f t="shared" si="36"/>
        <v>image_link: '/img/specialitems.png'</v>
      </c>
      <c r="N231" s="4" t="str">
        <f>IF(F231="","",N$4&amp;": '"&amp;_xlfn.XLOOKUP(F231,Sheet2!$K$1:$K$26,Sheet2!$L$1:$L$26)&amp;"'")</f>
        <v>image_alt_text: 'Special Items'</v>
      </c>
      <c r="O231" s="4" t="str">
        <f t="shared" si="37"/>
        <v>category_id: 3</v>
      </c>
      <c r="P231" s="4" t="str">
        <f t="shared" si="34"/>
        <v/>
      </c>
      <c r="Q231" s="4" t="str">
        <f t="shared" si="38"/>
        <v/>
      </c>
      <c r="R231" s="4" t="str">
        <f t="shared" ca="1" si="39"/>
        <v>{product_name: 'Snuffing Bell', cost: 6, stock: 13, weight: 4, image_link: '/img/specialitems.png', image_alt_text: 'Special Items', category_id: 3, additional_information: {}},</v>
      </c>
    </row>
    <row r="232" spans="1:18" s="12" customFormat="1" outlineLevel="1" x14ac:dyDescent="0.2">
      <c r="A232" s="11" t="s">
        <v>1266</v>
      </c>
      <c r="B232" s="37" t="s">
        <v>1352</v>
      </c>
      <c r="C232" s="12">
        <v>1</v>
      </c>
      <c r="D232" s="12">
        <v>0.5</v>
      </c>
      <c r="E232" s="13" t="s">
        <v>945</v>
      </c>
      <c r="F232" s="13" t="s">
        <v>1442</v>
      </c>
      <c r="H232" s="4" t="str">
        <f t="shared" si="30"/>
        <v>product_name: 'Soap (lb.)'</v>
      </c>
      <c r="I232" s="4" t="str">
        <f t="shared" si="31"/>
        <v/>
      </c>
      <c r="J232" s="4" t="str">
        <f t="shared" si="32"/>
        <v>cost: 0.5</v>
      </c>
      <c r="K232" s="4" t="str">
        <f t="shared" ca="1" si="35"/>
        <v>stock: 15</v>
      </c>
      <c r="L232" s="4" t="str">
        <f t="shared" si="33"/>
        <v>weight: 1</v>
      </c>
      <c r="M232" s="4" t="str">
        <f t="shared" si="36"/>
        <v>image_link: '/img/adventuringGear.png'</v>
      </c>
      <c r="N232" s="4" t="str">
        <f>IF(F232="","",N$4&amp;": '"&amp;_xlfn.XLOOKUP(F232,Sheet2!$K$1:$K$26,Sheet2!$L$1:$L$26)&amp;"'")</f>
        <v>image_alt_text: 'Adventuring Gear'</v>
      </c>
      <c r="O232" s="4" t="str">
        <f t="shared" si="37"/>
        <v>category_id: 3</v>
      </c>
      <c r="P232" s="4" t="str">
        <f t="shared" si="34"/>
        <v>type: 'Adventuring Gear'</v>
      </c>
      <c r="Q232" s="4" t="str">
        <f t="shared" si="38"/>
        <v/>
      </c>
      <c r="R232" s="4" t="str">
        <f t="shared" ca="1" si="39"/>
        <v>{product_name: 'Soap (lb.)', cost: 0.5, stock: 15, weight: 1, image_link: '/img/adventuringGear.png', image_alt_text: 'Adventuring Gear', category_id: 3, additional_information: {type: 'Adventuring Gear'}},</v>
      </c>
    </row>
    <row r="233" spans="1:18" s="12" customFormat="1" outlineLevel="1" x14ac:dyDescent="0.2">
      <c r="A233" s="11" t="s">
        <v>1267</v>
      </c>
      <c r="B233" s="37" t="s">
        <v>1352</v>
      </c>
      <c r="C233" s="12">
        <v>3</v>
      </c>
      <c r="D233" s="12">
        <v>15</v>
      </c>
      <c r="E233" s="13"/>
      <c r="F233" s="13" t="s">
        <v>1442</v>
      </c>
      <c r="H233" s="4" t="str">
        <f t="shared" si="30"/>
        <v>product_name: 'Songbook, Bard\'s'</v>
      </c>
      <c r="I233" s="4" t="str">
        <f t="shared" si="31"/>
        <v/>
      </c>
      <c r="J233" s="4" t="str">
        <f t="shared" si="32"/>
        <v>cost: 15</v>
      </c>
      <c r="K233" s="4" t="str">
        <f t="shared" ca="1" si="35"/>
        <v>stock: 16</v>
      </c>
      <c r="L233" s="4" t="str">
        <f t="shared" si="33"/>
        <v>weight: 3</v>
      </c>
      <c r="M233" s="4" t="str">
        <f t="shared" si="36"/>
        <v>image_link: '/img/adventuringGear.png'</v>
      </c>
      <c r="N233" s="4" t="str">
        <f>IF(F233="","",N$4&amp;": '"&amp;_xlfn.XLOOKUP(F233,Sheet2!$K$1:$K$26,Sheet2!$L$1:$L$26)&amp;"'")</f>
        <v>image_alt_text: 'Adventuring Gear'</v>
      </c>
      <c r="O233" s="4" t="str">
        <f t="shared" si="37"/>
        <v>category_id: 3</v>
      </c>
      <c r="P233" s="4" t="str">
        <f t="shared" si="34"/>
        <v/>
      </c>
      <c r="Q233" s="4" t="str">
        <f t="shared" si="38"/>
        <v/>
      </c>
      <c r="R233" s="4" t="str">
        <f t="shared" ca="1" si="39"/>
        <v>{product_name: 'Songbook, Bard\'s', cost: 15, stock: 16, weight: 3, image_link: '/img/adventuringGear.png', image_alt_text: 'Adventuring Gear', category_id: 3, additional_information: {}},</v>
      </c>
    </row>
    <row r="234" spans="1:18" s="12" customFormat="1" outlineLevel="1" x14ac:dyDescent="0.2">
      <c r="A234" s="11" t="s">
        <v>1268</v>
      </c>
      <c r="B234" s="37" t="s">
        <v>1352</v>
      </c>
      <c r="C234" s="12">
        <v>8</v>
      </c>
      <c r="D234" s="12">
        <v>2</v>
      </c>
      <c r="E234" s="13" t="s">
        <v>945</v>
      </c>
      <c r="F234" s="13" t="s">
        <v>1442</v>
      </c>
      <c r="H234" s="4" t="str">
        <f t="shared" si="30"/>
        <v>product_name: 'Spade or Shovel'</v>
      </c>
      <c r="I234" s="4" t="str">
        <f t="shared" si="31"/>
        <v/>
      </c>
      <c r="J234" s="4" t="str">
        <f t="shared" si="32"/>
        <v>cost: 2</v>
      </c>
      <c r="K234" s="4" t="str">
        <f t="shared" ca="1" si="35"/>
        <v>stock: 5</v>
      </c>
      <c r="L234" s="4" t="str">
        <f t="shared" si="33"/>
        <v>weight: 8</v>
      </c>
      <c r="M234" s="4" t="str">
        <f t="shared" si="36"/>
        <v>image_link: '/img/adventuringGear.png'</v>
      </c>
      <c r="N234" s="4" t="str">
        <f>IF(F234="","",N$4&amp;": '"&amp;_xlfn.XLOOKUP(F234,Sheet2!$K$1:$K$26,Sheet2!$L$1:$L$26)&amp;"'")</f>
        <v>image_alt_text: 'Adventuring Gear'</v>
      </c>
      <c r="O234" s="4" t="str">
        <f t="shared" si="37"/>
        <v>category_id: 3</v>
      </c>
      <c r="P234" s="4" t="str">
        <f t="shared" si="34"/>
        <v>type: 'Adventuring Gear'</v>
      </c>
      <c r="Q234" s="4" t="str">
        <f t="shared" si="38"/>
        <v/>
      </c>
      <c r="R234" s="4" t="str">
        <f t="shared" ca="1" si="39"/>
        <v>{product_name: 'Spade or Shovel', cost: 2, stock: 5, weight: 8, image_link: '/img/adventuringGear.png', image_alt_text: 'Adventuring Gear', category_id: 3, additional_information: {type: 'Adventuring Gear'}},</v>
      </c>
    </row>
    <row r="235" spans="1:18" s="12" customFormat="1" ht="51" outlineLevel="1" x14ac:dyDescent="0.2">
      <c r="A235" s="11" t="s">
        <v>1269</v>
      </c>
      <c r="B235" s="37" t="s">
        <v>1271</v>
      </c>
      <c r="C235" s="12">
        <v>3</v>
      </c>
      <c r="D235" s="12">
        <v>5</v>
      </c>
      <c r="E235" s="13" t="s">
        <v>914</v>
      </c>
      <c r="F235" s="13" t="s">
        <v>1435</v>
      </c>
      <c r="H235" s="4" t="str">
        <f t="shared" si="30"/>
        <v>product_name: 'Spell Component Pouch'</v>
      </c>
      <c r="I235" s="4" t="str">
        <f t="shared" si="31"/>
        <v>description: 'A spellcaster with a spell component pouch is assumed to have all the material components and focuses needed for spellcasting, except for those components that have a specific cost, divine focuses, and focuses that wouldn\'t fit in a pouch.'</v>
      </c>
      <c r="J235" s="4" t="str">
        <f t="shared" si="32"/>
        <v>cost: 5</v>
      </c>
      <c r="K235" s="4" t="str">
        <f t="shared" ca="1" si="35"/>
        <v>stock: 13</v>
      </c>
      <c r="L235" s="4" t="str">
        <f t="shared" si="33"/>
        <v>weight: 3</v>
      </c>
      <c r="M235" s="4" t="str">
        <f t="shared" si="36"/>
        <v>image_link: '/img/tools&amp;skillsKit.png'</v>
      </c>
      <c r="N235" s="4" t="str">
        <f>IF(F235="","",N$4&amp;": '"&amp;_xlfn.XLOOKUP(F235,Sheet2!$K$1:$K$26,Sheet2!$L$1:$L$26)&amp;"'")</f>
        <v>image_alt_text: 'Tools &amp; Skills Kit'</v>
      </c>
      <c r="O235" s="4" t="str">
        <f t="shared" si="37"/>
        <v>category_id: 3</v>
      </c>
      <c r="P235" s="4" t="str">
        <f t="shared" si="34"/>
        <v>type: 'Tools &amp; Skill Kits'</v>
      </c>
      <c r="Q235" s="4" t="str">
        <f t="shared" si="38"/>
        <v/>
      </c>
      <c r="R235" s="4" t="str">
        <f t="shared" ca="1" si="39"/>
        <v>{product_name: 'Spell Component Pouch', description: 'A spellcaster with a spell component pouch is assumed to have all the material components and focuses needed for spellcasting, except for those components that have a specific cost, divine focuses, and focuses that wouldn\'t fit in a pouch.', cost: 5, stock: 13, weight: 3, image_link: '/img/tools&amp;skillsKit.png', image_alt_text: 'Tools &amp; Skills Kit', category_id: 3, additional_information: {type: 'Tools &amp; Skill Kits'}},</v>
      </c>
    </row>
    <row r="236" spans="1:18" s="12" customFormat="1" ht="30.6" outlineLevel="1" x14ac:dyDescent="0.2">
      <c r="A236" s="11" t="s">
        <v>1272</v>
      </c>
      <c r="B236" s="37" t="s">
        <v>1273</v>
      </c>
      <c r="C236" s="12">
        <v>3</v>
      </c>
      <c r="D236" s="12">
        <v>15</v>
      </c>
      <c r="E236" s="13" t="s">
        <v>914</v>
      </c>
      <c r="F236" s="13" t="s">
        <v>1439</v>
      </c>
      <c r="H236" s="4" t="str">
        <f t="shared" si="30"/>
        <v>product_name: 'Spellbook, Wizard\'s (blank)'</v>
      </c>
      <c r="I236" s="4" t="str">
        <f t="shared" si="31"/>
        <v>description: 'A spellbook has 100 pages of parchment, and each spell takes up one page per spell level (one page each for 0-level spells).'</v>
      </c>
      <c r="J236" s="4" t="str">
        <f t="shared" si="32"/>
        <v>cost: 15</v>
      </c>
      <c r="K236" s="4" t="str">
        <f t="shared" ca="1" si="35"/>
        <v>stock: 8</v>
      </c>
      <c r="L236" s="4" t="str">
        <f t="shared" si="33"/>
        <v>weight: 3</v>
      </c>
      <c r="M236" s="4" t="str">
        <f t="shared" si="36"/>
        <v>image_link: '/img/specialitems.png'</v>
      </c>
      <c r="N236" s="4" t="str">
        <f>IF(F236="","",N$4&amp;": '"&amp;_xlfn.XLOOKUP(F236,Sheet2!$K$1:$K$26,Sheet2!$L$1:$L$26)&amp;"'")</f>
        <v>image_alt_text: 'Special Items'</v>
      </c>
      <c r="O236" s="4" t="str">
        <f t="shared" si="37"/>
        <v>category_id: 3</v>
      </c>
      <c r="P236" s="4" t="str">
        <f t="shared" si="34"/>
        <v>type: 'Tools &amp; Skill Kits'</v>
      </c>
      <c r="Q236" s="4" t="str">
        <f t="shared" si="38"/>
        <v/>
      </c>
      <c r="R236" s="4" t="str">
        <f t="shared" ca="1" si="39"/>
        <v>{product_name: 'Spellbook, Wizard\'s (blank)', description: 'A spellbook has 100 pages of parchment, and each spell takes up one page per spell level (one page each for 0-level spells).', cost: 15, stock: 8, weight: 3, image_link: '/img/specialitems.png', image_alt_text: 'Special Items', category_id: 3, additional_information: {type: 'Tools &amp; Skill Kits'}},</v>
      </c>
    </row>
    <row r="237" spans="1:18" s="12" customFormat="1" ht="20.399999999999999" outlineLevel="1" x14ac:dyDescent="0.2">
      <c r="A237" s="11" t="s">
        <v>1274</v>
      </c>
      <c r="B237" s="37" t="s">
        <v>1275</v>
      </c>
      <c r="C237" s="12">
        <v>1</v>
      </c>
      <c r="D237" s="12">
        <v>1000</v>
      </c>
      <c r="E237" s="13" t="s">
        <v>945</v>
      </c>
      <c r="F237" s="13" t="s">
        <v>1442</v>
      </c>
      <c r="H237" s="4" t="str">
        <f t="shared" si="30"/>
        <v>product_name: 'Spyglass'</v>
      </c>
      <c r="I237" s="4" t="str">
        <f t="shared" si="31"/>
        <v>description: 'Objects viewed through a spyglass are magnified to twice their size.'</v>
      </c>
      <c r="J237" s="4" t="str">
        <f t="shared" si="32"/>
        <v>cost: 1000</v>
      </c>
      <c r="K237" s="4" t="str">
        <f t="shared" ca="1" si="35"/>
        <v>stock: 11</v>
      </c>
      <c r="L237" s="4" t="str">
        <f t="shared" si="33"/>
        <v>weight: 1</v>
      </c>
      <c r="M237" s="4" t="str">
        <f t="shared" si="36"/>
        <v>image_link: '/img/adventuringGear.png'</v>
      </c>
      <c r="N237" s="4" t="str">
        <f>IF(F237="","",N$4&amp;": '"&amp;_xlfn.XLOOKUP(F237,Sheet2!$K$1:$K$26,Sheet2!$L$1:$L$26)&amp;"'")</f>
        <v>image_alt_text: 'Adventuring Gear'</v>
      </c>
      <c r="O237" s="4" t="str">
        <f t="shared" si="37"/>
        <v>category_id: 3</v>
      </c>
      <c r="P237" s="4" t="str">
        <f t="shared" si="34"/>
        <v>type: 'Adventuring Gear'</v>
      </c>
      <c r="Q237" s="4" t="str">
        <f t="shared" si="38"/>
        <v/>
      </c>
      <c r="R237" s="4" t="str">
        <f t="shared" ca="1" si="39"/>
        <v>{product_name: 'Spyglass', description: 'Objects viewed through a spyglass are magnified to twice their size.', cost: 1000, stock: 11, weight: 1, image_link: '/img/adventuringGear.png', image_alt_text: 'Adventuring Gear', category_id: 3, additional_information: {type: 'Adventuring Gear'}},</v>
      </c>
    </row>
    <row r="238" spans="1:18" s="12" customFormat="1" outlineLevel="1" x14ac:dyDescent="0.2">
      <c r="A238" s="11" t="s">
        <v>1276</v>
      </c>
      <c r="B238" s="37" t="s">
        <v>1044</v>
      </c>
      <c r="C238" s="12">
        <v>5</v>
      </c>
      <c r="D238" s="12">
        <v>0</v>
      </c>
      <c r="E238" s="13"/>
      <c r="F238" s="13" t="s">
        <v>1439</v>
      </c>
      <c r="H238" s="4" t="str">
        <f t="shared" si="30"/>
        <v>product_name: 'Staff'</v>
      </c>
      <c r="I238" s="4" t="str">
        <f t="shared" si="31"/>
        <v>description: '(Usually a magical item)'</v>
      </c>
      <c r="J238" s="4" t="str">
        <f t="shared" si="32"/>
        <v>cost: 0</v>
      </c>
      <c r="K238" s="4" t="str">
        <f t="shared" ca="1" si="35"/>
        <v>stock: 11</v>
      </c>
      <c r="L238" s="4" t="str">
        <f t="shared" si="33"/>
        <v>weight: 5</v>
      </c>
      <c r="M238" s="4" t="str">
        <f t="shared" si="36"/>
        <v>image_link: '/img/specialitems.png'</v>
      </c>
      <c r="N238" s="4" t="str">
        <f>IF(F238="","",N$4&amp;": '"&amp;_xlfn.XLOOKUP(F238,Sheet2!$K$1:$K$26,Sheet2!$L$1:$L$26)&amp;"'")</f>
        <v>image_alt_text: 'Special Items'</v>
      </c>
      <c r="O238" s="4" t="str">
        <f t="shared" si="37"/>
        <v>category_id: 3</v>
      </c>
      <c r="P238" s="4" t="str">
        <f t="shared" si="34"/>
        <v/>
      </c>
      <c r="Q238" s="4" t="str">
        <f t="shared" si="38"/>
        <v/>
      </c>
      <c r="R238" s="4" t="str">
        <f t="shared" ca="1" si="39"/>
        <v>{product_name: 'Staff', description: '(Usually a magical item)', cost: 0, stock: 11, weight: 5, image_link: '/img/specialitems.png', image_alt_text: 'Special Items', category_id: 3, additional_information: {}},</v>
      </c>
    </row>
    <row r="239" spans="1:18" s="12" customFormat="1" ht="51" outlineLevel="1" x14ac:dyDescent="0.2">
      <c r="A239" s="11" t="s">
        <v>1277</v>
      </c>
      <c r="B239" s="37" t="s">
        <v>1278</v>
      </c>
      <c r="C239" s="12">
        <v>1</v>
      </c>
      <c r="D239" s="12">
        <v>2</v>
      </c>
      <c r="E239" s="13" t="s">
        <v>907</v>
      </c>
      <c r="F239" s="13"/>
      <c r="H239" s="4" t="str">
        <f t="shared" si="30"/>
        <v>product_name: 'Sunrod'</v>
      </c>
      <c r="I239" s="4" t="str">
        <f t="shared" si="31"/>
        <v>description: 'This 1-foot-long, gold-tipped, iron rod glows brightly when struck. It clearly illuminates a 30-foot radius and provides shadowy illumination in a 60-foot radius. It glows for 6 hours, after which the gold tip is burned out and worthless.'</v>
      </c>
      <c r="J239" s="4" t="str">
        <f t="shared" si="32"/>
        <v>cost: 2</v>
      </c>
      <c r="K239" s="4" t="str">
        <f t="shared" ca="1" si="35"/>
        <v>stock: 18</v>
      </c>
      <c r="L239" s="4" t="str">
        <f t="shared" si="33"/>
        <v>weight: 1</v>
      </c>
      <c r="M239" s="4" t="str">
        <f t="shared" si="36"/>
        <v/>
      </c>
      <c r="N239" s="4" t="str">
        <f>IF(F239="","",N$4&amp;": '"&amp;_xlfn.XLOOKUP(F239,Sheet2!$K$1:$K$26,Sheet2!$L$1:$L$26)&amp;"'")</f>
        <v/>
      </c>
      <c r="O239" s="4" t="str">
        <f t="shared" si="37"/>
        <v>category_id: 3</v>
      </c>
      <c r="P239" s="4" t="str">
        <f t="shared" si="34"/>
        <v>type: 'Special Substances &amp; Items'</v>
      </c>
      <c r="Q239" s="4" t="str">
        <f t="shared" si="38"/>
        <v/>
      </c>
      <c r="R239" s="4" t="str">
        <f t="shared" ca="1" si="39"/>
        <v>{product_name: 'Sunrod', description: 'This 1-foot-long, gold-tipped, iron rod glows brightly when struck. It clearly illuminates a 30-foot radius and provides shadowy illumination in a 60-foot radius. It glows for 6 hours, after which the gold tip is burned out and worthless.', cost: 2, stock: 18, weight: 1, category_id: 3, additional_information: {type: 'Special Substances &amp; Items'}},</v>
      </c>
    </row>
    <row r="240" spans="1:18" s="12" customFormat="1" outlineLevel="1" x14ac:dyDescent="0.2">
      <c r="A240" s="11" t="s">
        <v>1430</v>
      </c>
      <c r="B240" s="37" t="s">
        <v>1352</v>
      </c>
      <c r="C240" s="12">
        <v>0</v>
      </c>
      <c r="D240" s="12">
        <v>20</v>
      </c>
      <c r="E240" s="13"/>
      <c r="F240" s="13" t="s">
        <v>1439</v>
      </c>
      <c r="H240" s="4" t="str">
        <f t="shared" si="30"/>
        <v>product_name: 'Sure-grip'</v>
      </c>
      <c r="I240" s="4" t="str">
        <f t="shared" si="31"/>
        <v/>
      </c>
      <c r="J240" s="4" t="str">
        <f t="shared" si="32"/>
        <v>cost: 20</v>
      </c>
      <c r="K240" s="4" t="str">
        <f t="shared" ca="1" si="35"/>
        <v>stock: 13</v>
      </c>
      <c r="L240" s="4" t="str">
        <f t="shared" si="33"/>
        <v>weight: 0</v>
      </c>
      <c r="M240" s="4" t="str">
        <f t="shared" si="36"/>
        <v>image_link: '/img/specialitems.png'</v>
      </c>
      <c r="N240" s="4" t="str">
        <f>IF(F240="","",N$4&amp;": '"&amp;_xlfn.XLOOKUP(F240,Sheet2!$K$1:$K$26,Sheet2!$L$1:$L$26)&amp;"'")</f>
        <v>image_alt_text: 'Special Items'</v>
      </c>
      <c r="O240" s="4" t="str">
        <f t="shared" si="37"/>
        <v>category_id: 3</v>
      </c>
      <c r="P240" s="4" t="str">
        <f t="shared" si="34"/>
        <v/>
      </c>
      <c r="Q240" s="4" t="str">
        <f t="shared" si="38"/>
        <v/>
      </c>
      <c r="R240" s="4" t="str">
        <f t="shared" ca="1" si="39"/>
        <v>{product_name: 'Sure-grip', cost: 20, stock: 13, weight: 0, image_link: '/img/specialitems.png', image_alt_text: 'Special Items', category_id: 3, additional_information: {}},</v>
      </c>
    </row>
    <row r="241" spans="1:18" s="12" customFormat="1" outlineLevel="1" x14ac:dyDescent="0.2">
      <c r="A241" s="11" t="s">
        <v>1280</v>
      </c>
      <c r="B241" s="37" t="s">
        <v>1352</v>
      </c>
      <c r="C241" s="12">
        <v>0.25</v>
      </c>
      <c r="D241" s="12">
        <v>2</v>
      </c>
      <c r="E241" s="13"/>
      <c r="F241" s="13" t="s">
        <v>1439</v>
      </c>
      <c r="H241" s="4" t="str">
        <f t="shared" si="30"/>
        <v>product_name: 'Talis Deck'</v>
      </c>
      <c r="I241" s="4" t="str">
        <f t="shared" si="31"/>
        <v/>
      </c>
      <c r="J241" s="4" t="str">
        <f t="shared" si="32"/>
        <v>cost: 2</v>
      </c>
      <c r="K241" s="4" t="str">
        <f t="shared" ca="1" si="35"/>
        <v>stock: 6</v>
      </c>
      <c r="L241" s="4" t="str">
        <f t="shared" si="33"/>
        <v>weight: 0.25</v>
      </c>
      <c r="M241" s="4" t="str">
        <f t="shared" si="36"/>
        <v>image_link: '/img/specialitems.png'</v>
      </c>
      <c r="N241" s="4" t="str">
        <f>IF(F241="","",N$4&amp;": '"&amp;_xlfn.XLOOKUP(F241,Sheet2!$K$1:$K$26,Sheet2!$L$1:$L$26)&amp;"'")</f>
        <v>image_alt_text: 'Special Items'</v>
      </c>
      <c r="O241" s="4" t="str">
        <f t="shared" si="37"/>
        <v>category_id: 3</v>
      </c>
      <c r="P241" s="4" t="str">
        <f t="shared" si="34"/>
        <v/>
      </c>
      <c r="Q241" s="4" t="str">
        <f t="shared" si="38"/>
        <v/>
      </c>
      <c r="R241" s="4" t="str">
        <f t="shared" ca="1" si="39"/>
        <v>{product_name: 'Talis Deck', cost: 2, stock: 6, weight: 0.25, image_link: '/img/specialitems.png', image_alt_text: 'Special Items', category_id: 3, additional_information: {}},</v>
      </c>
    </row>
    <row r="242" spans="1:18" s="12" customFormat="1" ht="306" outlineLevel="1" x14ac:dyDescent="0.2">
      <c r="A242" s="11" t="s">
        <v>296</v>
      </c>
      <c r="B242" s="37" t="s">
        <v>1281</v>
      </c>
      <c r="C242" s="12">
        <v>4</v>
      </c>
      <c r="D242" s="12">
        <v>50</v>
      </c>
      <c r="E242" s="13" t="s">
        <v>907</v>
      </c>
      <c r="F242" s="13" t="s">
        <v>1439</v>
      </c>
      <c r="H242" s="4" t="str">
        <f t="shared" si="30"/>
        <v>product_name: 'Tanglefoot Bag'</v>
      </c>
      <c r="I242" s="4" t="str">
        <f t="shared" si="31"/>
        <v>description: 'When you throw a tanglefoot bag at a creature (as a ranged touch attack with a range increment of 10 feet), the bag comes apart and the goo bursts out, entangling the target and then becoming tough and resilient upon exposure to air. An entangled creature takes a -2 penalty on attack rolls and a -4 penalty to Dexterity and must make a DC 15 Reflex save or be glued to the floor, unable to move. Even on a successful save, it can move only at half speed. Huge or larger creatures are unaffected by a tanglefoot bag. A flying creature is not stuck to the floor, but it must make a DC 15 Reflex save or be unable to fly (assuming it uses its wings to fly) and fall to the ground. A tanglefoot bag does not function underwater.\n\nA creature that is glued to the floor (or unable to fly) can break free by making a DC 17 Strength check or by dealing 15 points of damage to the goo with a slashing weapon. A creature trying to scrape goo off itself, or another creature assisting, does not need to make an attack roll; hitting the goo is automatic, after which the creature that hit makes a damage roll to see how much of the goo was scraped off. Once free, the creature can move (including flying) at half speed. A character capable of spellcasting who is bound by the goo must make a DC 15 Concentration check to cast a spell. The goo becomes brittle and fragile after 2d4 rounds, cracking apart and losing its effectiveness. An application of universal solvent to a stuck creature dissolves the alchemical goo immediately.'</v>
      </c>
      <c r="J242" s="4" t="str">
        <f t="shared" si="32"/>
        <v>cost: 50</v>
      </c>
      <c r="K242" s="4" t="str">
        <f t="shared" ca="1" si="35"/>
        <v>stock: 16</v>
      </c>
      <c r="L242" s="4" t="str">
        <f t="shared" si="33"/>
        <v>weight: 4</v>
      </c>
      <c r="M242" s="4" t="str">
        <f t="shared" si="36"/>
        <v>image_link: '/img/specialitems.png'</v>
      </c>
      <c r="N242" s="4" t="str">
        <f>IF(F242="","",N$4&amp;": '"&amp;_xlfn.XLOOKUP(F242,Sheet2!$K$1:$K$26,Sheet2!$L$1:$L$26)&amp;"'")</f>
        <v>image_alt_text: 'Special Items'</v>
      </c>
      <c r="O242" s="4" t="str">
        <f t="shared" si="37"/>
        <v>category_id: 3</v>
      </c>
      <c r="P242" s="4" t="str">
        <f t="shared" si="34"/>
        <v>type: 'Special Substances &amp; Items'</v>
      </c>
      <c r="Q242" s="4" t="str">
        <f t="shared" si="38"/>
        <v/>
      </c>
      <c r="R242" s="4" t="str">
        <f t="shared" ca="1" si="39"/>
        <v>{product_name: 'Tanglefoot Bag', description: 'When you throw a tanglefoot bag at a creature (as a ranged touch attack with a range increment of 10 feet), the bag comes apart and the goo bursts out, entangling the target and then becoming tough and resilient upon exposure to air. An entangled creature takes a -2 penalty on attack rolls and a -4 penalty to Dexterity and must make a DC 15 Reflex save or be glued to the floor, unable to move. Even on a successful save, it can move only at half speed. Huge or larger creatures are unaffected by a tanglefoot bag. A flying creature is not stuck to the floor, but it must make a DC 15 Reflex save or be unable to fly (assuming it uses its wings to fly) and fall to the ground. A tanglefoot bag does not function underwater.\n\nA creature that is glued to the floor (or unable to fly) can break free by making a DC 17 Strength check or by dealing 15 points of damage to the goo with a slashing weapon. A creature trying to scrape goo off itself, or another creature assisting, does not need to make an attack roll; hitting the goo is automatic, after which the creature that hit makes a damage roll to see how much of the goo was scraped off. Once free, the creature can move (including flying) at half speed. A character capable of spellcasting who is bound by the goo must make a DC 15 Concentration check to cast a spell. The goo becomes brittle and fragile after 2d4 rounds, cracking apart and losing its effectiveness. An application of universal solvent to a stuck creature dissolves the alchemical goo immediately.', cost: 50, stock: 16, weight: 4, image_link: '/img/specialitems.png', image_alt_text: 'Special Items', category_id: 3, additional_information: {type: 'Special Substances &amp; Items'}},</v>
      </c>
    </row>
    <row r="243" spans="1:18" s="12" customFormat="1" outlineLevel="1" x14ac:dyDescent="0.2">
      <c r="A243" s="11" t="s">
        <v>1282</v>
      </c>
      <c r="B243" s="37" t="s">
        <v>1352</v>
      </c>
      <c r="C243" s="12">
        <v>20</v>
      </c>
      <c r="D243" s="12">
        <v>1</v>
      </c>
      <c r="E243" s="13" t="s">
        <v>945</v>
      </c>
      <c r="F243" s="13" t="s">
        <v>1442</v>
      </c>
      <c r="H243" s="4" t="str">
        <f t="shared" si="30"/>
        <v>product_name: 'Tent'</v>
      </c>
      <c r="I243" s="4" t="str">
        <f t="shared" si="31"/>
        <v/>
      </c>
      <c r="J243" s="4" t="str">
        <f t="shared" si="32"/>
        <v>cost: 1</v>
      </c>
      <c r="K243" s="4" t="str">
        <f t="shared" ca="1" si="35"/>
        <v>stock: 16</v>
      </c>
      <c r="L243" s="4" t="str">
        <f t="shared" si="33"/>
        <v>weight: 20</v>
      </c>
      <c r="M243" s="4" t="str">
        <f t="shared" si="36"/>
        <v>image_link: '/img/adventuringGear.png'</v>
      </c>
      <c r="N243" s="4" t="str">
        <f>IF(F243="","",N$4&amp;": '"&amp;_xlfn.XLOOKUP(F243,Sheet2!$K$1:$K$26,Sheet2!$L$1:$L$26)&amp;"'")</f>
        <v>image_alt_text: 'Adventuring Gear'</v>
      </c>
      <c r="O243" s="4" t="str">
        <f t="shared" si="37"/>
        <v>category_id: 3</v>
      </c>
      <c r="P243" s="4" t="str">
        <f t="shared" si="34"/>
        <v>type: 'Adventuring Gear'</v>
      </c>
      <c r="Q243" s="4" t="str">
        <f t="shared" si="38"/>
        <v/>
      </c>
      <c r="R243" s="4" t="str">
        <f t="shared" ca="1" si="39"/>
        <v>{product_name: 'Tent', cost: 1, stock: 16, weight: 20, image_link: '/img/adventuringGear.png', image_alt_text: 'Adventuring Gear', category_id: 3, additional_information: {type: 'Adventuring Gear'}},</v>
      </c>
    </row>
    <row r="244" spans="1:18" s="12" customFormat="1" ht="40.799999999999997" outlineLevel="1" x14ac:dyDescent="0.2">
      <c r="A244" s="11" t="s">
        <v>1283</v>
      </c>
      <c r="B244" s="37" t="s">
        <v>1284</v>
      </c>
      <c r="C244" s="12">
        <v>1</v>
      </c>
      <c r="D244" s="12">
        <v>3</v>
      </c>
      <c r="E244" s="13" t="s">
        <v>914</v>
      </c>
      <c r="F244" s="13"/>
      <c r="H244" s="4" t="str">
        <f t="shared" si="30"/>
        <v>product_name: 'Thieves\' Tools'</v>
      </c>
      <c r="I244" s="4" t="str">
        <f t="shared" si="31"/>
        <v>description: 'This kit contains the tools you need to use the Disable Device and Open Lock skills. Without these tools, you must improvise tools, and you take a -2 circumstance penalty on Disable Device and Open Locks checks.'</v>
      </c>
      <c r="J244" s="4" t="str">
        <f t="shared" si="32"/>
        <v>cost: 3</v>
      </c>
      <c r="K244" s="4" t="str">
        <f t="shared" ca="1" si="35"/>
        <v>stock: 16</v>
      </c>
      <c r="L244" s="4" t="str">
        <f t="shared" si="33"/>
        <v>weight: 1</v>
      </c>
      <c r="M244" s="4" t="str">
        <f t="shared" si="36"/>
        <v/>
      </c>
      <c r="N244" s="4" t="str">
        <f>IF(F244="","",N$4&amp;": '"&amp;_xlfn.XLOOKUP(F244,Sheet2!$K$1:$K$26,Sheet2!$L$1:$L$26)&amp;"'")</f>
        <v/>
      </c>
      <c r="O244" s="4" t="str">
        <f t="shared" si="37"/>
        <v>category_id: 3</v>
      </c>
      <c r="P244" s="4" t="str">
        <f t="shared" si="34"/>
        <v>type: 'Tools &amp; Skill Kits'</v>
      </c>
      <c r="Q244" s="4" t="str">
        <f t="shared" si="38"/>
        <v/>
      </c>
      <c r="R244" s="4" t="str">
        <f t="shared" ca="1" si="39"/>
        <v>{product_name: 'Thieves\' Tools', description: 'This kit contains the tools you need to use the Disable Device and Open Lock skills. Without these tools, you must improvise tools, and you take a -2 circumstance penalty on Disable Device and Open Locks checks.', cost: 3, stock: 16, weight: 1, category_id: 3, additional_information: {type: 'Tools &amp; Skill Kits'}},</v>
      </c>
    </row>
    <row r="245" spans="1:18" s="12" customFormat="1" ht="30.6" outlineLevel="1" x14ac:dyDescent="0.2">
      <c r="A245" s="11" t="s">
        <v>1285</v>
      </c>
      <c r="B245" s="37" t="s">
        <v>1287</v>
      </c>
      <c r="C245" s="12">
        <v>2</v>
      </c>
      <c r="D245" s="12">
        <v>1</v>
      </c>
      <c r="E245" s="13" t="s">
        <v>914</v>
      </c>
      <c r="F245" s="13" t="s">
        <v>1435</v>
      </c>
      <c r="H245" s="4" t="str">
        <f t="shared" si="30"/>
        <v>product_name: 'Thieves\' Tools, Masterwork'</v>
      </c>
      <c r="I245" s="4" t="str">
        <f t="shared" si="31"/>
        <v>description: 'This kit contains extra tools and tools of better make, which grant a +2 circumstance bonus on Disable Device and Open Lock checks.'</v>
      </c>
      <c r="J245" s="4" t="str">
        <f t="shared" si="32"/>
        <v>cost: 1</v>
      </c>
      <c r="K245" s="4" t="str">
        <f t="shared" ca="1" si="35"/>
        <v>stock: 17</v>
      </c>
      <c r="L245" s="4" t="str">
        <f t="shared" si="33"/>
        <v>weight: 2</v>
      </c>
      <c r="M245" s="4" t="str">
        <f t="shared" si="36"/>
        <v>image_link: '/img/tools&amp;skillsKit.png'</v>
      </c>
      <c r="N245" s="4" t="str">
        <f>IF(F245="","",N$4&amp;": '"&amp;_xlfn.XLOOKUP(F245,Sheet2!$K$1:$K$26,Sheet2!$L$1:$L$26)&amp;"'")</f>
        <v>image_alt_text: 'Tools &amp; Skills Kit'</v>
      </c>
      <c r="O245" s="4" t="str">
        <f t="shared" si="37"/>
        <v>category_id: 3</v>
      </c>
      <c r="P245" s="4" t="str">
        <f t="shared" si="34"/>
        <v>type: 'Tools &amp; Skill Kits'</v>
      </c>
      <c r="Q245" s="4" t="str">
        <f t="shared" si="38"/>
        <v/>
      </c>
      <c r="R245" s="4" t="str">
        <f t="shared" ca="1" si="39"/>
        <v>{product_name: 'Thieves\' Tools, Masterwork', description: 'This kit contains extra tools and tools of better make, which grant a +2 circumstance bonus on Disable Device and Open Lock checks.', cost: 1, stock: 17, weight: 2, image_link: '/img/tools&amp;skillsKit.png', image_alt_text: 'Tools &amp; Skills Kit', category_id: 3, additional_information: {type: 'Tools &amp; Skill Kits'}},</v>
      </c>
    </row>
    <row r="246" spans="1:18" s="12" customFormat="1" ht="132.6" outlineLevel="1" x14ac:dyDescent="0.2">
      <c r="A246" s="11" t="s">
        <v>304</v>
      </c>
      <c r="B246" s="37" t="s">
        <v>1288</v>
      </c>
      <c r="C246" s="12">
        <v>1</v>
      </c>
      <c r="D246" s="12">
        <v>30</v>
      </c>
      <c r="E246" s="13" t="s">
        <v>907</v>
      </c>
      <c r="F246" s="13" t="s">
        <v>1439</v>
      </c>
      <c r="H246" s="4" t="str">
        <f t="shared" si="30"/>
        <v>product_name: 'Thunderstone'</v>
      </c>
      <c r="I246" s="4" t="str">
        <f t="shared" si="31"/>
        <v>description: 'You can throw this stone as a ranged attack with a range increment of 20 feet. When it strikes a hard surface (or is struck hard), it creates a deafening bang that is treated as a sonic attack. Each creature within a 10-foot-radius spread must make a DC 15 Fortitude save or be deafened for 1 hour. A deafened creature, in addition to the obvious effects, takes a -4 penalty on initiative and has a 20% chance to miscast and lose any spell with a verbal component that it tries to cast.\n\nSince you don\'t need to hit a specific target, you can simply aim at a particular 5-foot square. Treat the target square as AC 5.'</v>
      </c>
      <c r="J246" s="4" t="str">
        <f t="shared" si="32"/>
        <v>cost: 30</v>
      </c>
      <c r="K246" s="4" t="str">
        <f t="shared" ca="1" si="35"/>
        <v>stock: 4</v>
      </c>
      <c r="L246" s="4" t="str">
        <f t="shared" si="33"/>
        <v>weight: 1</v>
      </c>
      <c r="M246" s="4" t="str">
        <f t="shared" si="36"/>
        <v>image_link: '/img/specialitems.png'</v>
      </c>
      <c r="N246" s="4" t="str">
        <f>IF(F246="","",N$4&amp;": '"&amp;_xlfn.XLOOKUP(F246,Sheet2!$K$1:$K$26,Sheet2!$L$1:$L$26)&amp;"'")</f>
        <v>image_alt_text: 'Special Items'</v>
      </c>
      <c r="O246" s="4" t="str">
        <f t="shared" si="37"/>
        <v>category_id: 3</v>
      </c>
      <c r="P246" s="4" t="str">
        <f t="shared" si="34"/>
        <v>type: 'Special Substances &amp; Items'</v>
      </c>
      <c r="Q246" s="4" t="str">
        <f t="shared" si="38"/>
        <v/>
      </c>
      <c r="R246" s="4" t="str">
        <f t="shared" ca="1" si="39"/>
        <v>{product_name: 'Thunderstone', description: 'You can throw this stone as a ranged attack with a range increment of 20 feet. When it strikes a hard surface (or is struck hard), it creates a deafening bang that is treated as a sonic attack. Each creature within a 10-foot-radius spread must make a DC 15 Fortitude save or be deafened for 1 hour. A deafened creature, in addition to the obvious effects, takes a -4 penalty on initiative and has a 20% chance to miscast and lose any spell with a verbal component that it tries to cast.\n\nSince you don\'t need to hit a specific target, you can simply aim at a particular 5-foot square. Treat the target square as AC 5.', cost: 30, stock: 4, weight: 1, image_link: '/img/specialitems.png', image_alt_text: 'Special Items', category_id: 3, additional_information: {type: 'Special Substances &amp; Items'}},</v>
      </c>
    </row>
    <row r="247" spans="1:18" s="12" customFormat="1" ht="81.599999999999994" outlineLevel="1" x14ac:dyDescent="0.2">
      <c r="A247" s="11" t="s">
        <v>1289</v>
      </c>
      <c r="B247" s="37" t="s">
        <v>1290</v>
      </c>
      <c r="C247" s="12">
        <v>0</v>
      </c>
      <c r="D247" s="12">
        <v>1</v>
      </c>
      <c r="E247" s="13" t="s">
        <v>907</v>
      </c>
      <c r="F247" s="13" t="s">
        <v>1439</v>
      </c>
      <c r="H247" s="4" t="str">
        <f t="shared" si="30"/>
        <v>product_name: 'Tindertwig'</v>
      </c>
      <c r="I247" s="4" t="str">
        <f t="shared" si="31"/>
        <v>description: 'The alchemical substance on the end of this small, wooden stick ignites when struck against a rough surface. Creating a flame with a tindertwig is much faster than creating a flame with flint and steel (or a magnifying glass) and tinder. Lighting a torch with a tindertwig is a standard action (rather than a full-round action), and lighting any other fire with one is at least a standard action.'</v>
      </c>
      <c r="J247" s="4" t="str">
        <f t="shared" si="32"/>
        <v>cost: 1</v>
      </c>
      <c r="K247" s="4" t="str">
        <f t="shared" ca="1" si="35"/>
        <v>stock: 15</v>
      </c>
      <c r="L247" s="4" t="str">
        <f t="shared" si="33"/>
        <v>weight: 0</v>
      </c>
      <c r="M247" s="4" t="str">
        <f t="shared" si="36"/>
        <v>image_link: '/img/specialitems.png'</v>
      </c>
      <c r="N247" s="4" t="str">
        <f>IF(F247="","",N$4&amp;": '"&amp;_xlfn.XLOOKUP(F247,Sheet2!$K$1:$K$26,Sheet2!$L$1:$L$26)&amp;"'")</f>
        <v>image_alt_text: 'Special Items'</v>
      </c>
      <c r="O247" s="4" t="str">
        <f t="shared" si="37"/>
        <v>category_id: 3</v>
      </c>
      <c r="P247" s="4" t="str">
        <f t="shared" si="34"/>
        <v>type: 'Special Substances &amp; Items'</v>
      </c>
      <c r="Q247" s="4" t="str">
        <f t="shared" si="38"/>
        <v/>
      </c>
      <c r="R247" s="4" t="str">
        <f t="shared" ca="1" si="39"/>
        <v>{product_name: 'Tindertwig', description: 'The alchemical substance on the end of this small, wooden stick ignites when struck against a rough surface. Creating a flame with a tindertwig is much faster than creating a flame with flint and steel (or a magnifying glass) and tinder. Lighting a torch with a tindertwig is a standard action (rather than a full-round action), and lighting any other fire with one is at least a standard action.', cost: 1, stock: 15, weight: 0, image_link: '/img/specialitems.png', image_alt_text: 'Special Items', category_id: 3, additional_information: {type: 'Special Substances &amp; Items'}},</v>
      </c>
    </row>
    <row r="248" spans="1:18" s="12" customFormat="1" ht="40.799999999999997" outlineLevel="1" x14ac:dyDescent="0.2">
      <c r="A248" s="11" t="s">
        <v>1291</v>
      </c>
      <c r="B248" s="37" t="s">
        <v>1292</v>
      </c>
      <c r="E248" s="13" t="s">
        <v>914</v>
      </c>
      <c r="F248" s="13" t="s">
        <v>1435</v>
      </c>
      <c r="H248" s="4" t="str">
        <f t="shared" si="30"/>
        <v>product_name: 'Tool, Masterwork'</v>
      </c>
      <c r="I248" s="4" t="str">
        <f t="shared" si="31"/>
        <v>description: 'This well-made item is the perfect tool for the job. It grants a +2 circumstance bonus on a related skill check (if any). Bonuses provided by multiple masterwork items used toward the same skill check do not stack.'</v>
      </c>
      <c r="J248" s="4" t="str">
        <f t="shared" si="32"/>
        <v>cost: -1</v>
      </c>
      <c r="K248" s="4" t="str">
        <f t="shared" ca="1" si="35"/>
        <v>stock: 16</v>
      </c>
      <c r="L248" s="4" t="str">
        <f t="shared" si="33"/>
        <v>weight: -1</v>
      </c>
      <c r="M248" s="4" t="str">
        <f t="shared" si="36"/>
        <v>image_link: '/img/tools&amp;skillsKit.png'</v>
      </c>
      <c r="N248" s="4" t="str">
        <f>IF(F248="","",N$4&amp;": '"&amp;_xlfn.XLOOKUP(F248,Sheet2!$K$1:$K$26,Sheet2!$L$1:$L$26)&amp;"'")</f>
        <v>image_alt_text: 'Tools &amp; Skills Kit'</v>
      </c>
      <c r="O248" s="4" t="str">
        <f t="shared" si="37"/>
        <v>category_id: 3</v>
      </c>
      <c r="P248" s="4" t="str">
        <f t="shared" si="34"/>
        <v>type: 'Tools &amp; Skill Kits'</v>
      </c>
      <c r="Q248" s="4" t="str">
        <f t="shared" si="38"/>
        <v/>
      </c>
      <c r="R248" s="4" t="str">
        <f t="shared" ca="1" si="39"/>
        <v>{product_name: 'Tool, Masterwork', description: 'This well-made item is the perfect tool for the job. It grants a +2 circumstance bonus on a related skill check (if any). Bonuses provided by multiple masterwork items used toward the same skill check do not stack.', cost: -1, stock: 16, weight: -1, image_link: '/img/tools&amp;skillsKit.png', image_alt_text: 'Tools &amp; Skills Kit', category_id: 3, additional_information: {type: 'Tools &amp; Skill Kits'}},</v>
      </c>
    </row>
    <row r="249" spans="1:18" s="12" customFormat="1" ht="61.2" outlineLevel="1" x14ac:dyDescent="0.2">
      <c r="A249" s="11" t="s">
        <v>1293</v>
      </c>
      <c r="B249" s="37" t="s">
        <v>1295</v>
      </c>
      <c r="C249" s="12">
        <v>1</v>
      </c>
      <c r="D249" s="12">
        <v>0.01</v>
      </c>
      <c r="E249" s="13" t="s">
        <v>945</v>
      </c>
      <c r="F249" s="13" t="s">
        <v>1442</v>
      </c>
      <c r="H249" s="4" t="str">
        <f t="shared" si="30"/>
        <v>product_name: 'Torch'</v>
      </c>
      <c r="I249" s="4" t="str">
        <f t="shared" si="31"/>
        <v>description: 'A torch burns for 1 hour, clearly illuminating a 20-foot radius and providing shadowy illumination out to a 40- foot radius. If a torch is used in combat, treat it as a one-handed improvised weapon that deals bludgeoning damage equal to that of a gauntlet of its size, plus 1 point of fire damage.'</v>
      </c>
      <c r="J249" s="4" t="str">
        <f t="shared" si="32"/>
        <v>cost: 0.01</v>
      </c>
      <c r="K249" s="4" t="str">
        <f t="shared" ca="1" si="35"/>
        <v>stock: 12</v>
      </c>
      <c r="L249" s="4" t="str">
        <f t="shared" si="33"/>
        <v>weight: 1</v>
      </c>
      <c r="M249" s="4" t="str">
        <f t="shared" si="36"/>
        <v>image_link: '/img/adventuringGear.png'</v>
      </c>
      <c r="N249" s="4" t="str">
        <f>IF(F249="","",N$4&amp;": '"&amp;_xlfn.XLOOKUP(F249,Sheet2!$K$1:$K$26,Sheet2!$L$1:$L$26)&amp;"'")</f>
        <v>image_alt_text: 'Adventuring Gear'</v>
      </c>
      <c r="O249" s="4" t="str">
        <f t="shared" si="37"/>
        <v>category_id: 3</v>
      </c>
      <c r="P249" s="4" t="str">
        <f t="shared" si="34"/>
        <v>type: 'Adventuring Gear'</v>
      </c>
      <c r="Q249" s="4" t="str">
        <f t="shared" si="38"/>
        <v/>
      </c>
      <c r="R249" s="4" t="str">
        <f t="shared" ca="1" si="39"/>
        <v>{product_name: 'Torch', description: 'A torch burns for 1 hour, clearly illuminating a 20-foot radius and providing shadowy illumination out to a 40- foot radius. If a torch is used in combat, treat it as a one-handed improvised weapon that deals bludgeoning damage equal to that of a gauntlet of its size, plus 1 point of fire damage.', cost: 0.01, stock: 12, weight: 1, image_link: '/img/adventuringGear.png', image_alt_text: 'Adventuring Gear', category_id: 3, additional_information: {type: 'Adventuring Gear'}},</v>
      </c>
    </row>
    <row r="250" spans="1:18" s="12" customFormat="1" ht="40.799999999999997" outlineLevel="1" x14ac:dyDescent="0.2">
      <c r="A250" s="11" t="s">
        <v>1431</v>
      </c>
      <c r="B250" s="37" t="s">
        <v>1432</v>
      </c>
      <c r="E250" s="13" t="s">
        <v>907</v>
      </c>
      <c r="F250" s="13" t="s">
        <v>1448</v>
      </c>
      <c r="H250" s="4" t="str">
        <f t="shared" si="30"/>
        <v>product_name: 'Torch, Ever-Burning'</v>
      </c>
      <c r="I250" s="4" t="str">
        <f t="shared" si="31"/>
        <v>description: 'This otherwise normal torch has a continual flame spell cast upon it. An ever-burning torch clearly illuminates a 20-foot radius and provides shadowy illumination out to a 40-foot radius.'</v>
      </c>
      <c r="J250" s="4" t="str">
        <f t="shared" si="32"/>
        <v>cost: -1</v>
      </c>
      <c r="K250" s="4" t="str">
        <f t="shared" ca="1" si="35"/>
        <v>stock: 14</v>
      </c>
      <c r="L250" s="4" t="str">
        <f t="shared" si="33"/>
        <v>weight: -1</v>
      </c>
      <c r="M250" s="4" t="str">
        <f t="shared" si="36"/>
        <v>image_link: '/img/specialsubstances&amp;itemsialI.pubstancveg'</v>
      </c>
      <c r="N250" s="4" t="str">
        <f>IF(F250="","",N$4&amp;": '"&amp;_xlfn.XLOOKUP(F250,Sheet2!$K$1:$K$26,Sheet2!$L$1:$L$26)&amp;"'")</f>
        <v>image_alt_text: 'Special Substances'</v>
      </c>
      <c r="O250" s="4" t="str">
        <f t="shared" si="37"/>
        <v>category_id: 3</v>
      </c>
      <c r="P250" s="4" t="str">
        <f t="shared" si="34"/>
        <v>type: 'Special Substances &amp; Items'</v>
      </c>
      <c r="Q250" s="4" t="str">
        <f t="shared" si="38"/>
        <v/>
      </c>
      <c r="R250" s="4" t="str">
        <f t="shared" ca="1" si="39"/>
        <v>{product_name: 'Torch, Ever-Burning', description: 'This otherwise normal torch has a continual flame spell cast upon it. An ever-burning torch clearly illuminates a 20-foot radius and provides shadowy illumination out to a 40-foot radius.', cost: -1, stock: 14, weight: -1, image_link: '/img/specialsubstances&amp;itemsialI.pubstancveg', image_alt_text: 'Special Substances', category_id: 3, additional_information: {type: 'Special Substances &amp; Items'}},</v>
      </c>
    </row>
    <row r="251" spans="1:18" s="12" customFormat="1" outlineLevel="1" x14ac:dyDescent="0.2">
      <c r="A251" s="11" t="s">
        <v>1298</v>
      </c>
      <c r="B251" s="37" t="s">
        <v>1299</v>
      </c>
      <c r="D251" s="12">
        <v>50000</v>
      </c>
      <c r="E251" s="13"/>
      <c r="F251" s="13" t="s">
        <v>1439</v>
      </c>
      <c r="H251" s="4" t="str">
        <f t="shared" si="30"/>
        <v>product_name: 'Tower'</v>
      </c>
      <c r="I251" s="4" t="str">
        <f t="shared" si="31"/>
        <v>description: '3 level, round or square stone tower'</v>
      </c>
      <c r="J251" s="4" t="str">
        <f t="shared" si="32"/>
        <v>cost: 50000</v>
      </c>
      <c r="K251" s="4" t="str">
        <f t="shared" ca="1" si="35"/>
        <v>stock: 10</v>
      </c>
      <c r="L251" s="4" t="str">
        <f t="shared" si="33"/>
        <v>weight: -1</v>
      </c>
      <c r="M251" s="4" t="str">
        <f t="shared" si="36"/>
        <v>image_link: '/img/specialitems.png'</v>
      </c>
      <c r="N251" s="4" t="str">
        <f>IF(F251="","",N$4&amp;": '"&amp;_xlfn.XLOOKUP(F251,Sheet2!$K$1:$K$26,Sheet2!$L$1:$L$26)&amp;"'")</f>
        <v>image_alt_text: 'Special Items'</v>
      </c>
      <c r="O251" s="4" t="str">
        <f t="shared" si="37"/>
        <v>category_id: 3</v>
      </c>
      <c r="P251" s="4" t="str">
        <f t="shared" si="34"/>
        <v/>
      </c>
      <c r="Q251" s="4" t="str">
        <f t="shared" si="38"/>
        <v/>
      </c>
      <c r="R251" s="4" t="str">
        <f t="shared" ca="1" si="39"/>
        <v>{product_name: 'Tower', description: '3 level, round or square stone tower', cost: 50000, stock: 10, weight: -1, image_link: '/img/specialitems.png', image_alt_text: 'Special Items', category_id: 3, additional_information: {}},</v>
      </c>
    </row>
    <row r="252" spans="1:18" s="12" customFormat="1" ht="30.6" outlineLevel="1" x14ac:dyDescent="0.2">
      <c r="A252" s="11" t="s">
        <v>1300</v>
      </c>
      <c r="B252" s="37" t="s">
        <v>1302</v>
      </c>
      <c r="C252" s="12">
        <v>5</v>
      </c>
      <c r="D252" s="12">
        <v>1</v>
      </c>
      <c r="E252" s="13" t="s">
        <v>870</v>
      </c>
      <c r="F252" s="13" t="s">
        <v>1440</v>
      </c>
      <c r="H252" s="4" t="str">
        <f t="shared" si="30"/>
        <v>product_name: 'Traveler\'s Outfit'</v>
      </c>
      <c r="I252" s="4" t="str">
        <f t="shared" si="31"/>
        <v>description: 'This set of clothes consists of boots, a wool skirt or breeches, a sturdy belt, a shirt (perhaps with a vest or jacket), and an ample cloak with a hood.'</v>
      </c>
      <c r="J252" s="4" t="str">
        <f t="shared" si="32"/>
        <v>cost: 1</v>
      </c>
      <c r="K252" s="4" t="str">
        <f t="shared" ca="1" si="35"/>
        <v>stock: 10</v>
      </c>
      <c r="L252" s="4" t="str">
        <f t="shared" si="33"/>
        <v>weight: 5</v>
      </c>
      <c r="M252" s="4" t="str">
        <f t="shared" si="36"/>
        <v>image_link: '/img/clothing.png'</v>
      </c>
      <c r="N252" s="4" t="str">
        <f>IF(F252="","",N$4&amp;": '"&amp;_xlfn.XLOOKUP(F252,Sheet2!$K$1:$K$26,Sheet2!$L$1:$L$26)&amp;"'")</f>
        <v>image_alt_text: 'Clothing'</v>
      </c>
      <c r="O252" s="4" t="str">
        <f t="shared" si="37"/>
        <v>category_id: 3</v>
      </c>
      <c r="P252" s="4" t="str">
        <f t="shared" si="34"/>
        <v>type: 'Clothing'</v>
      </c>
      <c r="Q252" s="4" t="str">
        <f t="shared" si="38"/>
        <v/>
      </c>
      <c r="R252" s="4" t="str">
        <f t="shared" ca="1" si="39"/>
        <v>{product_name: 'Traveler\'s Outfit', description: 'This set of clothes consists of boots, a wool skirt or breeches, a sturdy belt, a shirt (perhaps with a vest or jacket), and an ample cloak with a hood.', cost: 1, stock: 10, weight: 5, image_link: '/img/clothing.png', image_alt_text: 'Clothing', category_id: 3, additional_information: {type: 'Clothing'}},</v>
      </c>
    </row>
    <row r="253" spans="1:18" s="12" customFormat="1" ht="20.399999999999999" outlineLevel="1" x14ac:dyDescent="0.2">
      <c r="A253" s="11" t="s">
        <v>1303</v>
      </c>
      <c r="B253" s="37" t="s">
        <v>1304</v>
      </c>
      <c r="C253" s="12">
        <v>0</v>
      </c>
      <c r="D253" s="12">
        <v>1</v>
      </c>
      <c r="E253" s="13" t="s">
        <v>945</v>
      </c>
      <c r="F253" s="13" t="s">
        <v>1442</v>
      </c>
      <c r="H253" s="4" t="str">
        <f t="shared" si="30"/>
        <v>product_name: 'Vial'</v>
      </c>
      <c r="I253" s="4" t="str">
        <f t="shared" si="31"/>
        <v>description: 'A vial holds 1 ounce of liquid. The stoppered container usually is no more than 1 inch wide and 3 inches high.'</v>
      </c>
      <c r="J253" s="4" t="str">
        <f t="shared" si="32"/>
        <v>cost: 1</v>
      </c>
      <c r="K253" s="4" t="str">
        <f t="shared" ca="1" si="35"/>
        <v>stock: 7</v>
      </c>
      <c r="L253" s="4" t="str">
        <f t="shared" si="33"/>
        <v>weight: 0</v>
      </c>
      <c r="M253" s="4" t="str">
        <f t="shared" si="36"/>
        <v>image_link: '/img/adventuringGear.png'</v>
      </c>
      <c r="N253" s="4" t="str">
        <f>IF(F253="","",N$4&amp;": '"&amp;_xlfn.XLOOKUP(F253,Sheet2!$K$1:$K$26,Sheet2!$L$1:$L$26)&amp;"'")</f>
        <v>image_alt_text: 'Adventuring Gear'</v>
      </c>
      <c r="O253" s="4" t="str">
        <f t="shared" si="37"/>
        <v>category_id: 3</v>
      </c>
      <c r="P253" s="4" t="str">
        <f t="shared" si="34"/>
        <v>type: 'Adventuring Gear'</v>
      </c>
      <c r="Q253" s="4" t="str">
        <f t="shared" si="38"/>
        <v/>
      </c>
      <c r="R253" s="4" t="str">
        <f t="shared" ca="1" si="39"/>
        <v>{product_name: 'Vial', description: 'A vial holds 1 ounce of liquid. The stoppered container usually is no more than 1 inch wide and 3 inches high.', cost: 1, stock: 7, weight: 0, image_link: '/img/adventuringGear.png', image_alt_text: 'Adventuring Gear', category_id: 3, additional_information: {type: 'Adventuring Gear'}},</v>
      </c>
    </row>
    <row r="254" spans="1:18" s="12" customFormat="1" ht="40.799999999999997" outlineLevel="1" x14ac:dyDescent="0.2">
      <c r="A254" s="11" t="s">
        <v>1305</v>
      </c>
      <c r="B254" s="37" t="s">
        <v>1307</v>
      </c>
      <c r="C254" s="12">
        <v>400</v>
      </c>
      <c r="D254" s="12">
        <v>35</v>
      </c>
      <c r="E254" s="13" t="s">
        <v>1420</v>
      </c>
      <c r="F254" s="13" t="s">
        <v>1447</v>
      </c>
      <c r="H254" s="4" t="str">
        <f t="shared" si="30"/>
        <v>product_name: 'Wagon'</v>
      </c>
      <c r="I254" s="4" t="str">
        <f t="shared" si="31"/>
        <v>description: 'This is a four-wheeled, open vehicle for transporting heavy loads. In general, two horses (or other beasts of burden) draw it. A wagon comes with the harness needed to pull it.'</v>
      </c>
      <c r="J254" s="4" t="str">
        <f t="shared" si="32"/>
        <v>cost: 35</v>
      </c>
      <c r="K254" s="4" t="str">
        <f t="shared" ca="1" si="35"/>
        <v>stock: 17</v>
      </c>
      <c r="L254" s="4" t="str">
        <f t="shared" si="33"/>
        <v>weight: 400</v>
      </c>
      <c r="M254" s="4" t="str">
        <f t="shared" si="36"/>
        <v>image_link: '/img/transport.port'</v>
      </c>
      <c r="N254" s="4" t="str">
        <f>IF(F254="","",N$4&amp;": '"&amp;_xlfn.XLOOKUP(F254,Sheet2!$K$1:$K$26,Sheet2!$L$1:$L$26)&amp;"'")</f>
        <v>image_alt_text: 'Transport'</v>
      </c>
      <c r="O254" s="4" t="str">
        <f t="shared" si="37"/>
        <v>category_id: 3</v>
      </c>
      <c r="P254" s="4" t="str">
        <f t="shared" si="34"/>
        <v>type: 'Transport'</v>
      </c>
      <c r="Q254" s="4" t="str">
        <f t="shared" si="38"/>
        <v/>
      </c>
      <c r="R254" s="4" t="str">
        <f t="shared" ca="1" si="39"/>
        <v>{product_name: 'Wagon', description: 'This is a four-wheeled, open vehicle for transporting heavy loads. In general, two horses (or other beasts of burden) draw it. A wagon comes with the harness needed to pull it.', cost: 35, stock: 17, weight: 400, image_link: '/img/transport.port', image_alt_text: 'Transport', category_id: 3, additional_information: {type: 'Transport'}},</v>
      </c>
    </row>
    <row r="255" spans="1:18" s="12" customFormat="1" outlineLevel="1" x14ac:dyDescent="0.2">
      <c r="A255" s="11" t="s">
        <v>1308</v>
      </c>
      <c r="B255" s="37" t="s">
        <v>1044</v>
      </c>
      <c r="C255" s="12">
        <v>0</v>
      </c>
      <c r="D255" s="12">
        <v>0</v>
      </c>
      <c r="E255" s="13"/>
      <c r="F255" s="13" t="s">
        <v>1439</v>
      </c>
      <c r="H255" s="4" t="str">
        <f t="shared" si="30"/>
        <v>product_name: 'Wand'</v>
      </c>
      <c r="I255" s="4" t="str">
        <f t="shared" si="31"/>
        <v>description: '(Usually a magical item)'</v>
      </c>
      <c r="J255" s="4" t="str">
        <f t="shared" si="32"/>
        <v>cost: 0</v>
      </c>
      <c r="K255" s="4" t="str">
        <f t="shared" ca="1" si="35"/>
        <v>stock: 9</v>
      </c>
      <c r="L255" s="4" t="str">
        <f t="shared" si="33"/>
        <v>weight: 0</v>
      </c>
      <c r="M255" s="4" t="str">
        <f t="shared" si="36"/>
        <v>image_link: '/img/specialitems.png'</v>
      </c>
      <c r="N255" s="4" t="str">
        <f>IF(F255="","",N$4&amp;": '"&amp;_xlfn.XLOOKUP(F255,Sheet2!$K$1:$K$26,Sheet2!$L$1:$L$26)&amp;"'")</f>
        <v>image_alt_text: 'Special Items'</v>
      </c>
      <c r="O255" s="4" t="str">
        <f t="shared" si="37"/>
        <v>category_id: 3</v>
      </c>
      <c r="P255" s="4" t="str">
        <f t="shared" si="34"/>
        <v/>
      </c>
      <c r="Q255" s="4" t="str">
        <f t="shared" si="38"/>
        <v/>
      </c>
      <c r="R255" s="4" t="str">
        <f t="shared" ca="1" si="39"/>
        <v>{product_name: 'Wand', description: '(Usually a magical item)', cost: 0, stock: 9, weight: 0, image_link: '/img/specialitems.png', image_alt_text: 'Special Items', category_id: 3, additional_information: {}},</v>
      </c>
    </row>
    <row r="256" spans="1:18" s="12" customFormat="1" outlineLevel="1" x14ac:dyDescent="0.2">
      <c r="A256" s="11" t="s">
        <v>1309</v>
      </c>
      <c r="B256" s="37" t="s">
        <v>1352</v>
      </c>
      <c r="D256" s="12">
        <v>400</v>
      </c>
      <c r="E256" s="13" t="s">
        <v>1035</v>
      </c>
      <c r="F256" s="13" t="s">
        <v>1439</v>
      </c>
      <c r="H256" s="4" t="str">
        <f t="shared" si="30"/>
        <v>product_name: 'Warhorse, heavy'</v>
      </c>
      <c r="I256" s="4" t="str">
        <f t="shared" si="31"/>
        <v/>
      </c>
      <c r="J256" s="4" t="str">
        <f t="shared" si="32"/>
        <v>cost: 400</v>
      </c>
      <c r="K256" s="4" t="str">
        <f t="shared" ca="1" si="35"/>
        <v>stock: 18</v>
      </c>
      <c r="L256" s="4" t="str">
        <f t="shared" si="33"/>
        <v>weight: -1</v>
      </c>
      <c r="M256" s="4" t="str">
        <f t="shared" si="36"/>
        <v>image_link: '/img/specialitems.png'</v>
      </c>
      <c r="N256" s="4" t="str">
        <f>IF(F256="","",N$4&amp;": '"&amp;_xlfn.XLOOKUP(F256,Sheet2!$K$1:$K$26,Sheet2!$L$1:$L$26)&amp;"'")</f>
        <v>image_alt_text: 'Special Items'</v>
      </c>
      <c r="O256" s="4" t="str">
        <f t="shared" si="37"/>
        <v>category_id: 3</v>
      </c>
      <c r="P256" s="4" t="str">
        <f t="shared" si="34"/>
        <v>type: 'Mounts &amp; Related Gear'</v>
      </c>
      <c r="Q256" s="4" t="str">
        <f t="shared" si="38"/>
        <v/>
      </c>
      <c r="R256" s="4" t="str">
        <f t="shared" ca="1" si="39"/>
        <v>{product_name: 'Warhorse, heavy', cost: 400, stock: 18, weight: -1, image_link: '/img/specialitems.png', image_alt_text: 'Special Items', category_id: 3, additional_information: {type: 'Mounts &amp; Related Gear'}},</v>
      </c>
    </row>
    <row r="257" spans="1:18" s="12" customFormat="1" outlineLevel="1" x14ac:dyDescent="0.2">
      <c r="A257" s="11" t="s">
        <v>1310</v>
      </c>
      <c r="B257" s="37" t="s">
        <v>1352</v>
      </c>
      <c r="D257" s="12">
        <v>150</v>
      </c>
      <c r="E257" s="13" t="s">
        <v>1035</v>
      </c>
      <c r="F257" s="13" t="s">
        <v>1439</v>
      </c>
      <c r="H257" s="4" t="str">
        <f t="shared" si="30"/>
        <v>product_name: 'Warhorse, light'</v>
      </c>
      <c r="I257" s="4" t="str">
        <f t="shared" si="31"/>
        <v/>
      </c>
      <c r="J257" s="4" t="str">
        <f t="shared" si="32"/>
        <v>cost: 150</v>
      </c>
      <c r="K257" s="4" t="str">
        <f t="shared" ca="1" si="35"/>
        <v>stock: 10</v>
      </c>
      <c r="L257" s="4" t="str">
        <f t="shared" si="33"/>
        <v>weight: -1</v>
      </c>
      <c r="M257" s="4" t="str">
        <f t="shared" si="36"/>
        <v>image_link: '/img/specialitems.png'</v>
      </c>
      <c r="N257" s="4" t="str">
        <f>IF(F257="","",N$4&amp;": '"&amp;_xlfn.XLOOKUP(F257,Sheet2!$K$1:$K$26,Sheet2!$L$1:$L$26)&amp;"'")</f>
        <v>image_alt_text: 'Special Items'</v>
      </c>
      <c r="O257" s="4" t="str">
        <f t="shared" si="37"/>
        <v>category_id: 3</v>
      </c>
      <c r="P257" s="4" t="str">
        <f t="shared" si="34"/>
        <v>type: 'Mounts &amp; Related Gear'</v>
      </c>
      <c r="Q257" s="4" t="str">
        <f t="shared" si="38"/>
        <v/>
      </c>
      <c r="R257" s="4" t="str">
        <f t="shared" ca="1" si="39"/>
        <v>{product_name: 'Warhorse, light', cost: 150, stock: 10, weight: -1, image_link: '/img/specialitems.png', image_alt_text: 'Special Items', category_id: 3, additional_information: {type: 'Mounts &amp; Related Gear'}},</v>
      </c>
    </row>
    <row r="258" spans="1:18" s="12" customFormat="1" outlineLevel="1" x14ac:dyDescent="0.2">
      <c r="A258" s="11" t="s">
        <v>1433</v>
      </c>
      <c r="B258" s="37" t="s">
        <v>1352</v>
      </c>
      <c r="D258" s="12">
        <v>100</v>
      </c>
      <c r="E258" s="13" t="s">
        <v>1035</v>
      </c>
      <c r="F258" s="13" t="s">
        <v>1439</v>
      </c>
      <c r="H258" s="4" t="str">
        <f t="shared" si="30"/>
        <v>product_name: 'War Pony'</v>
      </c>
      <c r="I258" s="4" t="str">
        <f t="shared" si="31"/>
        <v/>
      </c>
      <c r="J258" s="4" t="str">
        <f t="shared" si="32"/>
        <v>cost: 100</v>
      </c>
      <c r="K258" s="4" t="str">
        <f t="shared" ca="1" si="35"/>
        <v>stock: 10</v>
      </c>
      <c r="L258" s="4" t="str">
        <f t="shared" si="33"/>
        <v>weight: -1</v>
      </c>
      <c r="M258" s="4" t="str">
        <f t="shared" si="36"/>
        <v>image_link: '/img/specialitems.png'</v>
      </c>
      <c r="N258" s="4" t="str">
        <f>IF(F258="","",N$4&amp;": '"&amp;_xlfn.XLOOKUP(F258,Sheet2!$K$1:$K$26,Sheet2!$L$1:$L$26)&amp;"'")</f>
        <v>image_alt_text: 'Special Items'</v>
      </c>
      <c r="O258" s="4" t="str">
        <f t="shared" si="37"/>
        <v>category_id: 3</v>
      </c>
      <c r="P258" s="4" t="str">
        <f t="shared" si="34"/>
        <v>type: 'Mounts &amp; Related Gear'</v>
      </c>
      <c r="Q258" s="4" t="str">
        <f t="shared" si="38"/>
        <v/>
      </c>
      <c r="R258" s="4" t="str">
        <f t="shared" ca="1" si="39"/>
        <v>{product_name: 'War Pony', cost: 100, stock: 10, weight: -1, image_link: '/img/specialitems.png', image_alt_text: 'Special Items', category_id: 3, additional_information: {type: 'Mounts &amp; Related Gear'}},</v>
      </c>
    </row>
    <row r="259" spans="1:18" s="12" customFormat="1" ht="81.599999999999994" outlineLevel="1" x14ac:dyDescent="0.2">
      <c r="A259" s="11" t="s">
        <v>1312</v>
      </c>
      <c r="B259" s="37" t="s">
        <v>1314</v>
      </c>
      <c r="D259" s="12">
        <v>25000</v>
      </c>
      <c r="E259" s="13" t="s">
        <v>1420</v>
      </c>
      <c r="F259" s="13" t="s">
        <v>1445</v>
      </c>
      <c r="H259" s="4" t="str">
        <f t="shared" si="30"/>
        <v>product_name: 'Warship'</v>
      </c>
      <c r="I259" s="4" t="str">
        <f t="shared" si="31"/>
        <v>description: 'This 100-foot-long ship has a single mast, although oars can also propel it. It has a crew of 60 to 80 rowers. This ship can carry 160 soldiers, but not for long distances, since there isn\'t room for supplies to support that many people. The warship cannot make sea voyages and sticks to the coast. It is not used for cargo. It moves about 2-1/2 miles per hour when being rowed or under sail.'</v>
      </c>
      <c r="J259" s="4" t="str">
        <f t="shared" si="32"/>
        <v>cost: 25000</v>
      </c>
      <c r="K259" s="4" t="str">
        <f t="shared" ca="1" si="35"/>
        <v>stock: 2</v>
      </c>
      <c r="L259" s="4" t="str">
        <f t="shared" si="33"/>
        <v>weight: -1</v>
      </c>
      <c r="M259" s="4" t="str">
        <f t="shared" si="36"/>
        <v>image_link: '/img/castle.png'</v>
      </c>
      <c r="N259" s="4" t="str">
        <f>IF(F259="","",N$4&amp;": '"&amp;_xlfn.XLOOKUP(F259,Sheet2!$K$1:$K$26,Sheet2!$L$1:$L$26)&amp;"'")</f>
        <v>image_alt_text: 'Castle'</v>
      </c>
      <c r="O259" s="4" t="str">
        <f t="shared" si="37"/>
        <v>category_id: 3</v>
      </c>
      <c r="P259" s="4" t="str">
        <f t="shared" si="34"/>
        <v>type: 'Transport'</v>
      </c>
      <c r="Q259" s="4" t="str">
        <f t="shared" si="38"/>
        <v/>
      </c>
      <c r="R259" s="4" t="str">
        <f t="shared" ca="1" si="39"/>
        <v>{product_name: 'Warship', description: 'This 100-foot-long ship has a single mast, although oars can also propel it. It has a crew of 60 to 80 rowers. This ship can carry 160 soldiers, but not for long distances, since there isn\'t room for supplies to support that many people. The warship cannot make sea voyages and sticks to the coast. It is not used for cargo. It moves about 2-1/2 miles per hour when being rowed or under sail.', cost: 25000, stock: 2, weight: -1, image_link: '/img/castle.png', image_alt_text: 'Castle', category_id: 3, additional_information: {type: 'Transport'}},</v>
      </c>
    </row>
    <row r="260" spans="1:18" s="12" customFormat="1" ht="51" outlineLevel="1" x14ac:dyDescent="0.2">
      <c r="A260" s="11" t="s">
        <v>1315</v>
      </c>
      <c r="B260" s="37" t="s">
        <v>1316</v>
      </c>
      <c r="C260" s="12">
        <v>200</v>
      </c>
      <c r="D260" s="12">
        <v>1000</v>
      </c>
      <c r="E260" s="13" t="s">
        <v>914</v>
      </c>
      <c r="F260" s="13" t="s">
        <v>1435</v>
      </c>
      <c r="H260" s="4" t="str">
        <f t="shared" si="30"/>
        <v>product_name: 'Water Clock'</v>
      </c>
      <c r="I260" s="4" t="str">
        <f t="shared" si="31"/>
        <v>description: 'This large, bulky contrivance gives the time accurate to within half an hour per day since it was last set. It requires a source of water, and it must be kept still because it marks time by the regulated flow of droplets of water.'</v>
      </c>
      <c r="J260" s="4" t="str">
        <f t="shared" si="32"/>
        <v>cost: 1000</v>
      </c>
      <c r="K260" s="4" t="str">
        <f t="shared" ca="1" si="35"/>
        <v>stock: 4</v>
      </c>
      <c r="L260" s="4" t="str">
        <f t="shared" si="33"/>
        <v>weight: 200</v>
      </c>
      <c r="M260" s="4" t="str">
        <f t="shared" si="36"/>
        <v>image_link: '/img/tools&amp;skillsKit.png'</v>
      </c>
      <c r="N260" s="4" t="str">
        <f>IF(F260="","",N$4&amp;": '"&amp;_xlfn.XLOOKUP(F260,Sheet2!$K$1:$K$26,Sheet2!$L$1:$L$26)&amp;"'")</f>
        <v>image_alt_text: 'Tools &amp; Skills Kit'</v>
      </c>
      <c r="O260" s="4" t="str">
        <f t="shared" si="37"/>
        <v>category_id: 3</v>
      </c>
      <c r="P260" s="4" t="str">
        <f t="shared" si="34"/>
        <v>type: 'Tools &amp; Skill Kits'</v>
      </c>
      <c r="Q260" s="4" t="str">
        <f t="shared" si="38"/>
        <v/>
      </c>
      <c r="R260" s="4" t="str">
        <f t="shared" ca="1" si="39"/>
        <v>{product_name: 'Water Clock', description: 'This large, bulky contrivance gives the time accurate to within half an hour per day since it was last set. It requires a source of water, and it must be kept still because it marks time by the regulated flow of droplets of water.', cost: 1000, stock: 4, weight: 200, image_link: '/img/tools&amp;skillsKit.png', image_alt_text: 'Tools &amp; Skills Kit', category_id: 3, additional_information: {type: 'Tools &amp; Skill Kits'}},</v>
      </c>
    </row>
    <row r="261" spans="1:18" s="12" customFormat="1" outlineLevel="1" x14ac:dyDescent="0.2">
      <c r="A261" s="11" t="s">
        <v>1317</v>
      </c>
      <c r="B261" s="37" t="s">
        <v>1318</v>
      </c>
      <c r="C261" s="12">
        <v>4</v>
      </c>
      <c r="D261" s="12">
        <v>1</v>
      </c>
      <c r="E261" s="13" t="s">
        <v>945</v>
      </c>
      <c r="F261" s="13" t="s">
        <v>1442</v>
      </c>
      <c r="H261" s="4" t="str">
        <f t="shared" si="30"/>
        <v>product_name: 'Waterskin'</v>
      </c>
      <c r="I261" s="4" t="str">
        <f t="shared" si="31"/>
        <v>description: 'Holds 1/2 gallon of liquid'</v>
      </c>
      <c r="J261" s="4" t="str">
        <f t="shared" si="32"/>
        <v>cost: 1</v>
      </c>
      <c r="K261" s="4" t="str">
        <f t="shared" ca="1" si="35"/>
        <v>stock: 19</v>
      </c>
      <c r="L261" s="4" t="str">
        <f t="shared" si="33"/>
        <v>weight: 4</v>
      </c>
      <c r="M261" s="4" t="str">
        <f t="shared" si="36"/>
        <v>image_link: '/img/adventuringGear.png'</v>
      </c>
      <c r="N261" s="4" t="str">
        <f>IF(F261="","",N$4&amp;": '"&amp;_xlfn.XLOOKUP(F261,Sheet2!$K$1:$K$26,Sheet2!$L$1:$L$26)&amp;"'")</f>
        <v>image_alt_text: 'Adventuring Gear'</v>
      </c>
      <c r="O261" s="4" t="str">
        <f t="shared" si="37"/>
        <v>category_id: 3</v>
      </c>
      <c r="P261" s="4" t="str">
        <f t="shared" si="34"/>
        <v>type: 'Adventuring Gear'</v>
      </c>
      <c r="Q261" s="4" t="str">
        <f t="shared" si="38"/>
        <v/>
      </c>
      <c r="R261" s="4" t="str">
        <f t="shared" ca="1" si="39"/>
        <v>{product_name: 'Waterskin', description: 'Holds 1/2 gallon of liquid', cost: 1, stock: 19, weight: 4, image_link: '/img/adventuringGear.png', image_alt_text: 'Adventuring Gear', category_id: 3, additional_information: {type: 'Adventuring Gear'}},</v>
      </c>
    </row>
    <row r="262" spans="1:18" s="12" customFormat="1" outlineLevel="1" x14ac:dyDescent="0.2">
      <c r="A262" s="11" t="s">
        <v>1319</v>
      </c>
      <c r="B262" s="37" t="s">
        <v>1352</v>
      </c>
      <c r="C262" s="12">
        <v>1</v>
      </c>
      <c r="D262" s="12">
        <v>0.2</v>
      </c>
      <c r="E262" s="13" t="s">
        <v>945</v>
      </c>
      <c r="F262" s="13" t="s">
        <v>1439</v>
      </c>
      <c r="H262" s="4" t="str">
        <f t="shared" si="30"/>
        <v>product_name: 'Whetstone'</v>
      </c>
      <c r="I262" s="4" t="str">
        <f t="shared" si="31"/>
        <v/>
      </c>
      <c r="J262" s="4" t="str">
        <f t="shared" si="32"/>
        <v>cost: 0.2</v>
      </c>
      <c r="K262" s="4" t="str">
        <f t="shared" ref="K262" ca="1" si="40">"stock: "&amp;TRUNC(RAND()*20)</f>
        <v>stock: 1</v>
      </c>
      <c r="L262" s="4" t="str">
        <f t="shared" si="33"/>
        <v>weight: 1</v>
      </c>
      <c r="M262" s="4" t="str">
        <f t="shared" ref="M262" si="41">IF(ISBLANK(F262),"",F$4&amp;": '/img/"&amp;F262&amp;"'")</f>
        <v>image_link: '/img/specialitems.png'</v>
      </c>
      <c r="N262" s="4" t="str">
        <f>IF(F262="","",N$4&amp;": '"&amp;_xlfn.XLOOKUP(F262,Sheet2!$K$1:$K$26,Sheet2!$L$1:$L$26)&amp;"'")</f>
        <v>image_alt_text: 'Special Items'</v>
      </c>
      <c r="O262" s="4" t="str">
        <f t="shared" ref="O262" si="42">$O$4&amp;": 3"</f>
        <v>category_id: 3</v>
      </c>
      <c r="P262" s="4" t="str">
        <f t="shared" si="34"/>
        <v>type: 'Adventuring Gear'</v>
      </c>
      <c r="Q262" s="4" t="str">
        <f t="shared" ref="Q262" si="43">IF(G261="","",G$3&amp;": '"&amp;G261&amp;"'")</f>
        <v/>
      </c>
      <c r="R262" s="4" t="str">
        <f t="shared" ref="R262" ca="1" si="44">"{"&amp;_xlfn.TEXTJOIN(", ",,H262:O262,"additional_information: {"&amp;_xlfn.TEXTJOIN(", ",,P262)&amp;"}")&amp;"},"</f>
        <v>{product_name: 'Whetstone', cost: 0.2, stock: 1, weight: 1, image_link: '/img/specialitems.png', image_alt_text: 'Special Items', category_id: 3, additional_information: {type: 'Adventuring Gear'}},</v>
      </c>
    </row>
  </sheetData>
  <dataValidations disablePrompts="1" count="1">
    <dataValidation type="list" allowBlank="1" showInputMessage="1" showErrorMessage="1" sqref="JC5:JC262 SY5:SY262 ACU5:ACU262 AMQ5:AMQ262 AWM5:AWM262 BGI5:BGI262 BQE5:BQE262 CAA5:CAA262 CJW5:CJW262 CTS5:CTS262 DDO5:DDO262 DNK5:DNK262 DXG5:DXG262 EHC5:EHC262 EQY5:EQY262 FAU5:FAU262 FKQ5:FKQ262 FUM5:FUM262 GEI5:GEI262 GOE5:GOE262 GYA5:GYA262 HHW5:HHW262 HRS5:HRS262 IBO5:IBO262 ILK5:ILK262 IVG5:IVG262 JFC5:JFC262 JOY5:JOY262 JYU5:JYU262 KIQ5:KIQ262 KSM5:KSM262 LCI5:LCI262 LME5:LME262 LWA5:LWA262 MFW5:MFW262 MPS5:MPS262 MZO5:MZO262 NJK5:NJK262 NTG5:NTG262 ODC5:ODC262 OMY5:OMY262 OWU5:OWU262 PGQ5:PGQ262 PQM5:PQM262 QAI5:QAI262 QKE5:QKE262 QUA5:QUA262 RDW5:RDW262 RNS5:RNS262 RXO5:RXO262 SHK5:SHK262 SRG5:SRG262 TBC5:TBC262 TKY5:TKY262 TUU5:TUU262 UEQ5:UEQ262 UOM5:UOM262 UYI5:UYI262 VIE5:VIE262 VSA5:VSA262 WBW5:WBW262 WLS5:WLS262 WVO5:WVO262 JC65541:JC65798 SY65541:SY65798 ACU65541:ACU65798 AMQ65541:AMQ65798 AWM65541:AWM65798 BGI65541:BGI65798 BQE65541:BQE65798 CAA65541:CAA65798 CJW65541:CJW65798 CTS65541:CTS65798 DDO65541:DDO65798 DNK65541:DNK65798 DXG65541:DXG65798 EHC65541:EHC65798 EQY65541:EQY65798 FAU65541:FAU65798 FKQ65541:FKQ65798 FUM65541:FUM65798 GEI65541:GEI65798 GOE65541:GOE65798 GYA65541:GYA65798 HHW65541:HHW65798 HRS65541:HRS65798 IBO65541:IBO65798 ILK65541:ILK65798 IVG65541:IVG65798 JFC65541:JFC65798 JOY65541:JOY65798 JYU65541:JYU65798 KIQ65541:KIQ65798 KSM65541:KSM65798 LCI65541:LCI65798 LME65541:LME65798 LWA65541:LWA65798 MFW65541:MFW65798 MPS65541:MPS65798 MZO65541:MZO65798 NJK65541:NJK65798 NTG65541:NTG65798 ODC65541:ODC65798 OMY65541:OMY65798 OWU65541:OWU65798 PGQ65541:PGQ65798 PQM65541:PQM65798 QAI65541:QAI65798 QKE65541:QKE65798 QUA65541:QUA65798 RDW65541:RDW65798 RNS65541:RNS65798 RXO65541:RXO65798 SHK65541:SHK65798 SRG65541:SRG65798 TBC65541:TBC65798 TKY65541:TKY65798 TUU65541:TUU65798 UEQ65541:UEQ65798 UOM65541:UOM65798 UYI65541:UYI65798 VIE65541:VIE65798 VSA65541:VSA65798 WBW65541:WBW65798 WLS65541:WLS65798 WVO65541:WVO65798 JC131077:JC131334 SY131077:SY131334 ACU131077:ACU131334 AMQ131077:AMQ131334 AWM131077:AWM131334 BGI131077:BGI131334 BQE131077:BQE131334 CAA131077:CAA131334 CJW131077:CJW131334 CTS131077:CTS131334 DDO131077:DDO131334 DNK131077:DNK131334 DXG131077:DXG131334 EHC131077:EHC131334 EQY131077:EQY131334 FAU131077:FAU131334 FKQ131077:FKQ131334 FUM131077:FUM131334 GEI131077:GEI131334 GOE131077:GOE131334 GYA131077:GYA131334 HHW131077:HHW131334 HRS131077:HRS131334 IBO131077:IBO131334 ILK131077:ILK131334 IVG131077:IVG131334 JFC131077:JFC131334 JOY131077:JOY131334 JYU131077:JYU131334 KIQ131077:KIQ131334 KSM131077:KSM131334 LCI131077:LCI131334 LME131077:LME131334 LWA131077:LWA131334 MFW131077:MFW131334 MPS131077:MPS131334 MZO131077:MZO131334 NJK131077:NJK131334 NTG131077:NTG131334 ODC131077:ODC131334 OMY131077:OMY131334 OWU131077:OWU131334 PGQ131077:PGQ131334 PQM131077:PQM131334 QAI131077:QAI131334 QKE131077:QKE131334 QUA131077:QUA131334 RDW131077:RDW131334 RNS131077:RNS131334 RXO131077:RXO131334 SHK131077:SHK131334 SRG131077:SRG131334 TBC131077:TBC131334 TKY131077:TKY131334 TUU131077:TUU131334 UEQ131077:UEQ131334 UOM131077:UOM131334 UYI131077:UYI131334 VIE131077:VIE131334 VSA131077:VSA131334 WBW131077:WBW131334 WLS131077:WLS131334 WVO131077:WVO131334 JC196613:JC196870 SY196613:SY196870 ACU196613:ACU196870 AMQ196613:AMQ196870 AWM196613:AWM196870 BGI196613:BGI196870 BQE196613:BQE196870 CAA196613:CAA196870 CJW196613:CJW196870 CTS196613:CTS196870 DDO196613:DDO196870 DNK196613:DNK196870 DXG196613:DXG196870 EHC196613:EHC196870 EQY196613:EQY196870 FAU196613:FAU196870 FKQ196613:FKQ196870 FUM196613:FUM196870 GEI196613:GEI196870 GOE196613:GOE196870 GYA196613:GYA196870 HHW196613:HHW196870 HRS196613:HRS196870 IBO196613:IBO196870 ILK196613:ILK196870 IVG196613:IVG196870 JFC196613:JFC196870 JOY196613:JOY196870 JYU196613:JYU196870 KIQ196613:KIQ196870 KSM196613:KSM196870 LCI196613:LCI196870 LME196613:LME196870 LWA196613:LWA196870 MFW196613:MFW196870 MPS196613:MPS196870 MZO196613:MZO196870 NJK196613:NJK196870 NTG196613:NTG196870 ODC196613:ODC196870 OMY196613:OMY196870 OWU196613:OWU196870 PGQ196613:PGQ196870 PQM196613:PQM196870 QAI196613:QAI196870 QKE196613:QKE196870 QUA196613:QUA196870 RDW196613:RDW196870 RNS196613:RNS196870 RXO196613:RXO196870 SHK196613:SHK196870 SRG196613:SRG196870 TBC196613:TBC196870 TKY196613:TKY196870 TUU196613:TUU196870 UEQ196613:UEQ196870 UOM196613:UOM196870 UYI196613:UYI196870 VIE196613:VIE196870 VSA196613:VSA196870 WBW196613:WBW196870 WLS196613:WLS196870 WVO196613:WVO196870 JC262149:JC262406 SY262149:SY262406 ACU262149:ACU262406 AMQ262149:AMQ262406 AWM262149:AWM262406 BGI262149:BGI262406 BQE262149:BQE262406 CAA262149:CAA262406 CJW262149:CJW262406 CTS262149:CTS262406 DDO262149:DDO262406 DNK262149:DNK262406 DXG262149:DXG262406 EHC262149:EHC262406 EQY262149:EQY262406 FAU262149:FAU262406 FKQ262149:FKQ262406 FUM262149:FUM262406 GEI262149:GEI262406 GOE262149:GOE262406 GYA262149:GYA262406 HHW262149:HHW262406 HRS262149:HRS262406 IBO262149:IBO262406 ILK262149:ILK262406 IVG262149:IVG262406 JFC262149:JFC262406 JOY262149:JOY262406 JYU262149:JYU262406 KIQ262149:KIQ262406 KSM262149:KSM262406 LCI262149:LCI262406 LME262149:LME262406 LWA262149:LWA262406 MFW262149:MFW262406 MPS262149:MPS262406 MZO262149:MZO262406 NJK262149:NJK262406 NTG262149:NTG262406 ODC262149:ODC262406 OMY262149:OMY262406 OWU262149:OWU262406 PGQ262149:PGQ262406 PQM262149:PQM262406 QAI262149:QAI262406 QKE262149:QKE262406 QUA262149:QUA262406 RDW262149:RDW262406 RNS262149:RNS262406 RXO262149:RXO262406 SHK262149:SHK262406 SRG262149:SRG262406 TBC262149:TBC262406 TKY262149:TKY262406 TUU262149:TUU262406 UEQ262149:UEQ262406 UOM262149:UOM262406 UYI262149:UYI262406 VIE262149:VIE262406 VSA262149:VSA262406 WBW262149:WBW262406 WLS262149:WLS262406 WVO262149:WVO262406 JC327685:JC327942 SY327685:SY327942 ACU327685:ACU327942 AMQ327685:AMQ327942 AWM327685:AWM327942 BGI327685:BGI327942 BQE327685:BQE327942 CAA327685:CAA327942 CJW327685:CJW327942 CTS327685:CTS327942 DDO327685:DDO327942 DNK327685:DNK327942 DXG327685:DXG327942 EHC327685:EHC327942 EQY327685:EQY327942 FAU327685:FAU327942 FKQ327685:FKQ327942 FUM327685:FUM327942 GEI327685:GEI327942 GOE327685:GOE327942 GYA327685:GYA327942 HHW327685:HHW327942 HRS327685:HRS327942 IBO327685:IBO327942 ILK327685:ILK327942 IVG327685:IVG327942 JFC327685:JFC327942 JOY327685:JOY327942 JYU327685:JYU327942 KIQ327685:KIQ327942 KSM327685:KSM327942 LCI327685:LCI327942 LME327685:LME327942 LWA327685:LWA327942 MFW327685:MFW327942 MPS327685:MPS327942 MZO327685:MZO327942 NJK327685:NJK327942 NTG327685:NTG327942 ODC327685:ODC327942 OMY327685:OMY327942 OWU327685:OWU327942 PGQ327685:PGQ327942 PQM327685:PQM327942 QAI327685:QAI327942 QKE327685:QKE327942 QUA327685:QUA327942 RDW327685:RDW327942 RNS327685:RNS327942 RXO327685:RXO327942 SHK327685:SHK327942 SRG327685:SRG327942 TBC327685:TBC327942 TKY327685:TKY327942 TUU327685:TUU327942 UEQ327685:UEQ327942 UOM327685:UOM327942 UYI327685:UYI327942 VIE327685:VIE327942 VSA327685:VSA327942 WBW327685:WBW327942 WLS327685:WLS327942 WVO327685:WVO327942 JC393221:JC393478 SY393221:SY393478 ACU393221:ACU393478 AMQ393221:AMQ393478 AWM393221:AWM393478 BGI393221:BGI393478 BQE393221:BQE393478 CAA393221:CAA393478 CJW393221:CJW393478 CTS393221:CTS393478 DDO393221:DDO393478 DNK393221:DNK393478 DXG393221:DXG393478 EHC393221:EHC393478 EQY393221:EQY393478 FAU393221:FAU393478 FKQ393221:FKQ393478 FUM393221:FUM393478 GEI393221:GEI393478 GOE393221:GOE393478 GYA393221:GYA393478 HHW393221:HHW393478 HRS393221:HRS393478 IBO393221:IBO393478 ILK393221:ILK393478 IVG393221:IVG393478 JFC393221:JFC393478 JOY393221:JOY393478 JYU393221:JYU393478 KIQ393221:KIQ393478 KSM393221:KSM393478 LCI393221:LCI393478 LME393221:LME393478 LWA393221:LWA393478 MFW393221:MFW393478 MPS393221:MPS393478 MZO393221:MZO393478 NJK393221:NJK393478 NTG393221:NTG393478 ODC393221:ODC393478 OMY393221:OMY393478 OWU393221:OWU393478 PGQ393221:PGQ393478 PQM393221:PQM393478 QAI393221:QAI393478 QKE393221:QKE393478 QUA393221:QUA393478 RDW393221:RDW393478 RNS393221:RNS393478 RXO393221:RXO393478 SHK393221:SHK393478 SRG393221:SRG393478 TBC393221:TBC393478 TKY393221:TKY393478 TUU393221:TUU393478 UEQ393221:UEQ393478 UOM393221:UOM393478 UYI393221:UYI393478 VIE393221:VIE393478 VSA393221:VSA393478 WBW393221:WBW393478 WLS393221:WLS393478 WVO393221:WVO393478 JC458757:JC459014 SY458757:SY459014 ACU458757:ACU459014 AMQ458757:AMQ459014 AWM458757:AWM459014 BGI458757:BGI459014 BQE458757:BQE459014 CAA458757:CAA459014 CJW458757:CJW459014 CTS458757:CTS459014 DDO458757:DDO459014 DNK458757:DNK459014 DXG458757:DXG459014 EHC458757:EHC459014 EQY458757:EQY459014 FAU458757:FAU459014 FKQ458757:FKQ459014 FUM458757:FUM459014 GEI458757:GEI459014 GOE458757:GOE459014 GYA458757:GYA459014 HHW458757:HHW459014 HRS458757:HRS459014 IBO458757:IBO459014 ILK458757:ILK459014 IVG458757:IVG459014 JFC458757:JFC459014 JOY458757:JOY459014 JYU458757:JYU459014 KIQ458757:KIQ459014 KSM458757:KSM459014 LCI458757:LCI459014 LME458757:LME459014 LWA458757:LWA459014 MFW458757:MFW459014 MPS458757:MPS459014 MZO458757:MZO459014 NJK458757:NJK459014 NTG458757:NTG459014 ODC458757:ODC459014 OMY458757:OMY459014 OWU458757:OWU459014 PGQ458757:PGQ459014 PQM458757:PQM459014 QAI458757:QAI459014 QKE458757:QKE459014 QUA458757:QUA459014 RDW458757:RDW459014 RNS458757:RNS459014 RXO458757:RXO459014 SHK458757:SHK459014 SRG458757:SRG459014 TBC458757:TBC459014 TKY458757:TKY459014 TUU458757:TUU459014 UEQ458757:UEQ459014 UOM458757:UOM459014 UYI458757:UYI459014 VIE458757:VIE459014 VSA458757:VSA459014 WBW458757:WBW459014 WLS458757:WLS459014 WVO458757:WVO459014 JC524293:JC524550 SY524293:SY524550 ACU524293:ACU524550 AMQ524293:AMQ524550 AWM524293:AWM524550 BGI524293:BGI524550 BQE524293:BQE524550 CAA524293:CAA524550 CJW524293:CJW524550 CTS524293:CTS524550 DDO524293:DDO524550 DNK524293:DNK524550 DXG524293:DXG524550 EHC524293:EHC524550 EQY524293:EQY524550 FAU524293:FAU524550 FKQ524293:FKQ524550 FUM524293:FUM524550 GEI524293:GEI524550 GOE524293:GOE524550 GYA524293:GYA524550 HHW524293:HHW524550 HRS524293:HRS524550 IBO524293:IBO524550 ILK524293:ILK524550 IVG524293:IVG524550 JFC524293:JFC524550 JOY524293:JOY524550 JYU524293:JYU524550 KIQ524293:KIQ524550 KSM524293:KSM524550 LCI524293:LCI524550 LME524293:LME524550 LWA524293:LWA524550 MFW524293:MFW524550 MPS524293:MPS524550 MZO524293:MZO524550 NJK524293:NJK524550 NTG524293:NTG524550 ODC524293:ODC524550 OMY524293:OMY524550 OWU524293:OWU524550 PGQ524293:PGQ524550 PQM524293:PQM524550 QAI524293:QAI524550 QKE524293:QKE524550 QUA524293:QUA524550 RDW524293:RDW524550 RNS524293:RNS524550 RXO524293:RXO524550 SHK524293:SHK524550 SRG524293:SRG524550 TBC524293:TBC524550 TKY524293:TKY524550 TUU524293:TUU524550 UEQ524293:UEQ524550 UOM524293:UOM524550 UYI524293:UYI524550 VIE524293:VIE524550 VSA524293:VSA524550 WBW524293:WBW524550 WLS524293:WLS524550 WVO524293:WVO524550 JC589829:JC590086 SY589829:SY590086 ACU589829:ACU590086 AMQ589829:AMQ590086 AWM589829:AWM590086 BGI589829:BGI590086 BQE589829:BQE590086 CAA589829:CAA590086 CJW589829:CJW590086 CTS589829:CTS590086 DDO589829:DDO590086 DNK589829:DNK590086 DXG589829:DXG590086 EHC589829:EHC590086 EQY589829:EQY590086 FAU589829:FAU590086 FKQ589829:FKQ590086 FUM589829:FUM590086 GEI589829:GEI590086 GOE589829:GOE590086 GYA589829:GYA590086 HHW589829:HHW590086 HRS589829:HRS590086 IBO589829:IBO590086 ILK589829:ILK590086 IVG589829:IVG590086 JFC589829:JFC590086 JOY589829:JOY590086 JYU589829:JYU590086 KIQ589829:KIQ590086 KSM589829:KSM590086 LCI589829:LCI590086 LME589829:LME590086 LWA589829:LWA590086 MFW589829:MFW590086 MPS589829:MPS590086 MZO589829:MZO590086 NJK589829:NJK590086 NTG589829:NTG590086 ODC589829:ODC590086 OMY589829:OMY590086 OWU589829:OWU590086 PGQ589829:PGQ590086 PQM589829:PQM590086 QAI589829:QAI590086 QKE589829:QKE590086 QUA589829:QUA590086 RDW589829:RDW590086 RNS589829:RNS590086 RXO589829:RXO590086 SHK589829:SHK590086 SRG589829:SRG590086 TBC589829:TBC590086 TKY589829:TKY590086 TUU589829:TUU590086 UEQ589829:UEQ590086 UOM589829:UOM590086 UYI589829:UYI590086 VIE589829:VIE590086 VSA589829:VSA590086 WBW589829:WBW590086 WLS589829:WLS590086 WVO589829:WVO590086 JC655365:JC655622 SY655365:SY655622 ACU655365:ACU655622 AMQ655365:AMQ655622 AWM655365:AWM655622 BGI655365:BGI655622 BQE655365:BQE655622 CAA655365:CAA655622 CJW655365:CJW655622 CTS655365:CTS655622 DDO655365:DDO655622 DNK655365:DNK655622 DXG655365:DXG655622 EHC655365:EHC655622 EQY655365:EQY655622 FAU655365:FAU655622 FKQ655365:FKQ655622 FUM655365:FUM655622 GEI655365:GEI655622 GOE655365:GOE655622 GYA655365:GYA655622 HHW655365:HHW655622 HRS655365:HRS655622 IBO655365:IBO655622 ILK655365:ILK655622 IVG655365:IVG655622 JFC655365:JFC655622 JOY655365:JOY655622 JYU655365:JYU655622 KIQ655365:KIQ655622 KSM655365:KSM655622 LCI655365:LCI655622 LME655365:LME655622 LWA655365:LWA655622 MFW655365:MFW655622 MPS655365:MPS655622 MZO655365:MZO655622 NJK655365:NJK655622 NTG655365:NTG655622 ODC655365:ODC655622 OMY655365:OMY655622 OWU655365:OWU655622 PGQ655365:PGQ655622 PQM655365:PQM655622 QAI655365:QAI655622 QKE655365:QKE655622 QUA655365:QUA655622 RDW655365:RDW655622 RNS655365:RNS655622 RXO655365:RXO655622 SHK655365:SHK655622 SRG655365:SRG655622 TBC655365:TBC655622 TKY655365:TKY655622 TUU655365:TUU655622 UEQ655365:UEQ655622 UOM655365:UOM655622 UYI655365:UYI655622 VIE655365:VIE655622 VSA655365:VSA655622 WBW655365:WBW655622 WLS655365:WLS655622 WVO655365:WVO655622 JC720901:JC721158 SY720901:SY721158 ACU720901:ACU721158 AMQ720901:AMQ721158 AWM720901:AWM721158 BGI720901:BGI721158 BQE720901:BQE721158 CAA720901:CAA721158 CJW720901:CJW721158 CTS720901:CTS721158 DDO720901:DDO721158 DNK720901:DNK721158 DXG720901:DXG721158 EHC720901:EHC721158 EQY720901:EQY721158 FAU720901:FAU721158 FKQ720901:FKQ721158 FUM720901:FUM721158 GEI720901:GEI721158 GOE720901:GOE721158 GYA720901:GYA721158 HHW720901:HHW721158 HRS720901:HRS721158 IBO720901:IBO721158 ILK720901:ILK721158 IVG720901:IVG721158 JFC720901:JFC721158 JOY720901:JOY721158 JYU720901:JYU721158 KIQ720901:KIQ721158 KSM720901:KSM721158 LCI720901:LCI721158 LME720901:LME721158 LWA720901:LWA721158 MFW720901:MFW721158 MPS720901:MPS721158 MZO720901:MZO721158 NJK720901:NJK721158 NTG720901:NTG721158 ODC720901:ODC721158 OMY720901:OMY721158 OWU720901:OWU721158 PGQ720901:PGQ721158 PQM720901:PQM721158 QAI720901:QAI721158 QKE720901:QKE721158 QUA720901:QUA721158 RDW720901:RDW721158 RNS720901:RNS721158 RXO720901:RXO721158 SHK720901:SHK721158 SRG720901:SRG721158 TBC720901:TBC721158 TKY720901:TKY721158 TUU720901:TUU721158 UEQ720901:UEQ721158 UOM720901:UOM721158 UYI720901:UYI721158 VIE720901:VIE721158 VSA720901:VSA721158 WBW720901:WBW721158 WLS720901:WLS721158 WVO720901:WVO721158 JC786437:JC786694 SY786437:SY786694 ACU786437:ACU786694 AMQ786437:AMQ786694 AWM786437:AWM786694 BGI786437:BGI786694 BQE786437:BQE786694 CAA786437:CAA786694 CJW786437:CJW786694 CTS786437:CTS786694 DDO786437:DDO786694 DNK786437:DNK786694 DXG786437:DXG786694 EHC786437:EHC786694 EQY786437:EQY786694 FAU786437:FAU786694 FKQ786437:FKQ786694 FUM786437:FUM786694 GEI786437:GEI786694 GOE786437:GOE786694 GYA786437:GYA786694 HHW786437:HHW786694 HRS786437:HRS786694 IBO786437:IBO786694 ILK786437:ILK786694 IVG786437:IVG786694 JFC786437:JFC786694 JOY786437:JOY786694 JYU786437:JYU786694 KIQ786437:KIQ786694 KSM786437:KSM786694 LCI786437:LCI786694 LME786437:LME786694 LWA786437:LWA786694 MFW786437:MFW786694 MPS786437:MPS786694 MZO786437:MZO786694 NJK786437:NJK786694 NTG786437:NTG786694 ODC786437:ODC786694 OMY786437:OMY786694 OWU786437:OWU786694 PGQ786437:PGQ786694 PQM786437:PQM786694 QAI786437:QAI786694 QKE786437:QKE786694 QUA786437:QUA786694 RDW786437:RDW786694 RNS786437:RNS786694 RXO786437:RXO786694 SHK786437:SHK786694 SRG786437:SRG786694 TBC786437:TBC786694 TKY786437:TKY786694 TUU786437:TUU786694 UEQ786437:UEQ786694 UOM786437:UOM786694 UYI786437:UYI786694 VIE786437:VIE786694 VSA786437:VSA786694 WBW786437:WBW786694 WLS786437:WLS786694 WVO786437:WVO786694 JC851973:JC852230 SY851973:SY852230 ACU851973:ACU852230 AMQ851973:AMQ852230 AWM851973:AWM852230 BGI851973:BGI852230 BQE851973:BQE852230 CAA851973:CAA852230 CJW851973:CJW852230 CTS851973:CTS852230 DDO851973:DDO852230 DNK851973:DNK852230 DXG851973:DXG852230 EHC851973:EHC852230 EQY851973:EQY852230 FAU851973:FAU852230 FKQ851973:FKQ852230 FUM851973:FUM852230 GEI851973:GEI852230 GOE851973:GOE852230 GYA851973:GYA852230 HHW851973:HHW852230 HRS851973:HRS852230 IBO851973:IBO852230 ILK851973:ILK852230 IVG851973:IVG852230 JFC851973:JFC852230 JOY851973:JOY852230 JYU851973:JYU852230 KIQ851973:KIQ852230 KSM851973:KSM852230 LCI851973:LCI852230 LME851973:LME852230 LWA851973:LWA852230 MFW851973:MFW852230 MPS851973:MPS852230 MZO851973:MZO852230 NJK851973:NJK852230 NTG851973:NTG852230 ODC851973:ODC852230 OMY851973:OMY852230 OWU851973:OWU852230 PGQ851973:PGQ852230 PQM851973:PQM852230 QAI851973:QAI852230 QKE851973:QKE852230 QUA851973:QUA852230 RDW851973:RDW852230 RNS851973:RNS852230 RXO851973:RXO852230 SHK851973:SHK852230 SRG851973:SRG852230 TBC851973:TBC852230 TKY851973:TKY852230 TUU851973:TUU852230 UEQ851973:UEQ852230 UOM851973:UOM852230 UYI851973:UYI852230 VIE851973:VIE852230 VSA851973:VSA852230 WBW851973:WBW852230 WLS851973:WLS852230 WVO851973:WVO852230 JC917509:JC917766 SY917509:SY917766 ACU917509:ACU917766 AMQ917509:AMQ917766 AWM917509:AWM917766 BGI917509:BGI917766 BQE917509:BQE917766 CAA917509:CAA917766 CJW917509:CJW917766 CTS917509:CTS917766 DDO917509:DDO917766 DNK917509:DNK917766 DXG917509:DXG917766 EHC917509:EHC917766 EQY917509:EQY917766 FAU917509:FAU917766 FKQ917509:FKQ917766 FUM917509:FUM917766 GEI917509:GEI917766 GOE917509:GOE917766 GYA917509:GYA917766 HHW917509:HHW917766 HRS917509:HRS917766 IBO917509:IBO917766 ILK917509:ILK917766 IVG917509:IVG917766 JFC917509:JFC917766 JOY917509:JOY917766 JYU917509:JYU917766 KIQ917509:KIQ917766 KSM917509:KSM917766 LCI917509:LCI917766 LME917509:LME917766 LWA917509:LWA917766 MFW917509:MFW917766 MPS917509:MPS917766 MZO917509:MZO917766 NJK917509:NJK917766 NTG917509:NTG917766 ODC917509:ODC917766 OMY917509:OMY917766 OWU917509:OWU917766 PGQ917509:PGQ917766 PQM917509:PQM917766 QAI917509:QAI917766 QKE917509:QKE917766 QUA917509:QUA917766 RDW917509:RDW917766 RNS917509:RNS917766 RXO917509:RXO917766 SHK917509:SHK917766 SRG917509:SRG917766 TBC917509:TBC917766 TKY917509:TKY917766 TUU917509:TUU917766 UEQ917509:UEQ917766 UOM917509:UOM917766 UYI917509:UYI917766 VIE917509:VIE917766 VSA917509:VSA917766 WBW917509:WBW917766 WLS917509:WLS917766 WVO917509:WVO917766 JC983045:JC983302 SY983045:SY983302 ACU983045:ACU983302 AMQ983045:AMQ983302 AWM983045:AWM983302 BGI983045:BGI983302 BQE983045:BQE983302 CAA983045:CAA983302 CJW983045:CJW983302 CTS983045:CTS983302 DDO983045:DDO983302 DNK983045:DNK983302 DXG983045:DXG983302 EHC983045:EHC983302 EQY983045:EQY983302 FAU983045:FAU983302 FKQ983045:FKQ983302 FUM983045:FUM983302 GEI983045:GEI983302 GOE983045:GOE983302 GYA983045:GYA983302 HHW983045:HHW983302 HRS983045:HRS983302 IBO983045:IBO983302 ILK983045:ILK983302 IVG983045:IVG983302 JFC983045:JFC983302 JOY983045:JOY983302 JYU983045:JYU983302 KIQ983045:KIQ983302 KSM983045:KSM983302 LCI983045:LCI983302 LME983045:LME983302 LWA983045:LWA983302 MFW983045:MFW983302 MPS983045:MPS983302 MZO983045:MZO983302 NJK983045:NJK983302 NTG983045:NTG983302 ODC983045:ODC983302 OMY983045:OMY983302 OWU983045:OWU983302 PGQ983045:PGQ983302 PQM983045:PQM983302 QAI983045:QAI983302 QKE983045:QKE983302 QUA983045:QUA983302 RDW983045:RDW983302 RNS983045:RNS983302 RXO983045:RXO983302 SHK983045:SHK983302 SRG983045:SRG983302 TBC983045:TBC983302 TKY983045:TKY983302 TUU983045:TUU983302 UEQ983045:UEQ983302 UOM983045:UOM983302 UYI983045:UYI983302 VIE983045:VIE983302 VSA983045:VSA983302 WBW983045:WBW983302 WLS983045:WLS983302 WVO983045:WVO983302" xr:uid="{40B297D4-B828-49D2-AC30-CAD82B55A338}">
      <formula1>TrueFalse</formula1>
    </dataValidation>
  </dataValidations>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928AC-4C29-453D-9AB6-281C7D2AAE90}">
  <dimension ref="A1:P45"/>
  <sheetViews>
    <sheetView workbookViewId="0">
      <pane ySplit="1" topLeftCell="A2" activePane="bottomLeft" state="frozen"/>
      <selection pane="bottomLeft" activeCell="P3" sqref="P3:P5"/>
    </sheetView>
  </sheetViews>
  <sheetFormatPr defaultRowHeight="13.2" x14ac:dyDescent="0.25"/>
  <cols>
    <col min="1" max="1" width="15.44140625" bestFit="1" customWidth="1"/>
    <col min="2" max="2" width="9.5546875" bestFit="1" customWidth="1"/>
    <col min="4" max="4" width="14.88671875" bestFit="1" customWidth="1"/>
    <col min="5" max="5" width="16.44140625" bestFit="1" customWidth="1"/>
  </cols>
  <sheetData>
    <row r="1" spans="1:16" x14ac:dyDescent="0.25">
      <c r="B1" t="s">
        <v>1338</v>
      </c>
      <c r="C1" t="s">
        <v>1341</v>
      </c>
      <c r="D1" t="s">
        <v>1343</v>
      </c>
      <c r="E1" t="s">
        <v>90</v>
      </c>
    </row>
    <row r="2" spans="1:16" ht="15.6" x14ac:dyDescent="0.3">
      <c r="A2" s="40" t="s">
        <v>1361</v>
      </c>
      <c r="B2" s="40"/>
      <c r="C2" s="40"/>
      <c r="D2" s="40"/>
      <c r="E2" s="40"/>
      <c r="J2" t="s">
        <v>1370</v>
      </c>
      <c r="P2" t="s">
        <v>1377</v>
      </c>
    </row>
    <row r="3" spans="1:16" x14ac:dyDescent="0.25">
      <c r="A3" t="s">
        <v>1342</v>
      </c>
      <c r="B3" t="s">
        <v>1346</v>
      </c>
      <c r="C3" t="b">
        <v>0</v>
      </c>
      <c r="E3" t="s">
        <v>1349</v>
      </c>
      <c r="J3" t="s">
        <v>1371</v>
      </c>
      <c r="P3" t="s">
        <v>58</v>
      </c>
    </row>
    <row r="4" spans="1:16" x14ac:dyDescent="0.25">
      <c r="A4" t="s">
        <v>12</v>
      </c>
      <c r="B4" t="s">
        <v>1345</v>
      </c>
      <c r="C4" t="b">
        <v>0</v>
      </c>
      <c r="F4" t="s">
        <v>1369</v>
      </c>
      <c r="J4" t="s">
        <v>12</v>
      </c>
      <c r="P4" t="s">
        <v>5</v>
      </c>
    </row>
    <row r="5" spans="1:16" x14ac:dyDescent="0.25">
      <c r="A5" t="s">
        <v>678</v>
      </c>
      <c r="B5" t="s">
        <v>1339</v>
      </c>
      <c r="C5" t="b">
        <v>0</v>
      </c>
      <c r="D5" t="s">
        <v>1344</v>
      </c>
      <c r="F5" t="s">
        <v>1369</v>
      </c>
      <c r="J5" t="s">
        <v>678</v>
      </c>
      <c r="P5" t="s">
        <v>90</v>
      </c>
    </row>
    <row r="6" spans="1:16" x14ac:dyDescent="0.25">
      <c r="A6" t="s">
        <v>18</v>
      </c>
      <c r="B6" t="s">
        <v>1346</v>
      </c>
      <c r="C6" t="b">
        <v>0</v>
      </c>
      <c r="D6">
        <v>0</v>
      </c>
      <c r="F6" t="s">
        <v>1369</v>
      </c>
      <c r="J6" t="s">
        <v>18</v>
      </c>
      <c r="P6" t="s">
        <v>69</v>
      </c>
    </row>
    <row r="7" spans="1:16" x14ac:dyDescent="0.25">
      <c r="A7" t="s">
        <v>20</v>
      </c>
      <c r="B7" t="s">
        <v>1346</v>
      </c>
      <c r="C7" t="b">
        <v>0</v>
      </c>
      <c r="D7">
        <v>0</v>
      </c>
      <c r="F7" t="s">
        <v>1369</v>
      </c>
      <c r="J7" t="s">
        <v>1372</v>
      </c>
      <c r="P7" t="s">
        <v>1190</v>
      </c>
    </row>
    <row r="8" spans="1:16" x14ac:dyDescent="0.25">
      <c r="A8" t="s">
        <v>1336</v>
      </c>
      <c r="B8" t="s">
        <v>1345</v>
      </c>
      <c r="C8" t="b">
        <v>0</v>
      </c>
      <c r="J8" t="s">
        <v>1373</v>
      </c>
      <c r="P8" t="s">
        <v>1378</v>
      </c>
    </row>
    <row r="9" spans="1:16" x14ac:dyDescent="0.25">
      <c r="A9" t="s">
        <v>1337</v>
      </c>
      <c r="B9" t="s">
        <v>1345</v>
      </c>
      <c r="C9" t="b">
        <v>1</v>
      </c>
      <c r="J9" t="s">
        <v>1374</v>
      </c>
    </row>
    <row r="10" spans="1:16" x14ac:dyDescent="0.25">
      <c r="A10" t="s">
        <v>28</v>
      </c>
      <c r="B10" t="s">
        <v>1345</v>
      </c>
      <c r="C10" t="b">
        <v>0</v>
      </c>
      <c r="J10" t="s">
        <v>1376</v>
      </c>
    </row>
    <row r="11" spans="1:16" x14ac:dyDescent="0.25">
      <c r="A11" t="s">
        <v>27</v>
      </c>
      <c r="B11" t="s">
        <v>1345</v>
      </c>
      <c r="C11" t="b">
        <v>0</v>
      </c>
      <c r="J11" t="s">
        <v>1375</v>
      </c>
    </row>
    <row r="12" spans="1:16" x14ac:dyDescent="0.25">
      <c r="A12" t="s">
        <v>1335</v>
      </c>
      <c r="B12" t="s">
        <v>1345</v>
      </c>
      <c r="C12" t="b">
        <v>1</v>
      </c>
    </row>
    <row r="13" spans="1:16" x14ac:dyDescent="0.25">
      <c r="A13" t="s">
        <v>1333</v>
      </c>
      <c r="B13" t="s">
        <v>1346</v>
      </c>
      <c r="C13" t="b">
        <v>0</v>
      </c>
      <c r="D13">
        <v>20</v>
      </c>
    </row>
    <row r="14" spans="1:16" x14ac:dyDescent="0.25">
      <c r="A14" t="s">
        <v>1334</v>
      </c>
      <c r="B14" t="s">
        <v>1346</v>
      </c>
      <c r="C14" t="b">
        <v>0</v>
      </c>
      <c r="D14">
        <v>2</v>
      </c>
    </row>
    <row r="15" spans="1:16" x14ac:dyDescent="0.25">
      <c r="A15" t="s">
        <v>31</v>
      </c>
      <c r="B15" t="s">
        <v>1345</v>
      </c>
      <c r="C15" t="b">
        <v>1</v>
      </c>
    </row>
    <row r="16" spans="1:16" x14ac:dyDescent="0.25">
      <c r="A16" t="s">
        <v>1347</v>
      </c>
      <c r="B16" t="s">
        <v>1346</v>
      </c>
      <c r="C16" t="b">
        <v>1</v>
      </c>
    </row>
    <row r="17" spans="1:6" x14ac:dyDescent="0.25">
      <c r="A17" t="s">
        <v>33</v>
      </c>
      <c r="B17" t="s">
        <v>1346</v>
      </c>
      <c r="C17" t="b">
        <v>1</v>
      </c>
    </row>
    <row r="18" spans="1:6" x14ac:dyDescent="0.25">
      <c r="A18" t="s">
        <v>1331</v>
      </c>
      <c r="B18" t="s">
        <v>1348</v>
      </c>
      <c r="C18" t="b">
        <v>0</v>
      </c>
      <c r="D18" t="b">
        <v>0</v>
      </c>
    </row>
    <row r="19" spans="1:6" x14ac:dyDescent="0.25">
      <c r="A19" t="s">
        <v>1332</v>
      </c>
      <c r="B19" t="s">
        <v>1348</v>
      </c>
      <c r="C19" t="b">
        <v>0</v>
      </c>
      <c r="D19" t="b">
        <v>0</v>
      </c>
    </row>
    <row r="20" spans="1:6" x14ac:dyDescent="0.25">
      <c r="A20" t="s">
        <v>1340</v>
      </c>
      <c r="B20" t="s">
        <v>1345</v>
      </c>
      <c r="C20" t="b">
        <v>1</v>
      </c>
    </row>
    <row r="21" spans="1:6" x14ac:dyDescent="0.25">
      <c r="A21" t="s">
        <v>1364</v>
      </c>
    </row>
    <row r="22" spans="1:6" ht="15.6" x14ac:dyDescent="0.3">
      <c r="A22" s="40" t="s">
        <v>1365</v>
      </c>
      <c r="B22" s="40"/>
      <c r="C22" s="40"/>
      <c r="D22" s="40"/>
      <c r="E22" s="40"/>
    </row>
    <row r="23" spans="1:6" x14ac:dyDescent="0.25">
      <c r="A23" s="41" t="s">
        <v>1362</v>
      </c>
      <c r="B23" s="41" t="s">
        <v>1346</v>
      </c>
      <c r="C23" t="b">
        <v>0</v>
      </c>
      <c r="E23" t="s">
        <v>1349</v>
      </c>
    </row>
    <row r="24" spans="1:6" x14ac:dyDescent="0.25">
      <c r="A24" t="s">
        <v>12</v>
      </c>
      <c r="B24" t="s">
        <v>1345</v>
      </c>
      <c r="C24" t="b">
        <v>0</v>
      </c>
      <c r="F24" t="s">
        <v>1369</v>
      </c>
    </row>
    <row r="25" spans="1:6" x14ac:dyDescent="0.25">
      <c r="A25" t="s">
        <v>678</v>
      </c>
      <c r="B25" t="s">
        <v>1339</v>
      </c>
      <c r="C25" t="b">
        <v>0</v>
      </c>
      <c r="D25" t="s">
        <v>1344</v>
      </c>
      <c r="F25" t="s">
        <v>1369</v>
      </c>
    </row>
    <row r="26" spans="1:6" x14ac:dyDescent="0.25">
      <c r="A26" t="s">
        <v>18</v>
      </c>
      <c r="B26" t="s">
        <v>1346</v>
      </c>
      <c r="C26" t="b">
        <v>0</v>
      </c>
      <c r="D26">
        <v>0</v>
      </c>
      <c r="F26" t="s">
        <v>1369</v>
      </c>
    </row>
    <row r="27" spans="1:6" x14ac:dyDescent="0.25">
      <c r="A27" t="s">
        <v>20</v>
      </c>
      <c r="B27" t="s">
        <v>1346</v>
      </c>
      <c r="C27" t="b">
        <v>0</v>
      </c>
      <c r="D27">
        <v>0</v>
      </c>
      <c r="F27" t="s">
        <v>1369</v>
      </c>
    </row>
    <row r="28" spans="1:6" x14ac:dyDescent="0.25">
      <c r="A28" t="s">
        <v>1354</v>
      </c>
      <c r="B28" t="s">
        <v>1345</v>
      </c>
      <c r="C28" t="b">
        <v>1</v>
      </c>
    </row>
    <row r="29" spans="1:6" x14ac:dyDescent="0.25">
      <c r="A29" t="s">
        <v>1353</v>
      </c>
      <c r="B29" t="s">
        <v>1345</v>
      </c>
      <c r="C29" t="b">
        <v>0</v>
      </c>
    </row>
    <row r="30" spans="1:6" x14ac:dyDescent="0.25">
      <c r="A30" t="s">
        <v>1358</v>
      </c>
      <c r="B30" t="s">
        <v>1346</v>
      </c>
      <c r="C30" t="b">
        <v>0</v>
      </c>
    </row>
    <row r="31" spans="1:6" x14ac:dyDescent="0.25">
      <c r="A31" t="s">
        <v>1359</v>
      </c>
      <c r="B31" t="s">
        <v>1346</v>
      </c>
      <c r="C31" t="b">
        <v>0</v>
      </c>
      <c r="D31">
        <v>99</v>
      </c>
    </row>
    <row r="32" spans="1:6" x14ac:dyDescent="0.25">
      <c r="A32" t="s">
        <v>1360</v>
      </c>
      <c r="B32" t="s">
        <v>1346</v>
      </c>
      <c r="C32" t="b">
        <v>0</v>
      </c>
      <c r="D32">
        <v>0</v>
      </c>
    </row>
    <row r="33" spans="1:6" x14ac:dyDescent="0.25">
      <c r="A33" t="s">
        <v>1363</v>
      </c>
      <c r="B33" t="s">
        <v>1346</v>
      </c>
      <c r="C33" t="b">
        <v>0</v>
      </c>
      <c r="D33">
        <v>0</v>
      </c>
    </row>
    <row r="34" spans="1:6" x14ac:dyDescent="0.25">
      <c r="A34" t="s">
        <v>1351</v>
      </c>
      <c r="B34" t="s">
        <v>1348</v>
      </c>
      <c r="C34" t="b">
        <v>0</v>
      </c>
      <c r="D34" t="b">
        <v>1</v>
      </c>
    </row>
    <row r="35" spans="1:6" x14ac:dyDescent="0.25">
      <c r="A35" t="s">
        <v>1350</v>
      </c>
      <c r="B35" t="s">
        <v>1348</v>
      </c>
      <c r="C35" t="b">
        <v>0</v>
      </c>
      <c r="D35" t="b">
        <v>1</v>
      </c>
    </row>
    <row r="36" spans="1:6" x14ac:dyDescent="0.25">
      <c r="A36" t="s">
        <v>1357</v>
      </c>
      <c r="B36" t="s">
        <v>1345</v>
      </c>
      <c r="C36" t="b">
        <v>1</v>
      </c>
    </row>
    <row r="37" spans="1:6" x14ac:dyDescent="0.25">
      <c r="A37" t="s">
        <v>1364</v>
      </c>
    </row>
    <row r="38" spans="1:6" ht="15.6" x14ac:dyDescent="0.3">
      <c r="A38" s="40" t="s">
        <v>945</v>
      </c>
      <c r="B38" s="40"/>
      <c r="C38" s="40"/>
      <c r="D38" s="40"/>
      <c r="E38" s="40"/>
    </row>
    <row r="39" spans="1:6" x14ac:dyDescent="0.25">
      <c r="A39" t="s">
        <v>1368</v>
      </c>
      <c r="B39" t="s">
        <v>1346</v>
      </c>
      <c r="C39" t="b">
        <v>0</v>
      </c>
      <c r="E39" t="s">
        <v>1349</v>
      </c>
    </row>
    <row r="40" spans="1:6" x14ac:dyDescent="0.25">
      <c r="A40" t="s">
        <v>12</v>
      </c>
      <c r="B40" t="s">
        <v>1345</v>
      </c>
      <c r="C40" t="b">
        <v>0</v>
      </c>
      <c r="F40" t="s">
        <v>1369</v>
      </c>
    </row>
    <row r="41" spans="1:6" x14ac:dyDescent="0.25">
      <c r="A41" t="s">
        <v>678</v>
      </c>
      <c r="B41" t="s">
        <v>1339</v>
      </c>
      <c r="C41" t="b">
        <v>0</v>
      </c>
      <c r="D41" t="s">
        <v>1344</v>
      </c>
      <c r="F41" t="s">
        <v>1369</v>
      </c>
    </row>
    <row r="42" spans="1:6" x14ac:dyDescent="0.25">
      <c r="A42" t="s">
        <v>18</v>
      </c>
      <c r="B42" t="s">
        <v>1346</v>
      </c>
      <c r="C42" t="b">
        <v>0</v>
      </c>
      <c r="D42">
        <v>0</v>
      </c>
      <c r="F42" t="s">
        <v>1369</v>
      </c>
    </row>
    <row r="43" spans="1:6" x14ac:dyDescent="0.25">
      <c r="A43" t="s">
        <v>20</v>
      </c>
      <c r="B43" t="s">
        <v>1346</v>
      </c>
      <c r="C43" t="b">
        <v>0</v>
      </c>
      <c r="D43">
        <v>0</v>
      </c>
      <c r="F43" t="s">
        <v>1369</v>
      </c>
    </row>
    <row r="44" spans="1:6" x14ac:dyDescent="0.25">
      <c r="A44" t="s">
        <v>21</v>
      </c>
      <c r="B44" t="s">
        <v>1345</v>
      </c>
      <c r="C44" t="b">
        <v>0</v>
      </c>
    </row>
    <row r="45" spans="1:6" x14ac:dyDescent="0.25">
      <c r="A45" t="s">
        <v>1357</v>
      </c>
      <c r="B45" t="s">
        <v>1345</v>
      </c>
      <c r="C45" t="b">
        <v>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19413-BD45-4B5E-BCFB-DF6C595B7FC9}">
  <dimension ref="A1:L42"/>
  <sheetViews>
    <sheetView topLeftCell="A2" workbookViewId="0">
      <selection activeCell="L26" sqref="L1:L26"/>
    </sheetView>
  </sheetViews>
  <sheetFormatPr defaultRowHeight="13.2" x14ac:dyDescent="0.25"/>
  <cols>
    <col min="11" max="11" width="28" bestFit="1" customWidth="1"/>
  </cols>
  <sheetData>
    <row r="1" spans="1:12" ht="14.4" x14ac:dyDescent="0.25">
      <c r="A1" s="44" t="s">
        <v>1379</v>
      </c>
      <c r="C1" t="str">
        <f>LEFT(A1,FIND(":",A1)-1)</f>
        <v>product_name</v>
      </c>
      <c r="F1" t="s">
        <v>1387</v>
      </c>
      <c r="K1" s="4" t="s">
        <v>1453</v>
      </c>
      <c r="L1" t="s">
        <v>36</v>
      </c>
    </row>
    <row r="2" spans="1:12" ht="14.4" x14ac:dyDescent="0.25">
      <c r="A2" s="44" t="s">
        <v>1380</v>
      </c>
      <c r="C2" t="str">
        <f t="shared" ref="C2:C8" si="0">LEFT(A2,FIND(":",A2)-1)</f>
        <v>description</v>
      </c>
      <c r="F2" t="s">
        <v>14</v>
      </c>
      <c r="K2" s="13" t="s">
        <v>1442</v>
      </c>
      <c r="L2" t="s">
        <v>945</v>
      </c>
    </row>
    <row r="3" spans="1:12" ht="14.4" x14ac:dyDescent="0.25">
      <c r="A3" s="44" t="s">
        <v>1381</v>
      </c>
      <c r="C3" t="str">
        <f t="shared" si="0"/>
        <v>cost</v>
      </c>
      <c r="F3" t="s">
        <v>1388</v>
      </c>
      <c r="K3" s="4" t="s">
        <v>1450</v>
      </c>
      <c r="L3" t="s">
        <v>1462</v>
      </c>
    </row>
    <row r="4" spans="1:12" ht="14.4" x14ac:dyDescent="0.25">
      <c r="A4" s="44" t="s">
        <v>1382</v>
      </c>
      <c r="B4" s="44"/>
      <c r="C4" t="str">
        <f t="shared" si="0"/>
        <v>stock</v>
      </c>
      <c r="F4" t="s">
        <v>1389</v>
      </c>
      <c r="K4" s="13" t="s">
        <v>1438</v>
      </c>
      <c r="L4" t="s">
        <v>923</v>
      </c>
    </row>
    <row r="5" spans="1:12" ht="14.4" x14ac:dyDescent="0.25">
      <c r="A5" s="44" t="s">
        <v>1383</v>
      </c>
      <c r="B5" s="44"/>
      <c r="C5" t="str">
        <f t="shared" si="0"/>
        <v>weight</v>
      </c>
      <c r="F5" t="s">
        <v>1390</v>
      </c>
      <c r="K5" s="4" t="s">
        <v>1452</v>
      </c>
      <c r="L5" t="s">
        <v>1462</v>
      </c>
    </row>
    <row r="6" spans="1:12" ht="14.4" x14ac:dyDescent="0.25">
      <c r="A6" s="44" t="s">
        <v>1384</v>
      </c>
      <c r="B6" s="44"/>
      <c r="C6" t="str">
        <f t="shared" si="0"/>
        <v>image_link</v>
      </c>
      <c r="F6" t="s">
        <v>1391</v>
      </c>
      <c r="K6" s="4" t="s">
        <v>1449</v>
      </c>
      <c r="L6" t="s">
        <v>1463</v>
      </c>
    </row>
    <row r="7" spans="1:12" ht="14.4" x14ac:dyDescent="0.25">
      <c r="A7" s="44" t="s">
        <v>1385</v>
      </c>
      <c r="C7" t="str">
        <f t="shared" si="0"/>
        <v>additional_information</v>
      </c>
      <c r="F7" t="s">
        <v>1392</v>
      </c>
      <c r="K7" s="4" t="s">
        <v>1451</v>
      </c>
      <c r="L7" t="s">
        <v>1464</v>
      </c>
    </row>
    <row r="8" spans="1:12" ht="14.4" x14ac:dyDescent="0.25">
      <c r="A8" s="44" t="s">
        <v>1386</v>
      </c>
      <c r="C8" t="str">
        <f t="shared" si="0"/>
        <v>category_id</v>
      </c>
      <c r="F8" t="s">
        <v>1393</v>
      </c>
      <c r="K8" s="4" t="s">
        <v>1454</v>
      </c>
      <c r="L8" t="s">
        <v>59</v>
      </c>
    </row>
    <row r="9" spans="1:12" ht="14.4" x14ac:dyDescent="0.25">
      <c r="B9" s="44"/>
      <c r="K9" s="4" t="s">
        <v>1455</v>
      </c>
      <c r="L9" t="s">
        <v>63</v>
      </c>
    </row>
    <row r="10" spans="1:12" ht="14.4" x14ac:dyDescent="0.25">
      <c r="B10" s="44"/>
      <c r="K10" s="4" t="s">
        <v>1457</v>
      </c>
      <c r="L10" t="s">
        <v>109</v>
      </c>
    </row>
    <row r="11" spans="1:12" ht="14.4" x14ac:dyDescent="0.25">
      <c r="B11" s="44"/>
      <c r="K11" s="13" t="s">
        <v>1445</v>
      </c>
      <c r="L11" t="s">
        <v>1001</v>
      </c>
    </row>
    <row r="12" spans="1:12" ht="14.4" x14ac:dyDescent="0.25">
      <c r="C12" s="44"/>
      <c r="K12" s="13" t="s">
        <v>1437</v>
      </c>
      <c r="L12" t="s">
        <v>1460</v>
      </c>
    </row>
    <row r="13" spans="1:12" ht="14.4" x14ac:dyDescent="0.25">
      <c r="B13" s="44"/>
      <c r="K13" s="4" t="s">
        <v>1459</v>
      </c>
      <c r="L13" t="s">
        <v>1468</v>
      </c>
    </row>
    <row r="14" spans="1:12" x14ac:dyDescent="0.25">
      <c r="K14" s="13" t="s">
        <v>1440</v>
      </c>
      <c r="L14" t="s">
        <v>870</v>
      </c>
    </row>
    <row r="15" spans="1:12" x14ac:dyDescent="0.25">
      <c r="K15" s="4" t="s">
        <v>1456</v>
      </c>
      <c r="L15" t="s">
        <v>1469</v>
      </c>
    </row>
    <row r="16" spans="1:12" ht="14.4" x14ac:dyDescent="0.25">
      <c r="B16" s="44"/>
      <c r="K16" s="13" t="s">
        <v>1446</v>
      </c>
      <c r="L16" t="s">
        <v>1069</v>
      </c>
    </row>
    <row r="17" spans="2:12" ht="14.4" x14ac:dyDescent="0.25">
      <c r="B17" s="44"/>
      <c r="K17" s="13" t="s">
        <v>1441</v>
      </c>
      <c r="L17" t="s">
        <v>1466</v>
      </c>
    </row>
    <row r="18" spans="2:12" ht="14.4" x14ac:dyDescent="0.25">
      <c r="B18" s="44"/>
      <c r="K18" s="55" t="s">
        <v>1434</v>
      </c>
      <c r="L18" t="s">
        <v>1470</v>
      </c>
    </row>
    <row r="19" spans="2:12" ht="14.4" x14ac:dyDescent="0.25">
      <c r="B19" s="44"/>
      <c r="K19" s="13" t="s">
        <v>1443</v>
      </c>
      <c r="L19" t="s">
        <v>1248</v>
      </c>
    </row>
    <row r="20" spans="2:12" ht="14.4" x14ac:dyDescent="0.25">
      <c r="C20" s="44"/>
      <c r="K20" s="55" t="s">
        <v>1436</v>
      </c>
      <c r="L20" t="s">
        <v>1461</v>
      </c>
    </row>
    <row r="21" spans="2:12" ht="14.4" x14ac:dyDescent="0.25">
      <c r="B21" s="44"/>
      <c r="K21" s="13" t="s">
        <v>1439</v>
      </c>
      <c r="L21" t="s">
        <v>1471</v>
      </c>
    </row>
    <row r="22" spans="2:12" x14ac:dyDescent="0.25">
      <c r="K22" s="13" t="s">
        <v>1448</v>
      </c>
      <c r="L22" t="s">
        <v>1472</v>
      </c>
    </row>
    <row r="23" spans="2:12" x14ac:dyDescent="0.25">
      <c r="K23" s="4" t="s">
        <v>1458</v>
      </c>
      <c r="L23" t="s">
        <v>1465</v>
      </c>
    </row>
    <row r="24" spans="2:12" ht="14.4" x14ac:dyDescent="0.25">
      <c r="B24" s="44"/>
      <c r="K24" s="13" t="s">
        <v>1435</v>
      </c>
      <c r="L24" t="s">
        <v>1473</v>
      </c>
    </row>
    <row r="25" spans="2:12" ht="14.4" x14ac:dyDescent="0.25">
      <c r="B25" s="44"/>
      <c r="K25" s="13" t="s">
        <v>1447</v>
      </c>
      <c r="L25" t="s">
        <v>1420</v>
      </c>
    </row>
    <row r="26" spans="2:12" ht="14.4" x14ac:dyDescent="0.25">
      <c r="B26" s="44"/>
      <c r="K26" s="13" t="s">
        <v>1444</v>
      </c>
      <c r="L26" t="s">
        <v>1467</v>
      </c>
    </row>
    <row r="30" spans="2:12" ht="14.4" x14ac:dyDescent="0.25">
      <c r="B30" s="44"/>
    </row>
    <row r="33" spans="2:3" ht="14.4" x14ac:dyDescent="0.25">
      <c r="B33" s="44"/>
    </row>
    <row r="34" spans="2:3" ht="14.4" x14ac:dyDescent="0.25">
      <c r="B34" s="44"/>
    </row>
    <row r="37" spans="2:3" ht="14.4" x14ac:dyDescent="0.25">
      <c r="B37" s="44"/>
    </row>
    <row r="38" spans="2:3" ht="14.4" x14ac:dyDescent="0.25">
      <c r="B38" s="44"/>
    </row>
    <row r="39" spans="2:3" ht="14.4" x14ac:dyDescent="0.25">
      <c r="B39" s="44"/>
    </row>
    <row r="40" spans="2:3" ht="14.4" x14ac:dyDescent="0.25">
      <c r="C40" s="44"/>
    </row>
    <row r="41" spans="2:3" ht="14.4" x14ac:dyDescent="0.25">
      <c r="C41" s="44"/>
    </row>
    <row r="42" spans="2:3" ht="14.4" x14ac:dyDescent="0.25">
      <c r="B42" s="44"/>
    </row>
  </sheetData>
  <sortState xmlns:xlrd2="http://schemas.microsoft.com/office/spreadsheetml/2017/richdata2" ref="K1:K26">
    <sortCondition ref="K1:K2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62</vt:i4>
      </vt:variant>
    </vt:vector>
  </HeadingPairs>
  <TitlesOfParts>
    <vt:vector size="70" baseType="lpstr">
      <vt:lpstr>!eq</vt:lpstr>
      <vt:lpstr>!ar</vt:lpstr>
      <vt:lpstr>!we</vt:lpstr>
      <vt:lpstr>Weapon Seed</vt:lpstr>
      <vt:lpstr>Armor</vt:lpstr>
      <vt:lpstr>Gear</vt:lpstr>
      <vt:lpstr>Models</vt:lpstr>
      <vt:lpstr>Sheet2</vt:lpstr>
      <vt:lpstr>'Weapon Seed'!AmmunitionList</vt:lpstr>
      <vt:lpstr>AmmunitionList</vt:lpstr>
      <vt:lpstr>'Weapon Seed'!AmmunitionList_Validation</vt:lpstr>
      <vt:lpstr>AmmunitionList_Validation</vt:lpstr>
      <vt:lpstr>Armor_ArmorListsByType</vt:lpstr>
      <vt:lpstr>ArmorEnhancementList_Validation</vt:lpstr>
      <vt:lpstr>ArmorEnhancements</vt:lpstr>
      <vt:lpstr>ArmorEnhancementsList</vt:lpstr>
      <vt:lpstr>ArmorEnhancementsList_Validation</vt:lpstr>
      <vt:lpstr>Armor!ArmorList</vt:lpstr>
      <vt:lpstr>ArmorList</vt:lpstr>
      <vt:lpstr>Armor!ArmorList_Validation</vt:lpstr>
      <vt:lpstr>ArmorList_Validation</vt:lpstr>
      <vt:lpstr>ArmorListsByType</vt:lpstr>
      <vt:lpstr>ArmorMasterworkList</vt:lpstr>
      <vt:lpstr>ArmorMasterworkList_Validation</vt:lpstr>
      <vt:lpstr>ArmorMaterialsList</vt:lpstr>
      <vt:lpstr>ArmorMaterialsList_Validation</vt:lpstr>
      <vt:lpstr>ArmorNaturalList</vt:lpstr>
      <vt:lpstr>ArmorNaturalList_Validation</vt:lpstr>
      <vt:lpstr>DroppableContainers</vt:lpstr>
      <vt:lpstr>Gear!EquipmentList</vt:lpstr>
      <vt:lpstr>EquipmentList</vt:lpstr>
      <vt:lpstr>Gear!EquipmentList_Validation</vt:lpstr>
      <vt:lpstr>EquipmentList_Validation</vt:lpstr>
      <vt:lpstr>EquipmentLocationList</vt:lpstr>
      <vt:lpstr>EquipmentLocationList_Validation</vt:lpstr>
      <vt:lpstr>HeavyWeapons</vt:lpstr>
      <vt:lpstr>ShieldEnhancementList_Validation</vt:lpstr>
      <vt:lpstr>ShieldEnhancements</vt:lpstr>
      <vt:lpstr>Armor!ShieldList</vt:lpstr>
      <vt:lpstr>ShieldList</vt:lpstr>
      <vt:lpstr>Armor!ShieldList_Validation</vt:lpstr>
      <vt:lpstr>ShieldList_Validation</vt:lpstr>
      <vt:lpstr>UnarmedUse</vt:lpstr>
      <vt:lpstr>WeaponAlchemical</vt:lpstr>
      <vt:lpstr>WeaponAssassin</vt:lpstr>
      <vt:lpstr>WeaponBard</vt:lpstr>
      <vt:lpstr>WeaponDouble</vt:lpstr>
      <vt:lpstr>WeaponEnchantment</vt:lpstr>
      <vt:lpstr>WeaponEnchantmentBonus</vt:lpstr>
      <vt:lpstr>WeaponEnchantmentList</vt:lpstr>
      <vt:lpstr>WeaponEnchantmentList_Validation</vt:lpstr>
      <vt:lpstr>'Weapon Seed'!WeaponList</vt:lpstr>
      <vt:lpstr>WeaponList</vt:lpstr>
      <vt:lpstr>'Weapon Seed'!WeaponList_Validation</vt:lpstr>
      <vt:lpstr>WeaponList_Validation</vt:lpstr>
      <vt:lpstr>WeaponListsByType</vt:lpstr>
      <vt:lpstr>WeaponMaterialList</vt:lpstr>
      <vt:lpstr>WeaponMaterialList_Validation</vt:lpstr>
      <vt:lpstr>WeaponMissile</vt:lpstr>
      <vt:lpstr>WeaponMonk</vt:lpstr>
      <vt:lpstr>WeaponNatural</vt:lpstr>
      <vt:lpstr>WeaponReach</vt:lpstr>
      <vt:lpstr>WeaponRogue</vt:lpstr>
      <vt:lpstr>WeaponSizeDifference</vt:lpstr>
      <vt:lpstr>WeaponSizeList_Validation</vt:lpstr>
      <vt:lpstr>WeaponSizeList2_Validation</vt:lpstr>
      <vt:lpstr>WeaponSpecialAttack_List</vt:lpstr>
      <vt:lpstr>WeaponThrown</vt:lpstr>
      <vt:lpstr>WeaponUse</vt:lpstr>
      <vt:lpstr>WeaponWizard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Chip Long</dc:creator>
  <cp:lastModifiedBy>Chip Long</cp:lastModifiedBy>
  <dcterms:created xsi:type="dcterms:W3CDTF">2021-06-01T19:18:45Z</dcterms:created>
  <dcterms:modified xsi:type="dcterms:W3CDTF">2021-06-05T04:33:34Z</dcterms:modified>
</cp:coreProperties>
</file>