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F10" i="1"/>
  <c r="E10" i="1"/>
  <c r="C10" i="1"/>
  <c r="D10" i="1" s="1"/>
  <c r="F9" i="1"/>
  <c r="E9" i="1"/>
  <c r="C9" i="1"/>
  <c r="D9" i="1" s="1"/>
  <c r="F8" i="1"/>
  <c r="E8" i="1"/>
  <c r="C8" i="1"/>
  <c r="D8" i="1" s="1"/>
  <c r="F7" i="1"/>
  <c r="E7" i="1"/>
  <c r="C7" i="1"/>
  <c r="D7" i="1" s="1"/>
  <c r="L7" i="1" s="1"/>
  <c r="M7" i="1" s="1"/>
  <c r="F6" i="1"/>
  <c r="E6" i="1"/>
  <c r="C6" i="1"/>
  <c r="D6" i="1" s="1"/>
  <c r="F5" i="1"/>
  <c r="E5" i="1"/>
  <c r="C5" i="1"/>
  <c r="D5" i="1" s="1"/>
  <c r="L5" i="1" s="1"/>
  <c r="M5" i="1" s="1"/>
  <c r="G10" i="1" l="1"/>
  <c r="O10" i="1" s="1"/>
  <c r="G8" i="1"/>
  <c r="O8" i="1" s="1"/>
  <c r="G9" i="1"/>
  <c r="O9" i="1" s="1"/>
  <c r="L9" i="1"/>
  <c r="M9" i="1" s="1"/>
  <c r="P9" i="1" s="1"/>
  <c r="G7" i="1"/>
  <c r="O7" i="1" s="1"/>
  <c r="P7" i="1" s="1"/>
  <c r="G5" i="1"/>
  <c r="G6" i="1"/>
  <c r="O6" i="1" s="1"/>
  <c r="L10" i="1"/>
  <c r="M10" i="1" s="1"/>
  <c r="P10" i="1" s="1"/>
  <c r="L6" i="1"/>
  <c r="M6" i="1" s="1"/>
  <c r="P6" i="1" s="1"/>
  <c r="L8" i="1"/>
  <c r="M8" i="1" s="1"/>
  <c r="P8" i="1" l="1"/>
  <c r="G11" i="1"/>
  <c r="O5" i="1"/>
  <c r="P5" i="1" s="1"/>
  <c r="P11" i="1" s="1"/>
</calcChain>
</file>

<file path=xl/sharedStrings.xml><?xml version="1.0" encoding="utf-8"?>
<sst xmlns="http://schemas.openxmlformats.org/spreadsheetml/2006/main" count="137" uniqueCount="46">
  <si>
    <t>INDOOR + OUTDOOR</t>
  </si>
  <si>
    <t># Collected</t>
  </si>
  <si>
    <t># gambiae collected</t>
  </si>
  <si>
    <t>Sporozoite rate</t>
  </si>
  <si>
    <t># Man Nights</t>
  </si>
  <si>
    <t>Yearly EIR</t>
  </si>
  <si>
    <t>Mongola</t>
  </si>
  <si>
    <t>Bokoko</t>
  </si>
  <si>
    <t>Biabia</t>
  </si>
  <si>
    <t>Balboa</t>
  </si>
  <si>
    <t>Arena Blanca</t>
  </si>
  <si>
    <t>Bilelipa</t>
  </si>
  <si>
    <t># Collected</t>
    <phoneticPr fontId="0" type="noConversion"/>
  </si>
  <si>
    <t># gambiae collected</t>
    <phoneticPr fontId="0" type="noConversion"/>
  </si>
  <si>
    <t>Sporozoite rate</t>
    <phoneticPr fontId="0" type="noConversion"/>
  </si>
  <si>
    <t># Man Nights</t>
    <phoneticPr fontId="0" type="noConversion"/>
  </si>
  <si>
    <t>Yearly EIR</t>
    <phoneticPr fontId="0" type="noConversion"/>
  </si>
  <si>
    <t>Mongola</t>
    <phoneticPr fontId="0" type="noConversion"/>
  </si>
  <si>
    <t>Bokoko</t>
    <phoneticPr fontId="0" type="noConversion"/>
  </si>
  <si>
    <t>Biabia</t>
    <phoneticPr fontId="0" type="noConversion"/>
  </si>
  <si>
    <t>Balboa</t>
    <phoneticPr fontId="0" type="noConversion"/>
  </si>
  <si>
    <t>Arena Blanca</t>
    <phoneticPr fontId="0" type="noConversion"/>
  </si>
  <si>
    <r>
      <t xml:space="preserve">EIR </t>
    </r>
    <r>
      <rPr>
        <b/>
        <i/>
        <sz val="11"/>
        <color indexed="8"/>
        <rFont val="Calibri"/>
        <family val="2"/>
      </rPr>
      <t>falciparum</t>
    </r>
    <r>
      <rPr>
        <b/>
        <sz val="11"/>
        <color indexed="8"/>
        <rFont val="Calibri"/>
        <family val="2"/>
      </rPr>
      <t xml:space="preserve"> An. gambiae 2013</t>
    </r>
  </si>
  <si>
    <r>
      <t xml:space="preserve">EIR </t>
    </r>
    <r>
      <rPr>
        <b/>
        <i/>
        <sz val="11"/>
        <color indexed="8"/>
        <rFont val="Calibri"/>
        <family val="2"/>
      </rPr>
      <t>falciparum</t>
    </r>
    <r>
      <rPr>
        <b/>
        <sz val="11"/>
        <color indexed="8"/>
        <rFont val="Calibri"/>
        <family val="2"/>
      </rPr>
      <t xml:space="preserve"> An melas 2012</t>
    </r>
  </si>
  <si>
    <t># melas collected</t>
    <phoneticPr fontId="0" type="noConversion"/>
  </si>
  <si>
    <t>2013 EIR per site per species</t>
  </si>
  <si>
    <t>2014 EIR per site per species</t>
  </si>
  <si>
    <t>Agropolis</t>
  </si>
  <si>
    <t>Sumco</t>
  </si>
  <si>
    <t>Santa Maria</t>
  </si>
  <si>
    <t>Rebola</t>
  </si>
  <si>
    <t>Boloco</t>
  </si>
  <si>
    <t>Longstreet</t>
  </si>
  <si>
    <t>EIR falciparum An. gambiae 2014</t>
  </si>
  <si>
    <t># melas collected</t>
  </si>
  <si>
    <t>2015 EIR per site per species</t>
  </si>
  <si>
    <t>EIR falciparum An. gambiae 2015</t>
  </si>
  <si>
    <t>Luba City</t>
  </si>
  <si>
    <t>Bascato Oeste</t>
  </si>
  <si>
    <t>Basupu</t>
  </si>
  <si>
    <t>EIR falciparum An melas 2015</t>
  </si>
  <si>
    <t>0.0%</t>
  </si>
  <si>
    <t>2016 EIR per site per species</t>
  </si>
  <si>
    <r>
      <t xml:space="preserve">EIR </t>
    </r>
    <r>
      <rPr>
        <b/>
        <i/>
        <sz val="11"/>
        <color indexed="8"/>
        <rFont val="Calibri"/>
        <family val="2"/>
      </rPr>
      <t>falciparum</t>
    </r>
    <r>
      <rPr>
        <b/>
        <sz val="11"/>
        <color indexed="8"/>
        <rFont val="Calibri"/>
        <family val="2"/>
      </rPr>
      <t xml:space="preserve"> An melas 2014</t>
    </r>
  </si>
  <si>
    <t>EIR falciparum An. gambiae 2016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</si>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</sst>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Fill="1" applyBorder="1" applyAlignment="1">
      <alignment vertical="justify"/>
    </xf>
    <xf numFmtId="0" fontId="3" fillId="0" borderId="5" xfId="0" applyFont="1" applyFill="1" applyBorder="1" applyAlignment="1">
      <alignment vertical="justify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justify"/>
    </xf>
    <xf numFmtId="0" fontId="0" fillId="0" borderId="6" xfId="0" applyBorder="1" applyAlignment="1">
      <alignment horizontal="justify" vertical="top"/>
    </xf>
    <xf numFmtId="0" fontId="0" fillId="0" borderId="7" xfId="0" applyBorder="1" applyAlignment="1">
      <alignment horizontal="center" vertical="justify"/>
    </xf>
    <xf numFmtId="0" fontId="3" fillId="0" borderId="8" xfId="0" applyFont="1" applyFill="1" applyBorder="1" applyAlignment="1">
      <alignment vertical="justify"/>
    </xf>
    <xf numFmtId="0" fontId="3" fillId="0" borderId="9" xfId="0" applyFont="1" applyFill="1" applyBorder="1" applyAlignment="1">
      <alignment vertical="justify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center" vertical="justify"/>
    </xf>
    <xf numFmtId="0" fontId="0" fillId="0" borderId="10" xfId="0" applyBorder="1" applyAlignment="1">
      <alignment horizontal="justify" vertical="top"/>
    </xf>
    <xf numFmtId="0" fontId="0" fillId="0" borderId="11" xfId="0" applyBorder="1" applyAlignment="1">
      <alignment horizontal="center" vertical="justify"/>
    </xf>
    <xf numFmtId="0" fontId="0" fillId="0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13" xfId="0" applyFill="1" applyBorder="1"/>
    <xf numFmtId="0" fontId="0" fillId="2" borderId="0" xfId="0" applyFill="1" applyBorder="1"/>
    <xf numFmtId="164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Fill="1" applyBorder="1" applyAlignment="1">
      <alignment vertical="justify"/>
    </xf>
    <xf numFmtId="0" fontId="3" fillId="0" borderId="10" xfId="0" applyFont="1" applyFill="1" applyBorder="1" applyAlignment="1">
      <alignment vertical="justify"/>
    </xf>
    <xf numFmtId="0" fontId="0" fillId="0" borderId="14" xfId="0" applyBorder="1" applyAlignment="1">
      <alignment vertical="top"/>
    </xf>
    <xf numFmtId="0" fontId="0" fillId="0" borderId="14" xfId="0" applyBorder="1" applyAlignment="1">
      <alignment horizontal="center" vertical="justify"/>
    </xf>
    <xf numFmtId="0" fontId="0" fillId="0" borderId="14" xfId="0" applyBorder="1" applyAlignment="1">
      <alignment horizontal="justify" vertical="top"/>
    </xf>
    <xf numFmtId="0" fontId="0" fillId="0" borderId="15" xfId="0" applyBorder="1" applyAlignment="1">
      <alignment vertical="top"/>
    </xf>
    <xf numFmtId="0" fontId="0" fillId="0" borderId="15" xfId="0" applyBorder="1" applyAlignment="1">
      <alignment horizontal="center" vertical="justify"/>
    </xf>
    <xf numFmtId="0" fontId="0" fillId="0" borderId="15" xfId="0" applyBorder="1" applyAlignment="1">
      <alignment horizontal="justify" vertical="top"/>
    </xf>
    <xf numFmtId="0" fontId="0" fillId="2" borderId="16" xfId="0" applyFill="1" applyBorder="1"/>
    <xf numFmtId="0" fontId="3" fillId="0" borderId="10" xfId="0" applyFont="1" applyFill="1" applyBorder="1" applyAlignment="1">
      <alignment vertical="justify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165" fontId="0" fillId="0" borderId="10" xfId="1" applyNumberFormat="1" applyFont="1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165" fontId="0" fillId="0" borderId="10" xfId="1" applyNumberFormat="1" applyFont="1" applyBorder="1" applyAlignment="1"/>
    <xf numFmtId="164" fontId="0" fillId="0" borderId="10" xfId="0" applyNumberFormat="1" applyBorder="1" applyAlignment="1"/>
    <xf numFmtId="0" fontId="0" fillId="0" borderId="0" xfId="0" applyBorder="1"/>
    <xf numFmtId="0" fontId="0" fillId="0" borderId="10" xfId="0" applyBorder="1" applyAlignment="1">
      <alignment vertical="justify"/>
    </xf>
    <xf numFmtId="0" fontId="2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Fuseini/Desktop/Godwin%20BIMCP/Godwin_BIMCP%202014/Vector%20data%20base_2014/Molecular%20databse-2013-2014/Molecular%20database_2013_Jan-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comp."/>
      <sheetName val="Insect. resistance"/>
      <sheetName val="Spor. rate"/>
      <sheetName val="EIR"/>
      <sheetName val="Transm. index"/>
      <sheetName val="Arena Blanca"/>
      <sheetName val="Bakake"/>
      <sheetName val="Balboa"/>
      <sheetName val="Biabia"/>
      <sheetName val="Bilelipa"/>
      <sheetName val="Bokoko"/>
      <sheetName val="Boloco"/>
      <sheetName val="Cacahual"/>
      <sheetName val="Hospital"/>
      <sheetName val="Mongola"/>
      <sheetName val="Rebola"/>
      <sheetName val="Semu"/>
      <sheetName val="Agrifer #"/>
      <sheetName val="Alena#"/>
      <sheetName val="Barleycon#"/>
      <sheetName val="Bascato Oeste# "/>
      <sheetName val="Bayong#"/>
      <sheetName val="Bososo#"/>
      <sheetName val="Cacariaca#"/>
      <sheetName val="Califer#"/>
      <sheetName val="El Goriaga#"/>
      <sheetName val="Fiston#"/>
      <sheetName val="Gaesa #"/>
      <sheetName val="Inasa Maule#"/>
      <sheetName val="Longtrit#"/>
      <sheetName val="Lopez#"/>
      <sheetName val="Los Arcos#"/>
      <sheetName val="Mapeo Progresso#"/>
      <sheetName val="Michua#"/>
      <sheetName val="Munoz#"/>
      <sheetName val="Obside#"/>
      <sheetName val="Perez#"/>
      <sheetName val="Progresso#"/>
      <sheetName val="Sampaca#"/>
      <sheetName val="Serra#"/>
      <sheetName val="Ureca#"/>
      <sheetName val="Collected mosq."/>
      <sheetName val="2013 Total data"/>
    </sheetNames>
    <sheetDataSet>
      <sheetData sheetId="0" refreshError="1"/>
      <sheetData sheetId="1" refreshError="1"/>
      <sheetData sheetId="2">
        <row r="35">
          <cell r="C35">
            <v>8.5470085470085479E-3</v>
          </cell>
          <cell r="K35">
            <v>0</v>
          </cell>
        </row>
        <row r="36">
          <cell r="C36">
            <v>0</v>
          </cell>
          <cell r="K36">
            <v>0</v>
          </cell>
        </row>
        <row r="37">
          <cell r="C37">
            <v>1.8036072144288578E-2</v>
          </cell>
          <cell r="K37">
            <v>0</v>
          </cell>
        </row>
        <row r="38">
          <cell r="C38">
            <v>1.506276150627615E-2</v>
          </cell>
          <cell r="K38">
            <v>1.3928146916224373E-2</v>
          </cell>
        </row>
        <row r="39">
          <cell r="C39">
            <v>4.0322580645161289E-2</v>
          </cell>
          <cell r="K39">
            <v>9.5051692843399743E-3</v>
          </cell>
        </row>
        <row r="40">
          <cell r="C40">
            <v>0</v>
          </cell>
          <cell r="K40">
            <v>0</v>
          </cell>
        </row>
      </sheetData>
      <sheetData sheetId="3" refreshError="1"/>
      <sheetData sheetId="4" refreshError="1"/>
      <sheetData sheetId="5">
        <row r="3">
          <cell r="L3">
            <v>0.23751178133836004</v>
          </cell>
        </row>
      </sheetData>
      <sheetData sheetId="6" refreshError="1"/>
      <sheetData sheetId="7">
        <row r="3">
          <cell r="L3">
            <v>0.85744680851063826</v>
          </cell>
        </row>
      </sheetData>
      <sheetData sheetId="8">
        <row r="3">
          <cell r="L3">
            <v>0.99416342412451364</v>
          </cell>
        </row>
      </sheetData>
      <sheetData sheetId="9">
        <row r="3">
          <cell r="L3">
            <v>0.75</v>
          </cell>
        </row>
      </sheetData>
      <sheetData sheetId="10">
        <row r="3">
          <cell r="L3">
            <v>0.42307692307692307</v>
          </cell>
        </row>
      </sheetData>
      <sheetData sheetId="11" refreshError="1"/>
      <sheetData sheetId="12" refreshError="1"/>
      <sheetData sheetId="13" refreshError="1"/>
      <sheetData sheetId="14">
        <row r="3">
          <cell r="L3">
            <v>0.99595141700404854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36">
          <cell r="O36">
            <v>259</v>
          </cell>
        </row>
        <row r="39">
          <cell r="O39">
            <v>1263</v>
          </cell>
        </row>
        <row r="42">
          <cell r="O42">
            <v>1619</v>
          </cell>
        </row>
        <row r="45">
          <cell r="O45">
            <v>613</v>
          </cell>
        </row>
        <row r="48">
          <cell r="O48">
            <v>27</v>
          </cell>
        </row>
        <row r="51">
          <cell r="O51">
            <v>4</v>
          </cell>
        </row>
        <row r="92">
          <cell r="O92">
            <v>96</v>
          </cell>
        </row>
        <row r="93">
          <cell r="O93">
            <v>96</v>
          </cell>
        </row>
        <row r="94">
          <cell r="O94">
            <v>96</v>
          </cell>
        </row>
        <row r="95">
          <cell r="O95">
            <v>96</v>
          </cell>
        </row>
        <row r="96">
          <cell r="O96">
            <v>96</v>
          </cell>
        </row>
        <row r="97">
          <cell r="O97">
            <v>96</v>
          </cell>
        </row>
      </sheetData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T62" sqref="T62"/>
    </sheetView>
  </sheetViews>
  <sheetFormatPr defaultRowHeight="15" x14ac:dyDescent="0.25"/>
  <cols>
    <col min="2" max="2" width="13.85546875" customWidth="1"/>
    <col min="4" max="4" width="9.140625" customWidth="1"/>
    <col min="11" max="11" width="12.5703125" customWidth="1"/>
  </cols>
  <sheetData>
    <row r="1" spans="1:16" ht="15.75" thickBot="1" x14ac:dyDescent="0.3">
      <c r="A1" s="40" t="s">
        <v>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5.75" thickBot="1" x14ac:dyDescent="0.3">
      <c r="A2" s="1" t="s">
        <v>22</v>
      </c>
      <c r="B2" s="2"/>
      <c r="C2" s="2"/>
      <c r="D2" s="2"/>
      <c r="E2" s="2"/>
      <c r="F2" s="2"/>
      <c r="G2" s="3"/>
      <c r="J2" s="1" t="s">
        <v>23</v>
      </c>
      <c r="K2" s="27"/>
      <c r="L2" s="27"/>
      <c r="M2" s="27"/>
      <c r="N2" s="27"/>
      <c r="O2" s="27"/>
      <c r="P2" s="28"/>
    </row>
    <row r="3" spans="1:16" ht="15" customHeight="1" x14ac:dyDescent="0.25">
      <c r="A3" s="4" t="s">
        <v>0</v>
      </c>
      <c r="B3" s="5"/>
      <c r="C3" s="6" t="s">
        <v>12</v>
      </c>
      <c r="D3" s="7" t="s">
        <v>13</v>
      </c>
      <c r="E3" s="7" t="s">
        <v>14</v>
      </c>
      <c r="F3" s="8" t="s">
        <v>15</v>
      </c>
      <c r="G3" s="9" t="s">
        <v>16</v>
      </c>
      <c r="J3" s="29" t="s">
        <v>0</v>
      </c>
      <c r="K3" s="30"/>
      <c r="L3" s="31" t="s">
        <v>12</v>
      </c>
      <c r="M3" s="32" t="s">
        <v>24</v>
      </c>
      <c r="N3" s="32" t="s">
        <v>14</v>
      </c>
      <c r="O3" s="33" t="s">
        <v>15</v>
      </c>
      <c r="P3" s="15" t="s">
        <v>16</v>
      </c>
    </row>
    <row r="4" spans="1:16" x14ac:dyDescent="0.25">
      <c r="A4" s="10"/>
      <c r="B4" s="11"/>
      <c r="C4" s="12"/>
      <c r="D4" s="13"/>
      <c r="E4" s="13"/>
      <c r="F4" s="14"/>
      <c r="G4" s="15"/>
      <c r="J4" s="29"/>
      <c r="K4" s="30"/>
      <c r="L4" s="34"/>
      <c r="M4" s="35"/>
      <c r="N4" s="35"/>
      <c r="O4" s="36"/>
      <c r="P4" s="15"/>
    </row>
    <row r="5" spans="1:16" x14ac:dyDescent="0.25">
      <c r="A5" s="16">
        <v>1</v>
      </c>
      <c r="B5" s="17" t="s">
        <v>17</v>
      </c>
      <c r="C5" s="17">
        <f>'[1]Collected mosq.'!O36</f>
        <v>259</v>
      </c>
      <c r="D5" s="18">
        <f>C5*[1]Mongola!L3</f>
        <v>257.95141700404855</v>
      </c>
      <c r="E5" s="19">
        <f>'[1]Spor. rate'!C35</f>
        <v>8.5470085470085479E-3</v>
      </c>
      <c r="F5" s="17">
        <f>'[1]Collected mosq.'!O92</f>
        <v>96</v>
      </c>
      <c r="G5" s="20">
        <f t="shared" ref="G5:G10" si="0">365*((D5*E5)/F5)</f>
        <v>8.3825024222291429</v>
      </c>
      <c r="J5" s="21">
        <v>1</v>
      </c>
      <c r="K5" s="17" t="s">
        <v>17</v>
      </c>
      <c r="L5" s="17">
        <f t="shared" ref="L5:L10" si="1">D5</f>
        <v>257.95141700404855</v>
      </c>
      <c r="M5" s="18">
        <f>L5*[1]Mongola!M4</f>
        <v>0</v>
      </c>
      <c r="N5" s="19">
        <f>'[1]Spor. rate'!K35</f>
        <v>0</v>
      </c>
      <c r="O5" s="17">
        <f t="shared" ref="O5:O10" si="2">G5</f>
        <v>8.3825024222291429</v>
      </c>
      <c r="P5" s="20">
        <f t="shared" ref="P5:P10" si="3">365*((M5*N5)/O5)</f>
        <v>0</v>
      </c>
    </row>
    <row r="6" spans="1:16" x14ac:dyDescent="0.25">
      <c r="A6" s="21">
        <v>2</v>
      </c>
      <c r="B6" s="17" t="s">
        <v>18</v>
      </c>
      <c r="C6" s="17">
        <f>'[1]Collected mosq.'!O48</f>
        <v>27</v>
      </c>
      <c r="D6" s="18">
        <f>C6*[1]Bokoko!L3</f>
        <v>11.423076923076923</v>
      </c>
      <c r="E6" s="19">
        <f>'[1]Spor. rate'!C36</f>
        <v>0</v>
      </c>
      <c r="F6" s="17">
        <f>'[1]Collected mosq.'!O93</f>
        <v>96</v>
      </c>
      <c r="G6" s="20">
        <f t="shared" si="0"/>
        <v>0</v>
      </c>
      <c r="J6" s="21">
        <v>2</v>
      </c>
      <c r="K6" s="17" t="s">
        <v>18</v>
      </c>
      <c r="L6" s="17">
        <f t="shared" si="1"/>
        <v>11.423076923076923</v>
      </c>
      <c r="M6" s="18">
        <f>L6*[1]Bokoko!M4</f>
        <v>0</v>
      </c>
      <c r="N6" s="19">
        <f>'[1]Spor. rate'!K36</f>
        <v>0</v>
      </c>
      <c r="O6" s="17">
        <f t="shared" si="2"/>
        <v>0</v>
      </c>
      <c r="P6" s="20" t="e">
        <f t="shared" si="3"/>
        <v>#DIV/0!</v>
      </c>
    </row>
    <row r="7" spans="1:16" x14ac:dyDescent="0.25">
      <c r="A7" s="21">
        <v>3</v>
      </c>
      <c r="B7" s="17" t="s">
        <v>19</v>
      </c>
      <c r="C7" s="17">
        <f>'[1]Collected mosq.'!O45</f>
        <v>613</v>
      </c>
      <c r="D7" s="18">
        <f>C7*[1]Biabia!L3</f>
        <v>609.42217898832689</v>
      </c>
      <c r="E7" s="19">
        <f>'[1]Spor. rate'!C37</f>
        <v>1.8036072144288578E-2</v>
      </c>
      <c r="F7" s="17">
        <f>'[1]Collected mosq.'!O94</f>
        <v>96</v>
      </c>
      <c r="G7" s="20">
        <f t="shared" si="0"/>
        <v>41.790912198911442</v>
      </c>
      <c r="J7" s="21">
        <v>3</v>
      </c>
      <c r="K7" s="17" t="s">
        <v>19</v>
      </c>
      <c r="L7" s="17">
        <f t="shared" si="1"/>
        <v>609.42217898832689</v>
      </c>
      <c r="M7" s="18">
        <f>L7*[1]Biabia!M4</f>
        <v>0</v>
      </c>
      <c r="N7" s="19">
        <f>'[1]Spor. rate'!K37</f>
        <v>0</v>
      </c>
      <c r="O7" s="17">
        <f t="shared" si="2"/>
        <v>41.790912198911442</v>
      </c>
      <c r="P7" s="20">
        <f t="shared" si="3"/>
        <v>0</v>
      </c>
    </row>
    <row r="8" spans="1:16" x14ac:dyDescent="0.25">
      <c r="A8" s="21">
        <v>4</v>
      </c>
      <c r="B8" s="17" t="s">
        <v>20</v>
      </c>
      <c r="C8" s="17">
        <f>'[1]Collected mosq.'!O42</f>
        <v>1619</v>
      </c>
      <c r="D8" s="18">
        <f>C8*[1]Balboa!L3</f>
        <v>1388.2063829787232</v>
      </c>
      <c r="E8" s="19">
        <f>'[1]Spor. rate'!C38</f>
        <v>1.506276150627615E-2</v>
      </c>
      <c r="F8" s="17">
        <f>'[1]Collected mosq.'!O95</f>
        <v>96</v>
      </c>
      <c r="G8" s="20">
        <f t="shared" si="0"/>
        <v>79.502405301344254</v>
      </c>
      <c r="J8" s="21">
        <v>4</v>
      </c>
      <c r="K8" s="17" t="s">
        <v>20</v>
      </c>
      <c r="L8" s="17">
        <f t="shared" si="1"/>
        <v>1388.2063829787232</v>
      </c>
      <c r="M8" s="18">
        <f>L8*[1]Balboa!M4</f>
        <v>0</v>
      </c>
      <c r="N8" s="19">
        <f>'[1]Spor. rate'!K38</f>
        <v>1.3928146916224373E-2</v>
      </c>
      <c r="O8" s="17">
        <f t="shared" si="2"/>
        <v>79.502405301344254</v>
      </c>
      <c r="P8" s="20">
        <f t="shared" si="3"/>
        <v>0</v>
      </c>
    </row>
    <row r="9" spans="1:16" x14ac:dyDescent="0.25">
      <c r="A9" s="21">
        <v>5</v>
      </c>
      <c r="B9" s="17" t="s">
        <v>21</v>
      </c>
      <c r="C9" s="17">
        <f>'[1]Collected mosq.'!O39</f>
        <v>1263</v>
      </c>
      <c r="D9" s="18">
        <f>C9*'[1]Arena Blanca'!L3</f>
        <v>299.97737983034875</v>
      </c>
      <c r="E9" s="19">
        <f>'[1]Spor. rate'!C39</f>
        <v>4.0322580645161289E-2</v>
      </c>
      <c r="F9" s="17">
        <f>'[1]Collected mosq.'!O96</f>
        <v>96</v>
      </c>
      <c r="G9" s="20">
        <f t="shared" si="0"/>
        <v>45.989475654434351</v>
      </c>
      <c r="J9" s="21">
        <v>5</v>
      </c>
      <c r="K9" s="17" t="s">
        <v>21</v>
      </c>
      <c r="L9" s="17">
        <f t="shared" si="1"/>
        <v>299.97737983034875</v>
      </c>
      <c r="M9" s="18">
        <f>L9*'[1]Arena Blanca'!M4</f>
        <v>0</v>
      </c>
      <c r="N9" s="19">
        <f>'[1]Spor. rate'!K39</f>
        <v>9.5051692843399743E-3</v>
      </c>
      <c r="O9" s="17">
        <f t="shared" si="2"/>
        <v>45.989475654434351</v>
      </c>
      <c r="P9" s="20">
        <f t="shared" si="3"/>
        <v>0</v>
      </c>
    </row>
    <row r="10" spans="1:16" x14ac:dyDescent="0.25">
      <c r="A10" s="21">
        <v>6</v>
      </c>
      <c r="B10" s="17" t="s">
        <v>11</v>
      </c>
      <c r="C10" s="22">
        <f>'[1]Collected mosq.'!O51</f>
        <v>4</v>
      </c>
      <c r="D10" s="18">
        <f>C10*[1]Bilelipa!L3</f>
        <v>3</v>
      </c>
      <c r="E10" s="19">
        <f>'[1]Spor. rate'!C40</f>
        <v>0</v>
      </c>
      <c r="F10" s="17">
        <f>'[1]Collected mosq.'!O97</f>
        <v>96</v>
      </c>
      <c r="G10" s="20">
        <f t="shared" si="0"/>
        <v>0</v>
      </c>
      <c r="J10" s="17">
        <v>6</v>
      </c>
      <c r="K10" s="17" t="s">
        <v>11</v>
      </c>
      <c r="L10" s="17">
        <f t="shared" si="1"/>
        <v>3</v>
      </c>
      <c r="M10" s="18">
        <f>L10*[1]Bilelipa!M4</f>
        <v>0</v>
      </c>
      <c r="N10" s="19">
        <f>'[1]Spor. rate'!K40</f>
        <v>0</v>
      </c>
      <c r="O10" s="17">
        <f t="shared" si="2"/>
        <v>0</v>
      </c>
      <c r="P10" s="20" t="e">
        <f t="shared" si="3"/>
        <v>#DIV/0!</v>
      </c>
    </row>
    <row r="11" spans="1:16" x14ac:dyDescent="0.25">
      <c r="A11" s="23"/>
      <c r="B11" s="24"/>
      <c r="C11" s="24"/>
      <c r="D11" s="24"/>
      <c r="E11" s="24"/>
      <c r="F11" s="24"/>
      <c r="G11" s="25">
        <f>AVERAGE(G5:G10)</f>
        <v>29.277549262819864</v>
      </c>
      <c r="J11" s="23"/>
      <c r="K11" s="24"/>
      <c r="L11" s="24"/>
      <c r="M11" s="24"/>
      <c r="N11" s="24"/>
      <c r="O11" s="24"/>
      <c r="P11" s="25" t="e">
        <f>AVERAGE(P5:P10)</f>
        <v>#DIV/0!</v>
      </c>
    </row>
    <row r="12" spans="1:16" x14ac:dyDescent="0.25">
      <c r="J12" s="23"/>
      <c r="K12" s="24"/>
      <c r="L12" s="24"/>
      <c r="M12" s="24"/>
      <c r="N12" s="24"/>
      <c r="O12" s="24"/>
      <c r="P12" s="37"/>
    </row>
    <row r="15" spans="1:16" x14ac:dyDescent="0.25">
      <c r="A15" s="40" t="s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7" spans="1:16" x14ac:dyDescent="0.25">
      <c r="A17" s="52" t="s">
        <v>33</v>
      </c>
      <c r="B17" s="52"/>
      <c r="C17" s="52"/>
      <c r="D17" s="52"/>
      <c r="E17" s="52"/>
      <c r="F17" s="52"/>
      <c r="G17" s="52"/>
      <c r="J17" s="41" t="s">
        <v>43</v>
      </c>
      <c r="K17" s="41"/>
      <c r="L17" s="41"/>
      <c r="M17" s="41"/>
      <c r="N17" s="41"/>
      <c r="O17" s="41"/>
      <c r="P17" s="41"/>
    </row>
    <row r="18" spans="1:16" ht="15" customHeight="1" x14ac:dyDescent="0.25">
      <c r="A18" s="38" t="e">
        <v>#NAME?</v>
      </c>
      <c r="B18" s="38"/>
      <c r="C18" s="26" t="s">
        <v>1</v>
      </c>
      <c r="D18" s="51" t="s">
        <v>2</v>
      </c>
      <c r="E18" s="51" t="s">
        <v>3</v>
      </c>
      <c r="F18" s="26" t="s">
        <v>4</v>
      </c>
      <c r="G18" s="51" t="s">
        <v>5</v>
      </c>
      <c r="H18" s="50"/>
      <c r="I18" s="50"/>
      <c r="J18" s="42" t="s">
        <v>0</v>
      </c>
      <c r="K18" s="42"/>
      <c r="L18" s="42" t="s">
        <v>1</v>
      </c>
      <c r="M18" s="42" t="s">
        <v>34</v>
      </c>
      <c r="N18" s="42" t="s">
        <v>3</v>
      </c>
      <c r="O18" s="42" t="s">
        <v>4</v>
      </c>
      <c r="P18" s="42" t="s">
        <v>5</v>
      </c>
    </row>
    <row r="19" spans="1:16" x14ac:dyDescent="0.25">
      <c r="A19" s="47">
        <v>1</v>
      </c>
      <c r="B19" s="47" t="s">
        <v>6</v>
      </c>
      <c r="C19" s="47">
        <v>374</v>
      </c>
      <c r="D19" s="49">
        <v>371.7869822485207</v>
      </c>
      <c r="E19" s="48">
        <v>3.3222591362126247E-3</v>
      </c>
      <c r="F19" s="47">
        <v>96</v>
      </c>
      <c r="G19" s="49">
        <v>4.6962295307554704</v>
      </c>
      <c r="H19" s="50"/>
      <c r="I19" s="50"/>
      <c r="J19" s="42">
        <v>1</v>
      </c>
      <c r="K19" s="42" t="s">
        <v>6</v>
      </c>
      <c r="L19" s="42">
        <v>374</v>
      </c>
      <c r="M19" s="43">
        <v>2.2130177514792897</v>
      </c>
      <c r="N19" s="45">
        <v>0</v>
      </c>
      <c r="O19" s="42">
        <v>96</v>
      </c>
      <c r="P19" s="42">
        <v>0</v>
      </c>
    </row>
    <row r="20" spans="1:16" x14ac:dyDescent="0.25">
      <c r="A20" s="47">
        <v>2</v>
      </c>
      <c r="B20" s="47" t="s">
        <v>7</v>
      </c>
      <c r="C20" s="47">
        <v>27</v>
      </c>
      <c r="D20" s="49">
        <v>19.799999999999997</v>
      </c>
      <c r="E20" s="48">
        <v>5.5555555555555552E-2</v>
      </c>
      <c r="F20" s="47">
        <v>96</v>
      </c>
      <c r="G20" s="49">
        <v>4.1822916666666661</v>
      </c>
      <c r="H20" s="50"/>
      <c r="I20" s="50"/>
      <c r="J20" s="42">
        <v>2</v>
      </c>
      <c r="K20" s="42" t="s">
        <v>7</v>
      </c>
      <c r="L20" s="42">
        <v>27</v>
      </c>
      <c r="M20" s="42">
        <v>7.2</v>
      </c>
      <c r="N20" s="45">
        <v>0</v>
      </c>
      <c r="O20" s="42">
        <v>96</v>
      </c>
      <c r="P20" s="42">
        <v>0</v>
      </c>
    </row>
    <row r="21" spans="1:16" ht="15" customHeight="1" x14ac:dyDescent="0.25">
      <c r="A21" s="47">
        <v>3</v>
      </c>
      <c r="B21" s="47" t="s">
        <v>8</v>
      </c>
      <c r="C21" s="47">
        <v>449</v>
      </c>
      <c r="D21" s="49">
        <v>449</v>
      </c>
      <c r="E21" s="48">
        <v>1.5957446808510637E-2</v>
      </c>
      <c r="F21" s="47">
        <v>96</v>
      </c>
      <c r="G21" s="49">
        <v>27.241522606382976</v>
      </c>
      <c r="H21" s="50"/>
      <c r="I21" s="50"/>
      <c r="J21" s="42">
        <v>3</v>
      </c>
      <c r="K21" s="42" t="s">
        <v>8</v>
      </c>
      <c r="L21" s="42">
        <v>449</v>
      </c>
      <c r="M21" s="43">
        <v>0</v>
      </c>
      <c r="N21" s="42" t="e">
        <v>#DIV/0!</v>
      </c>
      <c r="O21" s="42">
        <v>96</v>
      </c>
      <c r="P21" s="42" t="e">
        <v>#DIV/0!</v>
      </c>
    </row>
    <row r="22" spans="1:16" ht="15" customHeight="1" x14ac:dyDescent="0.25">
      <c r="A22" s="47">
        <v>4</v>
      </c>
      <c r="B22" s="47" t="s">
        <v>9</v>
      </c>
      <c r="C22" s="47">
        <v>278</v>
      </c>
      <c r="D22" s="49">
        <v>240.30508474576271</v>
      </c>
      <c r="E22" s="48">
        <v>1.7751479289940829E-2</v>
      </c>
      <c r="F22" s="47">
        <v>96</v>
      </c>
      <c r="G22" s="49">
        <v>16.218815815866012</v>
      </c>
      <c r="H22" s="50"/>
      <c r="I22" s="50"/>
      <c r="J22" s="42">
        <v>4</v>
      </c>
      <c r="K22" s="42" t="s">
        <v>9</v>
      </c>
      <c r="L22" s="42">
        <v>278</v>
      </c>
      <c r="M22" s="43">
        <v>37.694915254237287</v>
      </c>
      <c r="N22" s="45">
        <v>0</v>
      </c>
      <c r="O22" s="42">
        <v>96</v>
      </c>
      <c r="P22" s="43">
        <v>0</v>
      </c>
    </row>
    <row r="23" spans="1:16" ht="15" customHeight="1" x14ac:dyDescent="0.25">
      <c r="A23" s="47">
        <v>5</v>
      </c>
      <c r="B23" s="47" t="s">
        <v>10</v>
      </c>
      <c r="C23" s="47">
        <v>706</v>
      </c>
      <c r="D23" s="49">
        <v>79.519025875190252</v>
      </c>
      <c r="E23" s="48">
        <v>4.6153846153846156E-2</v>
      </c>
      <c r="F23" s="47">
        <v>96</v>
      </c>
      <c r="G23" s="49">
        <v>13.95405982905983</v>
      </c>
      <c r="H23" s="50"/>
      <c r="I23" s="50"/>
      <c r="J23" s="42">
        <v>5</v>
      </c>
      <c r="K23" s="42" t="s">
        <v>10</v>
      </c>
      <c r="L23" s="42">
        <v>706</v>
      </c>
      <c r="M23" s="43">
        <v>626.48097412480979</v>
      </c>
      <c r="N23" s="45">
        <v>8.9766606822262122E-3</v>
      </c>
      <c r="O23" s="42">
        <v>96</v>
      </c>
      <c r="P23" s="43">
        <v>21.381803145155928</v>
      </c>
    </row>
    <row r="24" spans="1:16" ht="15" customHeight="1" x14ac:dyDescent="0.25">
      <c r="A24" s="47">
        <v>6</v>
      </c>
      <c r="B24" s="47" t="s">
        <v>11</v>
      </c>
      <c r="C24" s="47">
        <v>18</v>
      </c>
      <c r="D24" s="49" t="e">
        <v>#DIV/0!</v>
      </c>
      <c r="E24" s="48" t="e">
        <v>#DIV/0!</v>
      </c>
      <c r="F24" s="47">
        <v>96</v>
      </c>
      <c r="G24" s="49">
        <v>0</v>
      </c>
      <c r="H24" s="50"/>
      <c r="I24" s="50"/>
      <c r="J24" s="42">
        <v>6</v>
      </c>
      <c r="K24" s="42" t="s">
        <v>11</v>
      </c>
      <c r="L24" s="42">
        <v>18</v>
      </c>
      <c r="M24" s="42">
        <v>0</v>
      </c>
      <c r="N24" s="42">
        <v>0</v>
      </c>
      <c r="O24" s="42">
        <v>96</v>
      </c>
      <c r="P24" s="42">
        <v>0</v>
      </c>
    </row>
    <row r="25" spans="1:16" x14ac:dyDescent="0.25">
      <c r="A25" s="47">
        <v>7</v>
      </c>
      <c r="B25" s="47" t="s">
        <v>27</v>
      </c>
      <c r="C25" s="47">
        <v>10</v>
      </c>
      <c r="D25" s="49">
        <v>10</v>
      </c>
      <c r="E25" s="48">
        <v>0.1111111111111111</v>
      </c>
      <c r="F25" s="47">
        <v>96</v>
      </c>
      <c r="G25" s="49">
        <v>4.2245370370370372</v>
      </c>
      <c r="H25" s="50"/>
      <c r="I25" s="50"/>
      <c r="J25" s="42">
        <v>7</v>
      </c>
      <c r="K25" s="42" t="s">
        <v>27</v>
      </c>
      <c r="L25" s="42">
        <v>10</v>
      </c>
      <c r="M25" s="42">
        <v>0</v>
      </c>
      <c r="N25" s="42" t="e">
        <v>#DIV/0!</v>
      </c>
      <c r="O25" s="42">
        <v>96</v>
      </c>
      <c r="P25" s="42" t="e">
        <v>#DIV/0!</v>
      </c>
    </row>
    <row r="26" spans="1:16" x14ac:dyDescent="0.25">
      <c r="A26" s="47">
        <v>8</v>
      </c>
      <c r="B26" s="47" t="s">
        <v>28</v>
      </c>
      <c r="C26" s="47">
        <v>48</v>
      </c>
      <c r="D26" s="49">
        <v>48</v>
      </c>
      <c r="E26" s="48">
        <v>0</v>
      </c>
      <c r="F26" s="47">
        <v>96</v>
      </c>
      <c r="G26" s="47">
        <v>0</v>
      </c>
      <c r="H26" s="50"/>
      <c r="I26" s="50"/>
      <c r="J26" s="42">
        <v>8</v>
      </c>
      <c r="K26" s="42" t="s">
        <v>28</v>
      </c>
      <c r="L26" s="42">
        <v>48</v>
      </c>
      <c r="M26" s="42">
        <v>0</v>
      </c>
      <c r="N26" s="42" t="e">
        <v>#DIV/0!</v>
      </c>
      <c r="O26" s="42">
        <v>96</v>
      </c>
      <c r="P26" s="42" t="e">
        <v>#DIV/0!</v>
      </c>
    </row>
    <row r="27" spans="1:16" x14ac:dyDescent="0.25">
      <c r="A27" s="47">
        <v>9</v>
      </c>
      <c r="B27" s="47" t="s">
        <v>29</v>
      </c>
      <c r="C27" s="47">
        <v>74</v>
      </c>
      <c r="D27" s="49">
        <v>74</v>
      </c>
      <c r="E27" s="48">
        <v>0</v>
      </c>
      <c r="F27" s="47">
        <v>96</v>
      </c>
      <c r="G27" s="49">
        <v>0</v>
      </c>
      <c r="H27" s="50"/>
      <c r="I27" s="50"/>
      <c r="J27" s="42">
        <v>9</v>
      </c>
      <c r="K27" s="42" t="s">
        <v>29</v>
      </c>
      <c r="L27" s="42">
        <v>74</v>
      </c>
      <c r="M27" s="42">
        <v>0</v>
      </c>
      <c r="N27" s="42" t="e">
        <v>#DIV/0!</v>
      </c>
      <c r="O27" s="42">
        <v>96</v>
      </c>
      <c r="P27" s="42" t="e">
        <v>#DIV/0!</v>
      </c>
    </row>
    <row r="28" spans="1:16" x14ac:dyDescent="0.25">
      <c r="A28" s="47">
        <v>10</v>
      </c>
      <c r="B28" s="47" t="s">
        <v>30</v>
      </c>
      <c r="C28" s="47">
        <v>268</v>
      </c>
      <c r="D28" s="49">
        <v>268</v>
      </c>
      <c r="E28" s="48">
        <v>1.1428571428571429E-2</v>
      </c>
      <c r="F28" s="47">
        <v>96</v>
      </c>
      <c r="G28" s="49">
        <v>11.645238095238094</v>
      </c>
      <c r="H28" s="50"/>
      <c r="I28" s="50"/>
      <c r="J28" s="42">
        <v>10</v>
      </c>
      <c r="K28" s="42" t="s">
        <v>30</v>
      </c>
      <c r="L28" s="42">
        <v>268</v>
      </c>
      <c r="M28" s="43">
        <v>0</v>
      </c>
      <c r="N28" s="45" t="e">
        <v>#DIV/0!</v>
      </c>
      <c r="O28" s="42">
        <v>96</v>
      </c>
      <c r="P28" s="42" t="e">
        <v>#DIV/0!</v>
      </c>
    </row>
    <row r="29" spans="1:16" x14ac:dyDescent="0.25">
      <c r="A29" s="47">
        <v>11</v>
      </c>
      <c r="B29" s="47" t="s">
        <v>31</v>
      </c>
      <c r="C29" s="47">
        <v>146</v>
      </c>
      <c r="D29" s="49">
        <v>141.70588235294119</v>
      </c>
      <c r="E29" s="48">
        <v>3.2786885245901641E-2</v>
      </c>
      <c r="F29" s="47">
        <v>96</v>
      </c>
      <c r="G29" s="49">
        <v>17.664838476374157</v>
      </c>
      <c r="H29" s="50"/>
      <c r="I29" s="50"/>
      <c r="J29" s="42">
        <v>11</v>
      </c>
      <c r="K29" s="42" t="s">
        <v>31</v>
      </c>
      <c r="L29" s="42">
        <v>146</v>
      </c>
      <c r="M29" s="43">
        <v>4.2941176470588234</v>
      </c>
      <c r="N29" s="45">
        <v>0</v>
      </c>
      <c r="O29" s="42">
        <v>96</v>
      </c>
      <c r="P29" s="43">
        <v>0</v>
      </c>
    </row>
    <row r="30" spans="1:16" x14ac:dyDescent="0.25">
      <c r="A30" s="42">
        <v>12</v>
      </c>
      <c r="B30" s="42" t="s">
        <v>32</v>
      </c>
      <c r="C30" s="42">
        <v>326</v>
      </c>
      <c r="D30" s="43">
        <v>312.52892561983469</v>
      </c>
      <c r="E30" s="42">
        <v>1.8957345971563982E-2</v>
      </c>
      <c r="F30" s="42">
        <v>96</v>
      </c>
      <c r="G30" s="43">
        <v>22.526275247085241</v>
      </c>
      <c r="H30" s="50"/>
      <c r="I30" s="50"/>
      <c r="J30" s="42">
        <v>12</v>
      </c>
      <c r="K30" s="42" t="s">
        <v>32</v>
      </c>
      <c r="L30" s="42">
        <v>326</v>
      </c>
      <c r="M30" s="43">
        <v>13.471074380165289</v>
      </c>
      <c r="N30" s="45">
        <v>0.22222222222222221</v>
      </c>
      <c r="O30" s="42">
        <v>96</v>
      </c>
      <c r="P30" s="43">
        <v>11.381810529537802</v>
      </c>
    </row>
    <row r="34" spans="1:16" x14ac:dyDescent="0.25">
      <c r="A34" s="39" t="s">
        <v>35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6" spans="1:16" x14ac:dyDescent="0.25">
      <c r="A36" t="s">
        <v>36</v>
      </c>
      <c r="J36" s="52" t="s">
        <v>40</v>
      </c>
      <c r="K36" s="52"/>
      <c r="L36" s="52"/>
      <c r="M36" s="52"/>
      <c r="N36" s="52"/>
      <c r="O36" s="52"/>
      <c r="P36" s="52"/>
    </row>
    <row r="37" spans="1:16" ht="15" customHeight="1" x14ac:dyDescent="0.25">
      <c r="A37" s="42" t="e">
        <v>#NAME?</v>
      </c>
      <c r="B37" s="42"/>
      <c r="C37" s="42" t="s">
        <v>1</v>
      </c>
      <c r="D37" s="42" t="s">
        <v>2</v>
      </c>
      <c r="E37" s="42" t="s">
        <v>3</v>
      </c>
      <c r="F37" s="42" t="s">
        <v>4</v>
      </c>
      <c r="G37" s="42" t="s">
        <v>5</v>
      </c>
      <c r="J37" s="42" t="s">
        <v>0</v>
      </c>
      <c r="K37" s="42"/>
      <c r="L37" s="42" t="s">
        <v>1</v>
      </c>
      <c r="M37" s="42" t="s">
        <v>34</v>
      </c>
      <c r="N37" s="42" t="s">
        <v>3</v>
      </c>
      <c r="O37" s="42" t="s">
        <v>4</v>
      </c>
      <c r="P37" s="42" t="s">
        <v>5</v>
      </c>
    </row>
    <row r="38" spans="1:16" ht="15" customHeight="1" x14ac:dyDescent="0.25">
      <c r="A38" s="42">
        <v>1</v>
      </c>
      <c r="B38" s="42" t="s">
        <v>6</v>
      </c>
      <c r="C38" s="42">
        <v>197</v>
      </c>
      <c r="D38" s="43">
        <v>194.08866995073893</v>
      </c>
      <c r="E38" s="45">
        <v>1.8181818181818181E-2</v>
      </c>
      <c r="F38" s="42">
        <v>80</v>
      </c>
      <c r="G38" s="43">
        <v>16.100537393640842</v>
      </c>
      <c r="J38" s="42">
        <v>1</v>
      </c>
      <c r="K38" s="42" t="s">
        <v>6</v>
      </c>
      <c r="L38" s="42">
        <v>197</v>
      </c>
      <c r="M38" s="43">
        <v>2.9113300492610836</v>
      </c>
      <c r="N38" s="45">
        <v>0</v>
      </c>
      <c r="O38" s="42">
        <v>80</v>
      </c>
      <c r="P38" s="42">
        <v>0</v>
      </c>
    </row>
    <row r="39" spans="1:16" x14ac:dyDescent="0.25">
      <c r="A39" s="42">
        <v>2</v>
      </c>
      <c r="B39" s="42" t="s">
        <v>37</v>
      </c>
      <c r="C39" s="42">
        <v>32</v>
      </c>
      <c r="D39" s="43">
        <v>32</v>
      </c>
      <c r="E39" s="45">
        <v>3.7037037037037035E-2</v>
      </c>
      <c r="F39" s="42">
        <v>72</v>
      </c>
      <c r="G39" s="43">
        <v>6.008230452674896</v>
      </c>
      <c r="J39" s="42">
        <v>2</v>
      </c>
      <c r="K39" s="42" t="s">
        <v>37</v>
      </c>
      <c r="L39" s="42">
        <v>32</v>
      </c>
      <c r="M39" s="43">
        <v>0</v>
      </c>
      <c r="N39" s="46" t="s">
        <v>41</v>
      </c>
      <c r="O39" s="42">
        <v>72</v>
      </c>
      <c r="P39" s="42">
        <v>0</v>
      </c>
    </row>
    <row r="40" spans="1:16" x14ac:dyDescent="0.25">
      <c r="A40" s="42">
        <v>3</v>
      </c>
      <c r="B40" s="42" t="s">
        <v>8</v>
      </c>
      <c r="C40" s="42">
        <v>365</v>
      </c>
      <c r="D40" s="43">
        <v>365</v>
      </c>
      <c r="E40" s="45">
        <v>2.3529411764705882E-2</v>
      </c>
      <c r="F40" s="42">
        <v>80</v>
      </c>
      <c r="G40" s="43">
        <v>39.183823529411761</v>
      </c>
      <c r="J40" s="42">
        <v>3</v>
      </c>
      <c r="K40" s="42" t="s">
        <v>8</v>
      </c>
      <c r="L40" s="42">
        <v>365</v>
      </c>
      <c r="M40" s="43">
        <v>0</v>
      </c>
      <c r="N40" s="46" t="s">
        <v>41</v>
      </c>
      <c r="O40" s="42">
        <v>80</v>
      </c>
      <c r="P40" s="42">
        <v>0</v>
      </c>
    </row>
    <row r="41" spans="1:16" x14ac:dyDescent="0.25">
      <c r="A41" s="42">
        <v>4</v>
      </c>
      <c r="B41" s="42" t="s">
        <v>9</v>
      </c>
      <c r="C41" s="42">
        <v>678</v>
      </c>
      <c r="D41" s="43">
        <v>597.04477611940297</v>
      </c>
      <c r="E41" s="45">
        <v>1.4742014742014743E-2</v>
      </c>
      <c r="F41" s="42">
        <v>80</v>
      </c>
      <c r="G41" s="43">
        <v>40.157495691077777</v>
      </c>
      <c r="J41" s="42">
        <v>4</v>
      </c>
      <c r="K41" s="42" t="s">
        <v>9</v>
      </c>
      <c r="L41" s="42">
        <v>678</v>
      </c>
      <c r="M41" s="43">
        <v>80.955223880597018</v>
      </c>
      <c r="N41" s="45">
        <v>2.0833333333333332E-2</v>
      </c>
      <c r="O41" s="42">
        <v>80</v>
      </c>
      <c r="P41" s="43">
        <v>7.6949626865671634</v>
      </c>
    </row>
    <row r="42" spans="1:16" x14ac:dyDescent="0.25">
      <c r="A42" s="42">
        <v>5</v>
      </c>
      <c r="B42" s="42" t="s">
        <v>10</v>
      </c>
      <c r="C42" s="42">
        <v>465</v>
      </c>
      <c r="D42" s="43">
        <v>71.700680272108841</v>
      </c>
      <c r="E42" s="45">
        <v>3.2786885245901641E-2</v>
      </c>
      <c r="F42" s="42">
        <v>80</v>
      </c>
      <c r="G42" s="43">
        <v>10.725716516114641</v>
      </c>
      <c r="J42" s="42">
        <v>5</v>
      </c>
      <c r="K42" s="42" t="s">
        <v>10</v>
      </c>
      <c r="L42" s="42">
        <v>465</v>
      </c>
      <c r="M42" s="43">
        <v>393.29931972789115</v>
      </c>
      <c r="N42" s="45">
        <v>6.688963210702341E-3</v>
      </c>
      <c r="O42" s="42">
        <v>80</v>
      </c>
      <c r="P42" s="43">
        <v>12.002863854571928</v>
      </c>
    </row>
    <row r="43" spans="1:16" x14ac:dyDescent="0.25">
      <c r="A43" s="42">
        <v>6</v>
      </c>
      <c r="B43" s="42" t="s">
        <v>38</v>
      </c>
      <c r="C43" s="42">
        <v>25</v>
      </c>
      <c r="D43" s="43">
        <v>23.333333333333332</v>
      </c>
      <c r="E43" s="45">
        <v>0</v>
      </c>
      <c r="F43" s="42">
        <v>72</v>
      </c>
      <c r="G43" s="42">
        <v>0</v>
      </c>
      <c r="J43" s="42">
        <v>6</v>
      </c>
      <c r="K43" s="42" t="s">
        <v>38</v>
      </c>
      <c r="L43" s="42">
        <v>25</v>
      </c>
      <c r="M43" s="43">
        <v>1.6666666666666667</v>
      </c>
      <c r="N43" s="45">
        <v>0</v>
      </c>
      <c r="O43" s="42">
        <v>72</v>
      </c>
      <c r="P43" s="42">
        <v>0</v>
      </c>
    </row>
    <row r="44" spans="1:16" x14ac:dyDescent="0.25">
      <c r="A44" s="42">
        <v>7</v>
      </c>
      <c r="B44" s="42" t="s">
        <v>28</v>
      </c>
      <c r="C44" s="42">
        <v>35</v>
      </c>
      <c r="D44" s="43">
        <v>35</v>
      </c>
      <c r="E44" s="45">
        <v>0</v>
      </c>
      <c r="F44" s="42">
        <v>80</v>
      </c>
      <c r="G44" s="42">
        <v>0</v>
      </c>
      <c r="J44" s="42">
        <v>7</v>
      </c>
      <c r="K44" s="42" t="s">
        <v>28</v>
      </c>
      <c r="L44" s="42">
        <v>35</v>
      </c>
      <c r="M44" s="43">
        <v>0</v>
      </c>
      <c r="N44" s="46" t="s">
        <v>41</v>
      </c>
      <c r="O44" s="42">
        <v>80</v>
      </c>
      <c r="P44" s="42">
        <v>0</v>
      </c>
    </row>
    <row r="45" spans="1:16" x14ac:dyDescent="0.25">
      <c r="A45" s="42">
        <v>8</v>
      </c>
      <c r="B45" s="42" t="s">
        <v>29</v>
      </c>
      <c r="C45" s="42">
        <v>23</v>
      </c>
      <c r="D45" s="43">
        <v>21.357142857142858</v>
      </c>
      <c r="E45" s="45">
        <v>0</v>
      </c>
      <c r="F45" s="42">
        <v>80</v>
      </c>
      <c r="G45" s="42">
        <v>0</v>
      </c>
      <c r="J45" s="42">
        <v>8</v>
      </c>
      <c r="K45" s="42" t="s">
        <v>29</v>
      </c>
      <c r="L45" s="42">
        <v>23</v>
      </c>
      <c r="M45" s="43">
        <v>1.6428571428571428</v>
      </c>
      <c r="N45" s="45">
        <v>0</v>
      </c>
      <c r="O45" s="42">
        <v>80</v>
      </c>
      <c r="P45" s="42">
        <v>0</v>
      </c>
    </row>
    <row r="46" spans="1:16" x14ac:dyDescent="0.25">
      <c r="A46" s="42">
        <v>9</v>
      </c>
      <c r="B46" s="42" t="s">
        <v>30</v>
      </c>
      <c r="C46" s="42">
        <v>55</v>
      </c>
      <c r="D46" s="43">
        <v>55</v>
      </c>
      <c r="E46" s="45">
        <v>0</v>
      </c>
      <c r="F46" s="42">
        <v>80</v>
      </c>
      <c r="G46" s="42">
        <v>0</v>
      </c>
      <c r="J46" s="42">
        <v>9</v>
      </c>
      <c r="K46" s="42" t="s">
        <v>30</v>
      </c>
      <c r="L46" s="42">
        <v>55</v>
      </c>
      <c r="M46" s="43">
        <v>0</v>
      </c>
      <c r="N46" s="46" t="s">
        <v>41</v>
      </c>
      <c r="O46" s="42">
        <v>80</v>
      </c>
      <c r="P46" s="42">
        <v>0</v>
      </c>
    </row>
    <row r="47" spans="1:16" x14ac:dyDescent="0.25">
      <c r="A47" s="42">
        <v>10</v>
      </c>
      <c r="B47" s="42" t="s">
        <v>39</v>
      </c>
      <c r="C47" s="42">
        <v>33</v>
      </c>
      <c r="D47" s="43">
        <v>32.282608695652172</v>
      </c>
      <c r="E47" s="45">
        <v>0</v>
      </c>
      <c r="F47" s="42">
        <v>72</v>
      </c>
      <c r="G47" s="42">
        <v>0</v>
      </c>
      <c r="J47" s="42">
        <v>10</v>
      </c>
      <c r="K47" s="42" t="s">
        <v>39</v>
      </c>
      <c r="L47" s="42">
        <v>33</v>
      </c>
      <c r="M47" s="43">
        <v>0.71739130434782605</v>
      </c>
      <c r="N47" s="45">
        <v>0</v>
      </c>
      <c r="O47" s="42">
        <v>72</v>
      </c>
      <c r="P47" s="42">
        <v>0</v>
      </c>
    </row>
    <row r="49" spans="1:19" x14ac:dyDescent="0.25">
      <c r="S49" s="44"/>
    </row>
    <row r="50" spans="1:19" x14ac:dyDescent="0.25">
      <c r="S50" s="44"/>
    </row>
    <row r="51" spans="1:19" x14ac:dyDescent="0.25">
      <c r="A51" s="40" t="s">
        <v>42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S51" s="44"/>
    </row>
    <row r="52" spans="1:19" x14ac:dyDescent="0.25">
      <c r="A52" s="52" t="s">
        <v>44</v>
      </c>
      <c r="B52" s="52"/>
      <c r="C52" s="52"/>
      <c r="D52" s="52"/>
      <c r="E52" s="52"/>
      <c r="F52" s="52"/>
      <c r="G52" s="52"/>
      <c r="J52" t="s">
        <v>40</v>
      </c>
      <c r="S52" s="44"/>
    </row>
    <row r="53" spans="1:19" x14ac:dyDescent="0.25">
      <c r="A53" s="53" t="e">
        <v>#NAME?</v>
      </c>
      <c r="B53" s="53"/>
      <c r="C53" s="42" t="s">
        <v>1</v>
      </c>
      <c r="D53" s="42" t="s">
        <v>2</v>
      </c>
      <c r="E53" s="42" t="s">
        <v>3</v>
      </c>
      <c r="F53" s="42" t="s">
        <v>4</v>
      </c>
      <c r="G53" s="42" t="s">
        <v>5</v>
      </c>
      <c r="J53" s="54" t="s">
        <v>45</v>
      </c>
      <c r="K53" s="55"/>
      <c r="L53" s="42" t="s">
        <v>1</v>
      </c>
      <c r="M53" s="42" t="s">
        <v>34</v>
      </c>
      <c r="N53" s="42" t="s">
        <v>3</v>
      </c>
      <c r="O53" s="42" t="s">
        <v>4</v>
      </c>
      <c r="P53" s="42" t="s">
        <v>5</v>
      </c>
      <c r="S53" s="44"/>
    </row>
    <row r="54" spans="1:19" x14ac:dyDescent="0.25">
      <c r="A54" s="42">
        <v>1</v>
      </c>
      <c r="B54" s="42" t="s">
        <v>6</v>
      </c>
      <c r="C54" s="42">
        <v>269</v>
      </c>
      <c r="D54" s="43">
        <v>241.97129186602871</v>
      </c>
      <c r="E54" s="45">
        <v>1.1834319526627219E-2</v>
      </c>
      <c r="F54" s="42">
        <v>136</v>
      </c>
      <c r="G54" s="43">
        <v>7.6853046929255555</v>
      </c>
      <c r="J54" s="42">
        <v>1</v>
      </c>
      <c r="K54" s="42" t="s">
        <v>6</v>
      </c>
      <c r="L54" s="42">
        <v>269</v>
      </c>
      <c r="M54" s="43">
        <v>27.028708133971293</v>
      </c>
      <c r="N54" s="45">
        <v>0.1</v>
      </c>
      <c r="O54" s="42">
        <v>136</v>
      </c>
      <c r="P54" s="43">
        <v>7.2540282859555321</v>
      </c>
      <c r="S54" s="44"/>
    </row>
    <row r="55" spans="1:19" x14ac:dyDescent="0.25">
      <c r="A55" s="42">
        <v>2</v>
      </c>
      <c r="B55" s="42" t="s">
        <v>37</v>
      </c>
      <c r="C55" s="42">
        <v>146</v>
      </c>
      <c r="D55" s="43">
        <v>144.41304347826087</v>
      </c>
      <c r="E55" s="45">
        <v>0</v>
      </c>
      <c r="F55" s="42">
        <v>140</v>
      </c>
      <c r="G55" s="43">
        <v>0</v>
      </c>
      <c r="J55" s="42">
        <v>2</v>
      </c>
      <c r="K55" s="42" t="s">
        <v>37</v>
      </c>
      <c r="L55" s="42">
        <v>146</v>
      </c>
      <c r="M55" s="43">
        <v>1.5869565217391304</v>
      </c>
      <c r="N55" s="45">
        <v>0</v>
      </c>
      <c r="O55" s="42">
        <v>140</v>
      </c>
      <c r="P55" s="42">
        <v>0</v>
      </c>
      <c r="S55" s="44"/>
    </row>
    <row r="56" spans="1:19" x14ac:dyDescent="0.25">
      <c r="A56" s="42">
        <v>3</v>
      </c>
      <c r="B56" s="42" t="s">
        <v>8</v>
      </c>
      <c r="C56" s="42">
        <v>345</v>
      </c>
      <c r="D56" s="43">
        <v>330.19801980198019</v>
      </c>
      <c r="E56" s="45">
        <v>1.0830324909747292E-2</v>
      </c>
      <c r="F56" s="42">
        <v>136</v>
      </c>
      <c r="G56" s="43">
        <v>9.5977604502858433</v>
      </c>
      <c r="J56" s="42">
        <v>3</v>
      </c>
      <c r="K56" s="42" t="s">
        <v>8</v>
      </c>
      <c r="L56" s="42">
        <v>345</v>
      </c>
      <c r="M56" s="43">
        <v>14.801980198019802</v>
      </c>
      <c r="N56" s="45">
        <v>0</v>
      </c>
      <c r="O56" s="42">
        <v>136</v>
      </c>
      <c r="P56" s="42">
        <v>0</v>
      </c>
      <c r="S56" s="44"/>
    </row>
    <row r="57" spans="1:19" x14ac:dyDescent="0.25">
      <c r="A57" s="42">
        <v>4</v>
      </c>
      <c r="B57" s="42" t="s">
        <v>9</v>
      </c>
      <c r="C57" s="42">
        <v>2167</v>
      </c>
      <c r="D57" s="43">
        <v>1823.7128712871286</v>
      </c>
      <c r="E57" s="45">
        <v>1.6680567139282735E-3</v>
      </c>
      <c r="F57" s="42">
        <v>136</v>
      </c>
      <c r="G57" s="43">
        <v>8.1643428104278311</v>
      </c>
      <c r="J57" s="42">
        <v>4</v>
      </c>
      <c r="K57" s="42" t="s">
        <v>9</v>
      </c>
      <c r="L57" s="42">
        <v>2167</v>
      </c>
      <c r="M57" s="43">
        <v>343.28712871287127</v>
      </c>
      <c r="N57" s="45">
        <v>0</v>
      </c>
      <c r="O57" s="42">
        <v>136</v>
      </c>
      <c r="P57" s="42">
        <v>0</v>
      </c>
      <c r="S57" s="44"/>
    </row>
    <row r="58" spans="1:19" x14ac:dyDescent="0.25">
      <c r="A58" s="42">
        <v>5</v>
      </c>
      <c r="B58" s="42" t="s">
        <v>10</v>
      </c>
      <c r="C58" s="42">
        <v>800</v>
      </c>
      <c r="D58" s="43">
        <v>158.5139318885449</v>
      </c>
      <c r="E58" s="45">
        <v>0</v>
      </c>
      <c r="F58" s="42">
        <v>136</v>
      </c>
      <c r="G58" s="43">
        <v>0</v>
      </c>
      <c r="J58" s="42">
        <v>5</v>
      </c>
      <c r="K58" s="42" t="s">
        <v>10</v>
      </c>
      <c r="L58" s="42">
        <v>800</v>
      </c>
      <c r="M58" s="43">
        <v>641.4860681114551</v>
      </c>
      <c r="N58" s="45">
        <v>2.0533880903490761E-3</v>
      </c>
      <c r="O58" s="42">
        <v>136</v>
      </c>
      <c r="P58" s="43">
        <v>3.5351856332389349</v>
      </c>
      <c r="S58" s="44"/>
    </row>
    <row r="59" spans="1:19" x14ac:dyDescent="0.25">
      <c r="A59" s="42">
        <v>6</v>
      </c>
      <c r="B59" s="42" t="s">
        <v>38</v>
      </c>
      <c r="C59" s="42">
        <v>313</v>
      </c>
      <c r="D59" s="43">
        <v>299.75769230769231</v>
      </c>
      <c r="E59" s="45">
        <v>0</v>
      </c>
      <c r="F59" s="42">
        <v>136</v>
      </c>
      <c r="G59" s="43">
        <v>0</v>
      </c>
      <c r="J59" s="42">
        <v>6</v>
      </c>
      <c r="K59" s="42" t="s">
        <v>38</v>
      </c>
      <c r="L59" s="42">
        <v>313</v>
      </c>
      <c r="M59" s="43">
        <v>13.242307692307692</v>
      </c>
      <c r="N59" s="45">
        <v>0</v>
      </c>
      <c r="O59" s="42">
        <v>136</v>
      </c>
      <c r="P59" s="42">
        <v>0</v>
      </c>
      <c r="S59" s="44"/>
    </row>
    <row r="60" spans="1:19" x14ac:dyDescent="0.25">
      <c r="A60" s="42">
        <v>7</v>
      </c>
      <c r="B60" s="42" t="s">
        <v>28</v>
      </c>
      <c r="C60" s="42">
        <v>63</v>
      </c>
      <c r="D60" s="43">
        <v>33.157894736842103</v>
      </c>
      <c r="E60" s="45">
        <v>0</v>
      </c>
      <c r="F60" s="42">
        <v>140</v>
      </c>
      <c r="G60" s="43">
        <v>0</v>
      </c>
      <c r="J60" s="42">
        <v>7</v>
      </c>
      <c r="K60" s="42" t="s">
        <v>28</v>
      </c>
      <c r="L60" s="42">
        <v>63</v>
      </c>
      <c r="M60" s="43">
        <v>29.842105263157894</v>
      </c>
      <c r="N60" s="45">
        <v>0</v>
      </c>
      <c r="O60" s="42">
        <v>140</v>
      </c>
      <c r="P60" s="42">
        <v>0</v>
      </c>
    </row>
    <row r="61" spans="1:19" x14ac:dyDescent="0.25">
      <c r="A61" s="42">
        <v>8</v>
      </c>
      <c r="B61" s="42" t="s">
        <v>29</v>
      </c>
      <c r="C61" s="42">
        <v>37</v>
      </c>
      <c r="D61" s="43">
        <v>30.620689655172413</v>
      </c>
      <c r="E61" s="45">
        <v>0</v>
      </c>
      <c r="F61" s="42">
        <v>124</v>
      </c>
      <c r="G61" s="43">
        <v>0</v>
      </c>
      <c r="J61" s="42">
        <v>8</v>
      </c>
      <c r="K61" s="42" t="s">
        <v>29</v>
      </c>
      <c r="L61" s="42">
        <v>37</v>
      </c>
      <c r="M61" s="43">
        <v>6.3793103448275863</v>
      </c>
      <c r="N61" s="45">
        <v>0</v>
      </c>
      <c r="O61" s="42">
        <v>124</v>
      </c>
      <c r="P61" s="42">
        <v>0</v>
      </c>
    </row>
    <row r="62" spans="1:19" x14ac:dyDescent="0.25">
      <c r="A62" s="42">
        <v>9</v>
      </c>
      <c r="B62" s="42" t="s">
        <v>30</v>
      </c>
      <c r="C62" s="42">
        <v>203</v>
      </c>
      <c r="D62" s="43">
        <v>161.16969696969696</v>
      </c>
      <c r="E62" s="45">
        <v>7.9365079365079361E-3</v>
      </c>
      <c r="F62" s="42">
        <v>136</v>
      </c>
      <c r="G62" s="43">
        <v>3.4329446425034655</v>
      </c>
      <c r="J62" s="42">
        <v>9</v>
      </c>
      <c r="K62" s="42" t="s">
        <v>30</v>
      </c>
      <c r="L62" s="42">
        <v>203</v>
      </c>
      <c r="M62" s="43">
        <v>41.830303030303028</v>
      </c>
      <c r="N62" s="45">
        <v>0</v>
      </c>
      <c r="O62" s="42">
        <v>136</v>
      </c>
      <c r="P62" s="42">
        <v>0</v>
      </c>
    </row>
    <row r="63" spans="1:19" x14ac:dyDescent="0.25">
      <c r="A63" s="42">
        <v>10</v>
      </c>
      <c r="B63" s="42" t="s">
        <v>39</v>
      </c>
      <c r="C63" s="42">
        <v>173</v>
      </c>
      <c r="D63" s="43">
        <v>159.30935251798562</v>
      </c>
      <c r="E63" s="45">
        <v>0</v>
      </c>
      <c r="F63" s="42">
        <v>136</v>
      </c>
      <c r="G63" s="43">
        <v>0</v>
      </c>
      <c r="J63" s="42">
        <v>10</v>
      </c>
      <c r="K63" s="42" t="s">
        <v>39</v>
      </c>
      <c r="L63" s="42">
        <v>173</v>
      </c>
      <c r="M63" s="43">
        <v>13.690647482014388</v>
      </c>
      <c r="N63" s="45">
        <v>0</v>
      </c>
      <c r="O63" s="42">
        <v>136</v>
      </c>
      <c r="P63" s="42">
        <v>0</v>
      </c>
    </row>
  </sheetData>
  <mergeCells count="24">
    <mergeCell ref="J17:P17"/>
    <mergeCell ref="A17:G17"/>
    <mergeCell ref="A53:B53"/>
    <mergeCell ref="A52:G52"/>
    <mergeCell ref="J53:K53"/>
    <mergeCell ref="A51:P51"/>
    <mergeCell ref="J36:P36"/>
    <mergeCell ref="A34:P34"/>
    <mergeCell ref="A1:P1"/>
    <mergeCell ref="A15:P15"/>
    <mergeCell ref="J2:P2"/>
    <mergeCell ref="J3:K4"/>
    <mergeCell ref="L3:L4"/>
    <mergeCell ref="M3:M4"/>
    <mergeCell ref="N3:N4"/>
    <mergeCell ref="O3:O4"/>
    <mergeCell ref="P3:P4"/>
    <mergeCell ref="A2:G2"/>
    <mergeCell ref="A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Fuseini</dc:creator>
  <cp:lastModifiedBy>Godwin Fuseini</cp:lastModifiedBy>
  <dcterms:created xsi:type="dcterms:W3CDTF">2017-04-26T13:57:10Z</dcterms:created>
  <dcterms:modified xsi:type="dcterms:W3CDTF">2017-04-26T14:45:20Z</dcterms:modified>
</cp:coreProperties>
</file>