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50" windowWidth="20055" windowHeight="7185" activeTab="1"/>
  </bookViews>
  <sheets>
    <sheet name="Sheet1" sheetId="2" r:id="rId1"/>
    <sheet name="Sheet2 " sheetId="4" r:id="rId2"/>
    <sheet name="Sheet3" sheetId="3" r:id="rId3"/>
  </sheets>
  <externalReferences>
    <externalReference r:id="rId4"/>
  </externalReferences>
  <definedNames>
    <definedName name="_xlnm._FilterDatabase" localSheetId="1" hidden="1">'Sheet2 '!$I$1:$I$8</definedName>
  </definedNames>
  <calcPr calcId="124519"/>
  <pivotCaches>
    <pivotCache cacheId="28" r:id="rId5"/>
  </pivotCaches>
</workbook>
</file>

<file path=xl/calcChain.xml><?xml version="1.0" encoding="utf-8"?>
<calcChain xmlns="http://schemas.openxmlformats.org/spreadsheetml/2006/main">
  <c r="F2" i="4"/>
  <c r="L2"/>
  <c r="M2"/>
  <c r="N2"/>
  <c r="F3"/>
  <c r="L3"/>
  <c r="M3"/>
  <c r="N3"/>
  <c r="F4"/>
  <c r="L4"/>
  <c r="M4"/>
  <c r="N4"/>
  <c r="F5"/>
  <c r="L5"/>
  <c r="M5"/>
  <c r="N5"/>
  <c r="F6"/>
  <c r="L6"/>
  <c r="M6"/>
  <c r="N6"/>
  <c r="F7"/>
  <c r="L7"/>
  <c r="M7"/>
  <c r="N7"/>
  <c r="F8"/>
  <c r="L8"/>
  <c r="M8"/>
  <c r="N8"/>
  <c r="P8" i="2" l="1"/>
  <c r="O8"/>
  <c r="N8"/>
  <c r="M8"/>
  <c r="L8"/>
  <c r="K8"/>
  <c r="L7"/>
  <c r="M7" s="1"/>
  <c r="K7"/>
  <c r="P6"/>
  <c r="O6"/>
  <c r="N6"/>
  <c r="M6"/>
  <c r="L6"/>
  <c r="K6"/>
  <c r="L5"/>
  <c r="M5" s="1"/>
  <c r="K5"/>
  <c r="P4"/>
  <c r="O4"/>
  <c r="N4"/>
  <c r="M4"/>
  <c r="L4"/>
  <c r="K4"/>
  <c r="L3"/>
  <c r="M3" s="1"/>
  <c r="K3"/>
  <c r="N3" s="1"/>
  <c r="P2"/>
  <c r="O2"/>
  <c r="N2"/>
  <c r="M2"/>
  <c r="L2"/>
  <c r="K2"/>
  <c r="N7" l="1"/>
  <c r="P3"/>
  <c r="O3"/>
  <c r="N5"/>
  <c r="P7" l="1"/>
  <c r="O7"/>
  <c r="P5"/>
  <c r="O5"/>
</calcChain>
</file>

<file path=xl/sharedStrings.xml><?xml version="1.0" encoding="utf-8"?>
<sst xmlns="http://schemas.openxmlformats.org/spreadsheetml/2006/main" count="113" uniqueCount="65">
  <si>
    <t>Month</t>
  </si>
  <si>
    <t>Order ID</t>
  </si>
  <si>
    <t>January</t>
  </si>
  <si>
    <t>February</t>
  </si>
  <si>
    <t>october</t>
  </si>
  <si>
    <t>November</t>
  </si>
  <si>
    <t>customer ID</t>
  </si>
  <si>
    <t>gender</t>
  </si>
  <si>
    <t>Age</t>
  </si>
  <si>
    <t>M</t>
  </si>
  <si>
    <t>F</t>
  </si>
  <si>
    <t>Online Platform</t>
  </si>
  <si>
    <t>Flipcart</t>
  </si>
  <si>
    <t>Amazon</t>
  </si>
  <si>
    <t>Meesho</t>
  </si>
  <si>
    <t>category of product</t>
  </si>
  <si>
    <t>cover</t>
  </si>
  <si>
    <t>pant</t>
  </si>
  <si>
    <t>shirt</t>
  </si>
  <si>
    <t>shoe</t>
  </si>
  <si>
    <t>slipper</t>
  </si>
  <si>
    <t>kurtha</t>
  </si>
  <si>
    <t>Tshirt</t>
  </si>
  <si>
    <t>size</t>
  </si>
  <si>
    <t>X</t>
  </si>
  <si>
    <t>XXL</t>
  </si>
  <si>
    <t>XL</t>
  </si>
  <si>
    <t>L</t>
  </si>
  <si>
    <t>S</t>
  </si>
  <si>
    <t>Quantity</t>
  </si>
  <si>
    <t>Total amount</t>
  </si>
  <si>
    <t>rate</t>
  </si>
  <si>
    <t>cost price</t>
  </si>
  <si>
    <t>Profit</t>
  </si>
  <si>
    <t>Cost price</t>
  </si>
  <si>
    <t>Total cost</t>
  </si>
  <si>
    <t xml:space="preserve">Profit% (on total cost) </t>
  </si>
  <si>
    <t>Profit%(on Total amount)</t>
  </si>
  <si>
    <t>Row Labels</t>
  </si>
  <si>
    <t>Grand Total</t>
  </si>
  <si>
    <t>Sum of Total amount</t>
  </si>
  <si>
    <t>KURTAS</t>
  </si>
  <si>
    <t>AMAZON</t>
  </si>
  <si>
    <t>Sep</t>
  </si>
  <si>
    <t>SAREE</t>
  </si>
  <si>
    <t>MEESHO</t>
  </si>
  <si>
    <t>Aug</t>
  </si>
  <si>
    <t>SL</t>
  </si>
  <si>
    <t>SHIRT</t>
  </si>
  <si>
    <t>MINTRA</t>
  </si>
  <si>
    <t>Nov</t>
  </si>
  <si>
    <t>ML</t>
  </si>
  <si>
    <t>PANT</t>
  </si>
  <si>
    <t>SHOPEE</t>
  </si>
  <si>
    <t>Oct</t>
  </si>
  <si>
    <t>DRESS</t>
  </si>
  <si>
    <t>Jul</t>
  </si>
  <si>
    <t>Rate</t>
  </si>
  <si>
    <t>Size</t>
  </si>
  <si>
    <t>Category of Product</t>
  </si>
  <si>
    <t>Online  Platform</t>
  </si>
  <si>
    <t>age</t>
  </si>
  <si>
    <t>Gender</t>
  </si>
  <si>
    <t xml:space="preserve"> custmer Id</t>
  </si>
  <si>
    <t>DATE  OF ORDER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</si>
</sst>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[exp11.xlsx]Sheet1!PivotTable8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Sheet1!$E$13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Sheet1!$D$14:$D$24</c:f>
              <c:multiLvlStrCache>
                <c:ptCount val="6"/>
                <c:lvl>
                  <c:pt idx="0">
                    <c:v>Flipcart</c:v>
                  </c:pt>
                  <c:pt idx="1">
                    <c:v>Meesho</c:v>
                  </c:pt>
                  <c:pt idx="2">
                    <c:v>Amazon</c:v>
                  </c:pt>
                  <c:pt idx="3">
                    <c:v>Flipcart</c:v>
                  </c:pt>
                  <c:pt idx="4">
                    <c:v>Amazon</c:v>
                  </c:pt>
                  <c:pt idx="5">
                    <c:v>Meesho</c:v>
                  </c:pt>
                </c:lvl>
                <c:lvl>
                  <c:pt idx="0">
                    <c:v>January</c:v>
                  </c:pt>
                  <c:pt idx="2">
                    <c:v>February</c:v>
                  </c:pt>
                  <c:pt idx="4">
                    <c:v>october</c:v>
                  </c:pt>
                  <c:pt idx="5">
                    <c:v>November</c:v>
                  </c:pt>
                </c:lvl>
              </c:multiLvlStrCache>
            </c:multiLvlStrRef>
          </c:cat>
          <c:val>
            <c:numRef>
              <c:f>Sheet1!$E$14:$E$24</c:f>
              <c:numCache>
                <c:formatCode>General</c:formatCode>
                <c:ptCount val="6"/>
                <c:pt idx="0">
                  <c:v>41325</c:v>
                </c:pt>
                <c:pt idx="1">
                  <c:v>26600</c:v>
                </c:pt>
                <c:pt idx="2">
                  <c:v>10092</c:v>
                </c:pt>
                <c:pt idx="3">
                  <c:v>36593</c:v>
                </c:pt>
                <c:pt idx="4">
                  <c:v>47574</c:v>
                </c:pt>
                <c:pt idx="5">
                  <c:v>44070</c:v>
                </c:pt>
              </c:numCache>
            </c:numRef>
          </c:val>
        </c:ser>
        <c:axId val="188811520"/>
        <c:axId val="194237568"/>
      </c:barChart>
      <c:catAx>
        <c:axId val="188811520"/>
        <c:scaling>
          <c:orientation val="minMax"/>
        </c:scaling>
        <c:axPos val="b"/>
        <c:tickLblPos val="nextTo"/>
        <c:crossAx val="194237568"/>
        <c:crosses val="autoZero"/>
        <c:auto val="1"/>
        <c:lblAlgn val="ctr"/>
        <c:lblOffset val="100"/>
      </c:catAx>
      <c:valAx>
        <c:axId val="194237568"/>
        <c:scaling>
          <c:orientation val="minMax"/>
        </c:scaling>
        <c:axPos val="l"/>
        <c:majorGridlines/>
        <c:numFmt formatCode="General" sourceLinked="1"/>
        <c:tickLblPos val="nextTo"/>
        <c:crossAx val="18881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11</xdr:row>
      <xdr:rowOff>57150</xdr:rowOff>
    </xdr:from>
    <xdr:to>
      <xdr:col>13</xdr:col>
      <xdr:colOff>285750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104775</xdr:rowOff>
    </xdr:from>
    <xdr:to>
      <xdr:col>5</xdr:col>
      <xdr:colOff>38100</xdr:colOff>
      <xdr:row>19</xdr:row>
      <xdr:rowOff>47625</xdr:rowOff>
    </xdr:to>
    <xdr:sp macro="[1]!Macro3" textlink="">
      <xdr:nvSpPr>
        <xdr:cNvPr id="2" name="Oval 1"/>
        <xdr:cNvSpPr/>
      </xdr:nvSpPr>
      <xdr:spPr>
        <a:xfrm>
          <a:off x="1695450" y="2771775"/>
          <a:ext cx="13906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</a:t>
          </a:r>
        </a:p>
      </xdr:txBody>
    </xdr:sp>
    <xdr:clientData/>
  </xdr:twoCellAnchor>
  <xdr:twoCellAnchor>
    <xdr:from>
      <xdr:col>6</xdr:col>
      <xdr:colOff>180975</xdr:colOff>
      <xdr:row>9</xdr:row>
      <xdr:rowOff>85725</xdr:rowOff>
    </xdr:from>
    <xdr:to>
      <xdr:col>9</xdr:col>
      <xdr:colOff>76200</xdr:colOff>
      <xdr:row>14</xdr:row>
      <xdr:rowOff>57150</xdr:rowOff>
    </xdr:to>
    <xdr:sp macro="[1]!Macro4" textlink="">
      <xdr:nvSpPr>
        <xdr:cNvPr id="3" name="Rectangle 2"/>
        <xdr:cNvSpPr/>
      </xdr:nvSpPr>
      <xdr:spPr>
        <a:xfrm>
          <a:off x="3838575" y="1800225"/>
          <a:ext cx="1724025" cy="923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  <xdr:twoCellAnchor>
    <xdr:from>
      <xdr:col>11</xdr:col>
      <xdr:colOff>85725</xdr:colOff>
      <xdr:row>12</xdr:row>
      <xdr:rowOff>38100</xdr:rowOff>
    </xdr:from>
    <xdr:to>
      <xdr:col>12</xdr:col>
      <xdr:colOff>581025</xdr:colOff>
      <xdr:row>16</xdr:row>
      <xdr:rowOff>133350</xdr:rowOff>
    </xdr:to>
    <xdr:sp macro="[1]!Macro5" textlink="">
      <xdr:nvSpPr>
        <xdr:cNvPr id="4" name="Isosceles Triangle 3"/>
        <xdr:cNvSpPr/>
      </xdr:nvSpPr>
      <xdr:spPr>
        <a:xfrm>
          <a:off x="6791325" y="2324100"/>
          <a:ext cx="1104900" cy="85725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</a:t>
          </a:r>
        </a:p>
      </xdr:txBody>
    </xdr:sp>
    <xdr:clientData/>
  </xdr:twoCellAnchor>
  <xdr:twoCellAnchor>
    <xdr:from>
      <xdr:col>6</xdr:col>
      <xdr:colOff>571500</xdr:colOff>
      <xdr:row>17</xdr:row>
      <xdr:rowOff>114300</xdr:rowOff>
    </xdr:from>
    <xdr:to>
      <xdr:col>8</xdr:col>
      <xdr:colOff>571500</xdr:colOff>
      <xdr:row>22</xdr:row>
      <xdr:rowOff>38100</xdr:rowOff>
    </xdr:to>
    <xdr:sp macro="[1]!Macro6" textlink="">
      <xdr:nvSpPr>
        <xdr:cNvPr id="5" name="Rounded Rectangle 4"/>
        <xdr:cNvSpPr/>
      </xdr:nvSpPr>
      <xdr:spPr>
        <a:xfrm>
          <a:off x="4229100" y="3352800"/>
          <a:ext cx="1219200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SL</a:t>
          </a:r>
        </a:p>
      </xdr:txBody>
    </xdr:sp>
    <xdr:clientData/>
  </xdr:twoCellAnchor>
  <xdr:twoCellAnchor>
    <xdr:from>
      <xdr:col>15</xdr:col>
      <xdr:colOff>266700</xdr:colOff>
      <xdr:row>10</xdr:row>
      <xdr:rowOff>104775</xdr:rowOff>
    </xdr:from>
    <xdr:to>
      <xdr:col>16</xdr:col>
      <xdr:colOff>352425</xdr:colOff>
      <xdr:row>15</xdr:row>
      <xdr:rowOff>9525</xdr:rowOff>
    </xdr:to>
    <xdr:sp macro="[1]!Macro6" textlink="">
      <xdr:nvSpPr>
        <xdr:cNvPr id="6" name="Right Arrow 5"/>
        <xdr:cNvSpPr/>
      </xdr:nvSpPr>
      <xdr:spPr>
        <a:xfrm>
          <a:off x="9410700" y="2009775"/>
          <a:ext cx="695325" cy="857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  <xdr:twoCellAnchor>
    <xdr:from>
      <xdr:col>14</xdr:col>
      <xdr:colOff>352425</xdr:colOff>
      <xdr:row>19</xdr:row>
      <xdr:rowOff>85725</xdr:rowOff>
    </xdr:from>
    <xdr:to>
      <xdr:col>17</xdr:col>
      <xdr:colOff>276225</xdr:colOff>
      <xdr:row>26</xdr:row>
      <xdr:rowOff>19050</xdr:rowOff>
    </xdr:to>
    <xdr:sp macro="[1]!Macro8" textlink="">
      <xdr:nvSpPr>
        <xdr:cNvPr id="7" name="Diamond 6"/>
        <xdr:cNvSpPr/>
      </xdr:nvSpPr>
      <xdr:spPr>
        <a:xfrm>
          <a:off x="8886825" y="3705225"/>
          <a:ext cx="1752600" cy="1266825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ml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I%20LAB\Downloads\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4"/>
      <sheetName val="Chart1"/>
      <sheetName val="Sheet5"/>
      <sheetName val="Sheet1"/>
      <sheetName val="Sheet3"/>
    </sheetNames>
    <definedNames>
      <definedName name="Macro3"/>
      <definedName name="Macro4"/>
      <definedName name="Macro5"/>
      <definedName name="Macro6"/>
      <definedName name="Macro8"/>
    </definedNames>
    <sheetDataSet>
      <sheetData sheetId="0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 LAB" refreshedDate="45618.64847847222" createdVersion="3" refreshedVersion="3" minRefreshableVersion="3" recordCount="7">
  <cacheSource type="worksheet">
    <worksheetSource ref="A1:P8" sheet="Sheet1"/>
  </cacheSource>
  <cacheFields count="16">
    <cacheField name="Month" numFmtId="0">
      <sharedItems count="4">
        <s v="January"/>
        <s v="February"/>
        <s v="october"/>
        <s v="November"/>
      </sharedItems>
    </cacheField>
    <cacheField name="Order ID" numFmtId="0">
      <sharedItems containsSemiMixedTypes="0" containsString="0" containsNumber="1" containsInteger="1" minValue="2020001" maxValue="2020007"/>
    </cacheField>
    <cacheField name="customer ID" numFmtId="0">
      <sharedItems containsSemiMixedTypes="0" containsString="0" containsNumber="1" containsInteger="1" minValue="3206" maxValue="4900"/>
    </cacheField>
    <cacheField name="gender" numFmtId="0">
      <sharedItems/>
    </cacheField>
    <cacheField name="Age" numFmtId="0">
      <sharedItems containsSemiMixedTypes="0" containsString="0" containsNumber="1" containsInteger="1" minValue="21" maxValue="49"/>
    </cacheField>
    <cacheField name="Online Platform" numFmtId="0">
      <sharedItems count="3">
        <s v="Flipcart"/>
        <s v="Amazon"/>
        <s v="Meesho"/>
      </sharedItems>
    </cacheField>
    <cacheField name="category of product" numFmtId="0">
      <sharedItems/>
    </cacheField>
    <cacheField name="size" numFmtId="0">
      <sharedItems/>
    </cacheField>
    <cacheField name="Quantity" numFmtId="0">
      <sharedItems containsSemiMixedTypes="0" containsString="0" containsNumber="1" containsInteger="1" minValue="12" maxValue="65"/>
    </cacheField>
    <cacheField name="rate" numFmtId="0">
      <sharedItems containsSemiMixedTypes="0" containsString="0" containsNumber="1" containsInteger="1" minValue="678" maxValue="881"/>
    </cacheField>
    <cacheField name="Total amount" numFmtId="0">
      <sharedItems containsSemiMixedTypes="0" containsString="0" containsNumber="1" containsInteger="1" minValue="10092" maxValue="47574"/>
    </cacheField>
    <cacheField name="Cost price" numFmtId="0">
      <sharedItems containsSemiMixedTypes="0" containsString="0" containsNumber="1" minValue="474.59999999999997" maxValue="616.69999999999993"/>
    </cacheField>
    <cacheField name="Total cost" numFmtId="0">
      <sharedItems containsSemiMixedTypes="0" containsString="0" containsNumber="1" minValue="7064.4" maxValue="33301.799999999996"/>
    </cacheField>
    <cacheField name="Profit" numFmtId="0">
      <sharedItems containsSemiMixedTypes="0" containsString="0" containsNumber="1" minValue="3027.6000000000004" maxValue="14272.200000000004"/>
    </cacheField>
    <cacheField name="Profit%(on Total amount)" numFmtId="0">
      <sharedItems containsSemiMixedTypes="0" containsString="0" containsNumber="1" minValue="30" maxValue="30.000000000000011"/>
    </cacheField>
    <cacheField name="Profit% (on total cost) " numFmtId="0">
      <sharedItems containsSemiMixedTypes="0" containsString="0" containsNumber="1" minValue="42.857142857142854" maxValue="42.85714285714287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2020001"/>
    <n v="3531"/>
    <s v="M"/>
    <n v="21"/>
    <x v="0"/>
    <s v="cover"/>
    <s v="M"/>
    <n v="33"/>
    <n v="694"/>
    <n v="22902"/>
    <n v="485.79999999999995"/>
    <n v="16031.399999999998"/>
    <n v="6870.6000000000022"/>
    <n v="30.000000000000011"/>
    <n v="42.857142857142875"/>
  </r>
  <r>
    <x v="0"/>
    <n v="2020002"/>
    <n v="4494"/>
    <s v="M"/>
    <n v="21"/>
    <x v="0"/>
    <s v="pant"/>
    <s v="X"/>
    <n v="23"/>
    <n v="801"/>
    <n v="18423"/>
    <n v="560.69999999999993"/>
    <n v="12896.099999999999"/>
    <n v="5526.9000000000015"/>
    <n v="30.000000000000011"/>
    <n v="42.857142857142868"/>
  </r>
  <r>
    <x v="1"/>
    <n v="2020003"/>
    <n v="4389"/>
    <s v="F"/>
    <n v="31"/>
    <x v="0"/>
    <s v="shirt"/>
    <s v="XXL"/>
    <n v="43"/>
    <n v="851"/>
    <n v="36593"/>
    <n v="595.69999999999993"/>
    <n v="25615.1"/>
    <n v="10977.900000000001"/>
    <n v="30.000000000000004"/>
    <n v="42.857142857142868"/>
  </r>
  <r>
    <x v="1"/>
    <n v="2020004"/>
    <n v="4900"/>
    <s v="M"/>
    <n v="43"/>
    <x v="1"/>
    <s v="shoe"/>
    <s v="XL"/>
    <n v="12"/>
    <n v="841"/>
    <n v="10092"/>
    <n v="588.69999999999993"/>
    <n v="7064.4"/>
    <n v="3027.6000000000004"/>
    <n v="30.000000000000004"/>
    <n v="42.857142857142868"/>
  </r>
  <r>
    <x v="2"/>
    <n v="2020005"/>
    <n v="3938"/>
    <s v="F"/>
    <n v="33"/>
    <x v="1"/>
    <s v="slipper"/>
    <s v="L"/>
    <n v="54"/>
    <n v="881"/>
    <n v="47574"/>
    <n v="616.69999999999993"/>
    <n v="33301.799999999996"/>
    <n v="14272.200000000004"/>
    <n v="30.000000000000011"/>
    <n v="42.857142857142875"/>
  </r>
  <r>
    <x v="0"/>
    <n v="2020006"/>
    <n v="3206"/>
    <s v="F"/>
    <n v="49"/>
    <x v="2"/>
    <s v="kurtha"/>
    <s v="S"/>
    <n v="35"/>
    <n v="760"/>
    <n v="26600"/>
    <n v="532"/>
    <n v="18620"/>
    <n v="7980"/>
    <n v="30"/>
    <n v="42.857142857142854"/>
  </r>
  <r>
    <x v="3"/>
    <n v="2020007"/>
    <n v="4753"/>
    <s v="M"/>
    <n v="28"/>
    <x v="2"/>
    <s v="Tshirt"/>
    <s v="S"/>
    <n v="65"/>
    <n v="678"/>
    <n v="44070"/>
    <n v="474.59999999999997"/>
    <n v="30848.999999999996"/>
    <n v="13221.000000000004"/>
    <n v="30.000000000000011"/>
    <n v="42.8571428571428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D13:E24" firstHeaderRow="1" firstDataRow="1" firstDataCol="1"/>
  <pivotFields count="16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5"/>
  </rowFields>
  <rowItems count="11">
    <i>
      <x/>
    </i>
    <i r="1">
      <x v="1"/>
    </i>
    <i r="1">
      <x v="2"/>
    </i>
    <i>
      <x v="1"/>
    </i>
    <i r="1">
      <x/>
    </i>
    <i r="1">
      <x v="1"/>
    </i>
    <i>
      <x v="2"/>
    </i>
    <i r="1">
      <x/>
    </i>
    <i>
      <x v="3"/>
    </i>
    <i r="1">
      <x v="2"/>
    </i>
    <i t="grand">
      <x/>
    </i>
  </rowItems>
  <colItems count="1">
    <i/>
  </colItems>
  <dataFields count="1">
    <dataField name="Sum of Total amount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opLeftCell="A4" workbookViewId="0">
      <selection activeCell="C20" sqref="C20"/>
    </sheetView>
  </sheetViews>
  <sheetFormatPr defaultRowHeight="15"/>
  <cols>
    <col min="4" max="4" width="13.140625" bestFit="1" customWidth="1"/>
    <col min="5" max="5" width="19.5703125" bestFit="1" customWidth="1"/>
  </cols>
  <sheetData>
    <row r="1" spans="1:16" ht="15.75" thickBot="1">
      <c r="A1" s="5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11</v>
      </c>
      <c r="G1" s="6" t="s">
        <v>15</v>
      </c>
      <c r="H1" s="6" t="s">
        <v>23</v>
      </c>
      <c r="I1" s="6" t="s">
        <v>29</v>
      </c>
      <c r="J1" s="6" t="s">
        <v>31</v>
      </c>
      <c r="K1" s="6" t="s">
        <v>30</v>
      </c>
      <c r="L1" s="6" t="s">
        <v>34</v>
      </c>
      <c r="M1" s="6" t="s">
        <v>35</v>
      </c>
      <c r="N1" s="6" t="s">
        <v>33</v>
      </c>
      <c r="O1" s="6" t="s">
        <v>37</v>
      </c>
      <c r="P1" s="7" t="s">
        <v>36</v>
      </c>
    </row>
    <row r="2" spans="1:16" ht="15.75" thickTop="1">
      <c r="A2" s="8" t="s">
        <v>2</v>
      </c>
      <c r="B2" s="9">
        <v>2020001</v>
      </c>
      <c r="C2" s="9">
        <v>3531</v>
      </c>
      <c r="D2" s="9" t="s">
        <v>9</v>
      </c>
      <c r="E2" s="9">
        <v>21</v>
      </c>
      <c r="F2" s="9" t="s">
        <v>12</v>
      </c>
      <c r="G2" s="9" t="s">
        <v>16</v>
      </c>
      <c r="H2" s="9" t="s">
        <v>9</v>
      </c>
      <c r="I2" s="9">
        <v>33</v>
      </c>
      <c r="J2" s="9">
        <v>694</v>
      </c>
      <c r="K2" s="9">
        <f>J2*I2</f>
        <v>22902</v>
      </c>
      <c r="L2" s="9">
        <f>70%*J2</f>
        <v>485.79999999999995</v>
      </c>
      <c r="M2" s="9">
        <f>L2*I2</f>
        <v>16031.399999999998</v>
      </c>
      <c r="N2" s="9">
        <f>K2-M2</f>
        <v>6870.6000000000022</v>
      </c>
      <c r="O2" s="9">
        <f>(N2/K2)*100</f>
        <v>30.000000000000011</v>
      </c>
      <c r="P2" s="10">
        <f>(N2/M2)*100</f>
        <v>42.857142857142875</v>
      </c>
    </row>
    <row r="3" spans="1:16">
      <c r="A3" s="11" t="s">
        <v>2</v>
      </c>
      <c r="B3" s="12">
        <v>2020002</v>
      </c>
      <c r="C3" s="12">
        <v>4494</v>
      </c>
      <c r="D3" s="12" t="s">
        <v>9</v>
      </c>
      <c r="E3" s="12">
        <v>21</v>
      </c>
      <c r="F3" s="12" t="s">
        <v>12</v>
      </c>
      <c r="G3" s="12" t="s">
        <v>17</v>
      </c>
      <c r="H3" s="12" t="s">
        <v>24</v>
      </c>
      <c r="I3" s="12">
        <v>23</v>
      </c>
      <c r="J3" s="12">
        <v>801</v>
      </c>
      <c r="K3" s="12">
        <f>J3*I3</f>
        <v>18423</v>
      </c>
      <c r="L3" s="12">
        <f>70%*J3</f>
        <v>560.69999999999993</v>
      </c>
      <c r="M3" s="12">
        <f>L3*I3</f>
        <v>12896.099999999999</v>
      </c>
      <c r="N3" s="12">
        <f>K3-M3</f>
        <v>5526.9000000000015</v>
      </c>
      <c r="O3" s="12">
        <f>(N3/K3)*100</f>
        <v>30.000000000000011</v>
      </c>
      <c r="P3" s="13">
        <f>(N3/M3)*100</f>
        <v>42.857142857142868</v>
      </c>
    </row>
    <row r="4" spans="1:16">
      <c r="A4" s="8" t="s">
        <v>3</v>
      </c>
      <c r="B4" s="9">
        <v>2020003</v>
      </c>
      <c r="C4" s="9">
        <v>4389</v>
      </c>
      <c r="D4" s="9" t="s">
        <v>10</v>
      </c>
      <c r="E4" s="9">
        <v>31</v>
      </c>
      <c r="F4" s="9" t="s">
        <v>12</v>
      </c>
      <c r="G4" s="9" t="s">
        <v>18</v>
      </c>
      <c r="H4" s="9" t="s">
        <v>25</v>
      </c>
      <c r="I4" s="9">
        <v>43</v>
      </c>
      <c r="J4" s="9">
        <v>851</v>
      </c>
      <c r="K4" s="9">
        <f>J4*I4</f>
        <v>36593</v>
      </c>
      <c r="L4" s="9">
        <f>70%*J4</f>
        <v>595.69999999999993</v>
      </c>
      <c r="M4" s="9">
        <f>L4*I4</f>
        <v>25615.1</v>
      </c>
      <c r="N4" s="9">
        <f>K4-M4</f>
        <v>10977.900000000001</v>
      </c>
      <c r="O4" s="9">
        <f>(N4/K4)*100</f>
        <v>30.000000000000004</v>
      </c>
      <c r="P4" s="10">
        <f>(N4/M4)*100</f>
        <v>42.857142857142868</v>
      </c>
    </row>
    <row r="5" spans="1:16">
      <c r="A5" s="11" t="s">
        <v>3</v>
      </c>
      <c r="B5" s="12">
        <v>2020004</v>
      </c>
      <c r="C5" s="12">
        <v>4900</v>
      </c>
      <c r="D5" s="12" t="s">
        <v>9</v>
      </c>
      <c r="E5" s="12">
        <v>43</v>
      </c>
      <c r="F5" s="12" t="s">
        <v>13</v>
      </c>
      <c r="G5" s="12" t="s">
        <v>19</v>
      </c>
      <c r="H5" s="12" t="s">
        <v>26</v>
      </c>
      <c r="I5" s="12">
        <v>12</v>
      </c>
      <c r="J5" s="12">
        <v>841</v>
      </c>
      <c r="K5" s="12">
        <f>J5*I5</f>
        <v>10092</v>
      </c>
      <c r="L5" s="12">
        <f>70%*J5</f>
        <v>588.69999999999993</v>
      </c>
      <c r="M5" s="12">
        <f>L5*I5</f>
        <v>7064.4</v>
      </c>
      <c r="N5" s="12">
        <f>K5-M5</f>
        <v>3027.6000000000004</v>
      </c>
      <c r="O5" s="12">
        <f>(N5/K5)*100</f>
        <v>30.000000000000004</v>
      </c>
      <c r="P5" s="13">
        <f>(N5/M5)*100</f>
        <v>42.857142857142868</v>
      </c>
    </row>
    <row r="6" spans="1:16">
      <c r="A6" s="8" t="s">
        <v>4</v>
      </c>
      <c r="B6" s="9">
        <v>2020005</v>
      </c>
      <c r="C6" s="9">
        <v>3938</v>
      </c>
      <c r="D6" s="9" t="s">
        <v>10</v>
      </c>
      <c r="E6" s="9">
        <v>33</v>
      </c>
      <c r="F6" s="9" t="s">
        <v>13</v>
      </c>
      <c r="G6" s="9" t="s">
        <v>20</v>
      </c>
      <c r="H6" s="9" t="s">
        <v>27</v>
      </c>
      <c r="I6" s="9">
        <v>54</v>
      </c>
      <c r="J6" s="9">
        <v>881</v>
      </c>
      <c r="K6" s="9">
        <f>J6*I6</f>
        <v>47574</v>
      </c>
      <c r="L6" s="9">
        <f>70%*J6</f>
        <v>616.69999999999993</v>
      </c>
      <c r="M6" s="9">
        <f>L6*I6</f>
        <v>33301.799999999996</v>
      </c>
      <c r="N6" s="9">
        <f>K6-M6</f>
        <v>14272.200000000004</v>
      </c>
      <c r="O6" s="9">
        <f>(N6/K6)*100</f>
        <v>30.000000000000011</v>
      </c>
      <c r="P6" s="10">
        <f>(N6/M6)*100</f>
        <v>42.857142857142875</v>
      </c>
    </row>
    <row r="7" spans="1:16">
      <c r="A7" s="11" t="s">
        <v>2</v>
      </c>
      <c r="B7" s="12">
        <v>2020006</v>
      </c>
      <c r="C7" s="12">
        <v>3206</v>
      </c>
      <c r="D7" s="12" t="s">
        <v>10</v>
      </c>
      <c r="E7" s="12">
        <v>49</v>
      </c>
      <c r="F7" s="12" t="s">
        <v>14</v>
      </c>
      <c r="G7" s="12" t="s">
        <v>21</v>
      </c>
      <c r="H7" s="12" t="s">
        <v>28</v>
      </c>
      <c r="I7" s="12">
        <v>35</v>
      </c>
      <c r="J7" s="12">
        <v>760</v>
      </c>
      <c r="K7" s="12">
        <f>J7*I7</f>
        <v>26600</v>
      </c>
      <c r="L7" s="12">
        <f>70%*J7</f>
        <v>532</v>
      </c>
      <c r="M7" s="12">
        <f>L7*I7</f>
        <v>18620</v>
      </c>
      <c r="N7" s="12">
        <f>K7-M7</f>
        <v>7980</v>
      </c>
      <c r="O7" s="12">
        <f>(N7/K7)*100</f>
        <v>30</v>
      </c>
      <c r="P7" s="13">
        <f>(N7/M7)*100</f>
        <v>42.857142857142854</v>
      </c>
    </row>
    <row r="8" spans="1:16">
      <c r="A8" s="8" t="s">
        <v>5</v>
      </c>
      <c r="B8" s="9">
        <v>2020007</v>
      </c>
      <c r="C8" s="9">
        <v>4753</v>
      </c>
      <c r="D8" s="9" t="s">
        <v>9</v>
      </c>
      <c r="E8" s="9">
        <v>28</v>
      </c>
      <c r="F8" s="9" t="s">
        <v>14</v>
      </c>
      <c r="G8" s="9" t="s">
        <v>22</v>
      </c>
      <c r="H8" s="9" t="s">
        <v>28</v>
      </c>
      <c r="I8" s="9">
        <v>65</v>
      </c>
      <c r="J8" s="9">
        <v>678</v>
      </c>
      <c r="K8" s="9">
        <f>J8*I8</f>
        <v>44070</v>
      </c>
      <c r="L8" s="9">
        <f>70%*J8</f>
        <v>474.59999999999997</v>
      </c>
      <c r="M8" s="9">
        <f>L8*I8</f>
        <v>30848.999999999996</v>
      </c>
      <c r="N8" s="9">
        <f>K8-M8</f>
        <v>13221.000000000004</v>
      </c>
      <c r="O8" s="9">
        <f>(N8/K8)*100</f>
        <v>30.000000000000011</v>
      </c>
      <c r="P8" s="10">
        <f>(N8/M8)*100</f>
        <v>42.857142857142868</v>
      </c>
    </row>
    <row r="13" spans="1:16">
      <c r="D13" s="1" t="s">
        <v>38</v>
      </c>
      <c r="E13" t="s">
        <v>40</v>
      </c>
    </row>
    <row r="14" spans="1:16">
      <c r="D14" s="2" t="s">
        <v>2</v>
      </c>
      <c r="E14" s="4">
        <v>67925</v>
      </c>
    </row>
    <row r="15" spans="1:16">
      <c r="D15" s="3" t="s">
        <v>12</v>
      </c>
      <c r="E15" s="4">
        <v>41325</v>
      </c>
    </row>
    <row r="16" spans="1:16">
      <c r="D16" s="3" t="s">
        <v>14</v>
      </c>
      <c r="E16" s="4">
        <v>26600</v>
      </c>
    </row>
    <row r="17" spans="4:5">
      <c r="D17" s="2" t="s">
        <v>3</v>
      </c>
      <c r="E17" s="4">
        <v>46685</v>
      </c>
    </row>
    <row r="18" spans="4:5">
      <c r="D18" s="3" t="s">
        <v>13</v>
      </c>
      <c r="E18" s="4">
        <v>10092</v>
      </c>
    </row>
    <row r="19" spans="4:5">
      <c r="D19" s="3" t="s">
        <v>12</v>
      </c>
      <c r="E19" s="4">
        <v>36593</v>
      </c>
    </row>
    <row r="20" spans="4:5">
      <c r="D20" s="2" t="s">
        <v>4</v>
      </c>
      <c r="E20" s="4">
        <v>47574</v>
      </c>
    </row>
    <row r="21" spans="4:5">
      <c r="D21" s="3" t="s">
        <v>13</v>
      </c>
      <c r="E21" s="4">
        <v>47574</v>
      </c>
    </row>
    <row r="22" spans="4:5">
      <c r="D22" s="2" t="s">
        <v>5</v>
      </c>
      <c r="E22" s="4">
        <v>44070</v>
      </c>
    </row>
    <row r="23" spans="4:5">
      <c r="D23" s="3" t="s">
        <v>14</v>
      </c>
      <c r="E23" s="4">
        <v>44070</v>
      </c>
    </row>
    <row r="24" spans="4:5">
      <c r="D24" s="2" t="s">
        <v>39</v>
      </c>
      <c r="E24" s="4">
        <v>206254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8"/>
  <sheetViews>
    <sheetView tabSelected="1" workbookViewId="0">
      <selection activeCell="P2" sqref="P2"/>
    </sheetView>
  </sheetViews>
  <sheetFormatPr defaultRowHeight="15"/>
  <cols>
    <col min="1" max="1" width="13.7109375" customWidth="1"/>
  </cols>
  <sheetData>
    <row r="1" spans="1:14">
      <c r="A1" s="15" t="s">
        <v>64</v>
      </c>
      <c r="B1" s="15" t="s">
        <v>0</v>
      </c>
      <c r="C1" s="15" t="s">
        <v>1</v>
      </c>
      <c r="D1" s="15" t="s">
        <v>63</v>
      </c>
      <c r="E1" s="15" t="s">
        <v>62</v>
      </c>
      <c r="F1" s="15" t="s">
        <v>61</v>
      </c>
      <c r="G1" s="15" t="s">
        <v>60</v>
      </c>
      <c r="H1" s="15" t="s">
        <v>59</v>
      </c>
      <c r="I1" s="15" t="s">
        <v>58</v>
      </c>
      <c r="J1" s="15" t="s">
        <v>29</v>
      </c>
      <c r="K1" s="15" t="s">
        <v>57</v>
      </c>
      <c r="L1" s="15" t="s">
        <v>30</v>
      </c>
      <c r="M1" s="15" t="s">
        <v>32</v>
      </c>
      <c r="N1" s="15" t="s">
        <v>35</v>
      </c>
    </row>
    <row r="2" spans="1:14">
      <c r="A2" s="16">
        <v>45134</v>
      </c>
      <c r="B2" s="15" t="s">
        <v>56</v>
      </c>
      <c r="C2" s="15">
        <v>2124001</v>
      </c>
      <c r="D2" s="15">
        <v>5180</v>
      </c>
      <c r="E2" s="15" t="s">
        <v>10</v>
      </c>
      <c r="F2" s="15">
        <f ca="1">RANDBETWEEN(20,50)</f>
        <v>24</v>
      </c>
      <c r="G2" s="14" t="s">
        <v>49</v>
      </c>
      <c r="H2" s="14" t="s">
        <v>55</v>
      </c>
      <c r="I2" s="15" t="s">
        <v>9</v>
      </c>
      <c r="J2" s="14">
        <v>13</v>
      </c>
      <c r="K2" s="14">
        <v>3820</v>
      </c>
      <c r="L2" s="14">
        <f>(J2*K2)</f>
        <v>49660</v>
      </c>
      <c r="M2" s="14">
        <f>(K2*0.7)</f>
        <v>2674</v>
      </c>
      <c r="N2" s="14">
        <f>M2*J2</f>
        <v>34762</v>
      </c>
    </row>
    <row r="3" spans="1:14" hidden="1">
      <c r="A3" s="16">
        <v>45135</v>
      </c>
      <c r="B3" s="15" t="s">
        <v>46</v>
      </c>
      <c r="C3" s="15">
        <v>2124002</v>
      </c>
      <c r="D3" s="15">
        <v>5876</v>
      </c>
      <c r="E3" s="15" t="s">
        <v>9</v>
      </c>
      <c r="F3" s="15">
        <f ca="1">RANDBETWEEN(20,50)</f>
        <v>30</v>
      </c>
      <c r="G3" s="14" t="s">
        <v>45</v>
      </c>
      <c r="H3" s="14" t="s">
        <v>44</v>
      </c>
      <c r="I3" s="15" t="s">
        <v>28</v>
      </c>
      <c r="J3" s="14">
        <v>7</v>
      </c>
      <c r="K3" s="14">
        <v>1975</v>
      </c>
      <c r="L3" s="14">
        <f>(J3*K3)</f>
        <v>13825</v>
      </c>
      <c r="M3" s="14">
        <f>(K3*0.7)</f>
        <v>1382.5</v>
      </c>
      <c r="N3" s="14">
        <f>M3*J3</f>
        <v>9677.5</v>
      </c>
    </row>
    <row r="4" spans="1:14" hidden="1">
      <c r="A4" s="16">
        <v>45136</v>
      </c>
      <c r="B4" s="15" t="s">
        <v>43</v>
      </c>
      <c r="C4" s="15">
        <v>2124003</v>
      </c>
      <c r="D4" s="15">
        <v>5673</v>
      </c>
      <c r="E4" s="15" t="s">
        <v>9</v>
      </c>
      <c r="F4" s="15">
        <f ca="1">RANDBETWEEN(20,50)</f>
        <v>33</v>
      </c>
      <c r="G4" s="14" t="s">
        <v>42</v>
      </c>
      <c r="H4" s="14" t="s">
        <v>41</v>
      </c>
      <c r="I4" s="15" t="s">
        <v>26</v>
      </c>
      <c r="J4" s="14">
        <v>5</v>
      </c>
      <c r="K4" s="14">
        <v>2796</v>
      </c>
      <c r="L4" s="14">
        <f>(J4*K4)</f>
        <v>13980</v>
      </c>
      <c r="M4" s="14">
        <f>(K4*0.7)</f>
        <v>1957.1999999999998</v>
      </c>
      <c r="N4" s="14">
        <f>M4*J4</f>
        <v>9786</v>
      </c>
    </row>
    <row r="5" spans="1:14" hidden="1">
      <c r="A5" s="16">
        <v>45137</v>
      </c>
      <c r="B5" s="15" t="s">
        <v>54</v>
      </c>
      <c r="C5" s="15">
        <v>2124004</v>
      </c>
      <c r="D5" s="15">
        <v>5018</v>
      </c>
      <c r="E5" s="15" t="s">
        <v>10</v>
      </c>
      <c r="F5" s="15">
        <f ca="1">RANDBETWEEN(20,50)</f>
        <v>46</v>
      </c>
      <c r="G5" s="14" t="s">
        <v>53</v>
      </c>
      <c r="H5" s="14" t="s">
        <v>52</v>
      </c>
      <c r="I5" s="15" t="s">
        <v>51</v>
      </c>
      <c r="J5" s="14">
        <v>2</v>
      </c>
      <c r="K5" s="14">
        <v>4207</v>
      </c>
      <c r="L5" s="14">
        <f>(J5*K5)</f>
        <v>8414</v>
      </c>
      <c r="M5" s="14">
        <f>(K5*0.7)</f>
        <v>2944.8999999999996</v>
      </c>
      <c r="N5" s="14">
        <f>M5*J5</f>
        <v>5889.7999999999993</v>
      </c>
    </row>
    <row r="6" spans="1:14" hidden="1">
      <c r="A6" s="16">
        <v>45138</v>
      </c>
      <c r="B6" s="15" t="s">
        <v>50</v>
      </c>
      <c r="C6" s="15">
        <v>2124005</v>
      </c>
      <c r="D6" s="15">
        <v>5190</v>
      </c>
      <c r="E6" s="15" t="s">
        <v>9</v>
      </c>
      <c r="F6" s="15">
        <f ca="1">RANDBETWEEN(20,50)</f>
        <v>47</v>
      </c>
      <c r="G6" s="14" t="s">
        <v>49</v>
      </c>
      <c r="H6" s="14" t="s">
        <v>48</v>
      </c>
      <c r="I6" s="15" t="s">
        <v>47</v>
      </c>
      <c r="J6" s="14">
        <v>14</v>
      </c>
      <c r="K6" s="14">
        <v>1908</v>
      </c>
      <c r="L6" s="14">
        <f>(J6*K6)</f>
        <v>26712</v>
      </c>
      <c r="M6" s="14">
        <f>(K6*0.7)</f>
        <v>1335.6</v>
      </c>
      <c r="N6" s="14">
        <f>M6*J6</f>
        <v>18698.399999999998</v>
      </c>
    </row>
    <row r="7" spans="1:14" hidden="1">
      <c r="A7" s="16">
        <v>45135</v>
      </c>
      <c r="B7" s="15" t="s">
        <v>46</v>
      </c>
      <c r="C7" s="15">
        <v>2124002</v>
      </c>
      <c r="D7" s="15">
        <v>5876</v>
      </c>
      <c r="E7" s="15" t="s">
        <v>9</v>
      </c>
      <c r="F7" s="15">
        <f ca="1">RANDBETWEEN(20,50)</f>
        <v>44</v>
      </c>
      <c r="G7" s="14" t="s">
        <v>45</v>
      </c>
      <c r="H7" s="14" t="s">
        <v>44</v>
      </c>
      <c r="I7" s="15" t="s">
        <v>28</v>
      </c>
      <c r="J7" s="14">
        <v>7</v>
      </c>
      <c r="K7" s="14">
        <v>1975</v>
      </c>
      <c r="L7" s="14">
        <f>(J7*K7)</f>
        <v>13825</v>
      </c>
      <c r="M7" s="14">
        <f>(K7*0.7)</f>
        <v>1382.5</v>
      </c>
      <c r="N7" s="14">
        <f>M7*J7</f>
        <v>9677.5</v>
      </c>
    </row>
    <row r="8" spans="1:14" hidden="1">
      <c r="A8" s="16">
        <v>45136</v>
      </c>
      <c r="B8" s="15" t="s">
        <v>43</v>
      </c>
      <c r="C8" s="15">
        <v>2124003</v>
      </c>
      <c r="D8" s="15">
        <v>5673</v>
      </c>
      <c r="E8" s="15" t="s">
        <v>9</v>
      </c>
      <c r="F8" s="15">
        <f ca="1">RANDBETWEEN(20,50)</f>
        <v>41</v>
      </c>
      <c r="G8" s="14" t="s">
        <v>42</v>
      </c>
      <c r="H8" s="14" t="s">
        <v>41</v>
      </c>
      <c r="I8" s="15" t="s">
        <v>26</v>
      </c>
      <c r="J8" s="14">
        <v>5</v>
      </c>
      <c r="K8" s="14">
        <v>2796</v>
      </c>
      <c r="L8" s="14">
        <f>(J8*K8)</f>
        <v>13980</v>
      </c>
      <c r="M8" s="14">
        <f>(K8*0.7)</f>
        <v>1957.1999999999998</v>
      </c>
      <c r="N8" s="14">
        <f>M8*J8</f>
        <v>9786</v>
      </c>
    </row>
  </sheetData>
  <autoFilter ref="I1:I8">
    <filterColumn colId="0">
      <filters>
        <filter val="M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 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2024-11-22T08:46:23Z</dcterms:created>
  <dcterms:modified xsi:type="dcterms:W3CDTF">2024-11-22T10:21:21Z</dcterms:modified>
</cp:coreProperties>
</file>