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V01\Desktop\"/>
    </mc:Choice>
  </mc:AlternateContent>
  <xr:revisionPtr revIDLastSave="0" documentId="13_ncr:1_{53008917-53A1-48D9-BE4A-DA9920B998E3}" xr6:coauthVersionLast="36" xr6:coauthVersionMax="47" xr10:uidLastSave="{00000000-0000-0000-0000-000000000000}"/>
  <bookViews>
    <workbookView xWindow="-120" yWindow="-120" windowWidth="20730" windowHeight="11760" tabRatio="693" firstSheet="1" activeTab="3" xr2:uid="{00000000-000D-0000-FFFF-FFFF00000000}"/>
  </bookViews>
  <sheets>
    <sheet name="1º CICLO 2021" sheetId="5" r:id="rId1"/>
    <sheet name="2º CICLO 2021" sheetId="10" r:id="rId2"/>
    <sheet name="3º CICLO 2021" sheetId="11" r:id="rId3"/>
    <sheet name="4º CICLO 2021" sheetId="12" r:id="rId4"/>
    <sheet name="Planilha2" sheetId="14" r:id="rId5"/>
    <sheet name="Planilha1" sheetId="13" r:id="rId6"/>
  </sheets>
  <calcPr calcId="179021" iterateCount="1"/>
  <pivotCaches>
    <pivotCache cacheId="0" r:id="rId7"/>
  </pivotCaches>
</workbook>
</file>

<file path=xl/calcChain.xml><?xml version="1.0" encoding="utf-8"?>
<calcChain xmlns="http://schemas.openxmlformats.org/spreadsheetml/2006/main">
  <c r="M22" i="12" l="1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4" i="11"/>
  <c r="A11" i="12" s="1"/>
  <c r="M5" i="11"/>
  <c r="A14" i="12" s="1"/>
  <c r="M6" i="11"/>
  <c r="A5" i="12" s="1"/>
  <c r="M7" i="11"/>
  <c r="A6" i="12" s="1"/>
  <c r="M8" i="11"/>
  <c r="A8" i="12" s="1"/>
  <c r="M9" i="11"/>
  <c r="A18" i="12" s="1"/>
  <c r="M10" i="11"/>
  <c r="A15" i="12" s="1"/>
  <c r="M11" i="11"/>
  <c r="A3" i="12" s="1"/>
  <c r="M12" i="11"/>
  <c r="A9" i="12" s="1"/>
  <c r="M13" i="11"/>
  <c r="A13" i="12" s="1"/>
  <c r="M14" i="11"/>
  <c r="A10" i="12" s="1"/>
  <c r="M15" i="11"/>
  <c r="A16" i="12" s="1"/>
  <c r="M16" i="11"/>
  <c r="A4" i="12" s="1"/>
  <c r="M17" i="11"/>
  <c r="A17" i="12" s="1"/>
  <c r="M18" i="11"/>
  <c r="A7" i="12" s="1"/>
  <c r="M19" i="11"/>
  <c r="A12" i="12" s="1"/>
  <c r="M20" i="11"/>
  <c r="A21" i="12" s="1"/>
  <c r="M21" i="11"/>
  <c r="A22" i="12" s="1"/>
  <c r="M22" i="11"/>
  <c r="A19" i="12" s="1"/>
  <c r="M3" i="11"/>
  <c r="A20" i="12" s="1"/>
  <c r="M22" i="10"/>
  <c r="A22" i="11" s="1"/>
  <c r="M21" i="10"/>
  <c r="A21" i="11" s="1"/>
  <c r="M20" i="10"/>
  <c r="A20" i="11" s="1"/>
  <c r="M19" i="10"/>
  <c r="A15" i="11" s="1"/>
  <c r="M18" i="10"/>
  <c r="A13" i="11" s="1"/>
  <c r="M17" i="10"/>
  <c r="A17" i="11" s="1"/>
  <c r="M16" i="10"/>
  <c r="A10" i="11" s="1"/>
  <c r="M15" i="10"/>
  <c r="A16" i="11" s="1"/>
  <c r="M14" i="10"/>
  <c r="A14" i="11" s="1"/>
  <c r="M13" i="10"/>
  <c r="A12" i="11" s="1"/>
  <c r="M12" i="10"/>
  <c r="A8" i="11" s="1"/>
  <c r="M11" i="10"/>
  <c r="A9" i="11" s="1"/>
  <c r="M10" i="10"/>
  <c r="A11" i="11" s="1"/>
  <c r="M9" i="10"/>
  <c r="A18" i="11" s="1"/>
  <c r="M8" i="10"/>
  <c r="A7" i="11" s="1"/>
  <c r="M7" i="10"/>
  <c r="A6" i="11" s="1"/>
  <c r="M6" i="10"/>
  <c r="A5" i="11" s="1"/>
  <c r="M5" i="10"/>
  <c r="A4" i="11" s="1"/>
  <c r="M4" i="10"/>
  <c r="A3" i="11" s="1"/>
  <c r="M3" i="10"/>
  <c r="A19" i="11" s="1"/>
  <c r="P4" i="5"/>
  <c r="A12" i="10" s="1"/>
  <c r="P5" i="5"/>
  <c r="A10" i="10" s="1"/>
  <c r="P6" i="5"/>
  <c r="A6" i="10" s="1"/>
  <c r="P7" i="5"/>
  <c r="A7" i="10" s="1"/>
  <c r="P8" i="5"/>
  <c r="A11" i="10" s="1"/>
  <c r="P9" i="5"/>
  <c r="A4" i="10" s="1"/>
  <c r="P10" i="5"/>
  <c r="A5" i="10" s="1"/>
  <c r="P11" i="5"/>
  <c r="A3" i="10" s="1"/>
  <c r="P12" i="5"/>
  <c r="A8" i="10" s="1"/>
  <c r="P13" i="5"/>
  <c r="A13" i="10" s="1"/>
  <c r="P14" i="5"/>
  <c r="A15" i="10" s="1"/>
  <c r="P15" i="5"/>
  <c r="A17" i="10" s="1"/>
  <c r="P16" i="5"/>
  <c r="A9" i="10" s="1"/>
  <c r="P17" i="5"/>
  <c r="A18" i="10" s="1"/>
  <c r="P18" i="5"/>
  <c r="A14" i="10" s="1"/>
  <c r="P19" i="5"/>
  <c r="A16" i="10" s="1"/>
  <c r="P20" i="5"/>
  <c r="A19" i="10" s="1"/>
  <c r="P21" i="5"/>
  <c r="A20" i="10" s="1"/>
  <c r="P22" i="5"/>
  <c r="A21" i="10" s="1"/>
  <c r="P3" i="5"/>
  <c r="A22" i="10" s="1"/>
  <c r="A4" i="5"/>
  <c r="A3" i="5"/>
  <c r="A5" i="5"/>
  <c r="A6" i="5"/>
  <c r="A18" i="5"/>
  <c r="A7" i="5"/>
  <c r="A8" i="5"/>
  <c r="A9" i="5"/>
  <c r="A10" i="5"/>
  <c r="A11" i="5"/>
  <c r="A22" i="5"/>
  <c r="A12" i="5"/>
  <c r="A13" i="5"/>
  <c r="A14" i="5"/>
  <c r="A15" i="5"/>
  <c r="A16" i="5"/>
  <c r="A17" i="5"/>
  <c r="A19" i="5"/>
  <c r="A20" i="5"/>
  <c r="A21" i="5"/>
  <c r="F19" i="12" l="1"/>
  <c r="I19" i="12" s="1"/>
  <c r="B21" i="12"/>
  <c r="B12" i="12"/>
  <c r="F7" i="12"/>
  <c r="I7" i="12" s="1"/>
  <c r="B4" i="12"/>
  <c r="F16" i="12"/>
  <c r="I16" i="12" s="1"/>
  <c r="F10" i="12"/>
  <c r="I10" i="12" s="1"/>
  <c r="B9" i="12"/>
  <c r="F3" i="12"/>
  <c r="I3" i="12" s="1"/>
  <c r="F15" i="12"/>
  <c r="I15" i="12" s="1"/>
  <c r="B8" i="12"/>
  <c r="F6" i="12"/>
  <c r="I6" i="12" s="1"/>
  <c r="F5" i="12"/>
  <c r="I5" i="12" s="1"/>
  <c r="B11" i="12"/>
  <c r="F20" i="12"/>
  <c r="I20" i="12" s="1"/>
  <c r="F14" i="12"/>
  <c r="I14" i="12" s="1"/>
  <c r="F18" i="12"/>
  <c r="I18" i="12" s="1"/>
  <c r="F13" i="12"/>
  <c r="I13" i="12" s="1"/>
  <c r="F17" i="12"/>
  <c r="I17" i="12" s="1"/>
  <c r="F22" i="12"/>
  <c r="I22" i="12" s="1"/>
  <c r="G19" i="12"/>
  <c r="G22" i="12"/>
  <c r="B22" i="12"/>
  <c r="G21" i="12"/>
  <c r="G12" i="12"/>
  <c r="G7" i="12"/>
  <c r="G17" i="12"/>
  <c r="B17" i="12"/>
  <c r="G4" i="12"/>
  <c r="G16" i="12"/>
  <c r="G10" i="12"/>
  <c r="G13" i="12"/>
  <c r="B13" i="12"/>
  <c r="G9" i="12"/>
  <c r="G3" i="12"/>
  <c r="G15" i="12"/>
  <c r="G18" i="12"/>
  <c r="B18" i="12"/>
  <c r="G8" i="12"/>
  <c r="G6" i="12"/>
  <c r="G5" i="12"/>
  <c r="G14" i="12"/>
  <c r="B14" i="12"/>
  <c r="G11" i="12"/>
  <c r="G20" i="12"/>
  <c r="J1" i="12"/>
  <c r="H19" i="12" s="1"/>
  <c r="B22" i="11"/>
  <c r="B21" i="11"/>
  <c r="B20" i="11"/>
  <c r="B15" i="11"/>
  <c r="B13" i="11"/>
  <c r="B17" i="11"/>
  <c r="B16" i="11"/>
  <c r="B10" i="11"/>
  <c r="B14" i="11"/>
  <c r="B12" i="11"/>
  <c r="B8" i="11"/>
  <c r="B9" i="11"/>
  <c r="B11" i="11"/>
  <c r="B18" i="11"/>
  <c r="B7" i="11"/>
  <c r="B6" i="11"/>
  <c r="B5" i="11"/>
  <c r="B4" i="11"/>
  <c r="B3" i="11"/>
  <c r="B19" i="11"/>
  <c r="G22" i="11"/>
  <c r="G21" i="11"/>
  <c r="G20" i="11"/>
  <c r="G15" i="11"/>
  <c r="G13" i="11"/>
  <c r="G17" i="11"/>
  <c r="G16" i="11"/>
  <c r="G10" i="11"/>
  <c r="G14" i="11"/>
  <c r="G12" i="11"/>
  <c r="G8" i="11"/>
  <c r="G9" i="11"/>
  <c r="G11" i="11"/>
  <c r="G18" i="11"/>
  <c r="G7" i="11"/>
  <c r="G6" i="11"/>
  <c r="G5" i="11"/>
  <c r="G4" i="11"/>
  <c r="G3" i="11"/>
  <c r="G19" i="11"/>
  <c r="J1" i="11"/>
  <c r="H22" i="11" s="1"/>
  <c r="F8" i="12" l="1"/>
  <c r="I8" i="12" s="1"/>
  <c r="B20" i="12"/>
  <c r="F21" i="12"/>
  <c r="I21" i="12" s="1"/>
  <c r="F9" i="12"/>
  <c r="I9" i="12" s="1"/>
  <c r="F11" i="12"/>
  <c r="I11" i="12" s="1"/>
  <c r="B3" i="12"/>
  <c r="B16" i="12"/>
  <c r="B6" i="12"/>
  <c r="F4" i="12"/>
  <c r="I4" i="12" s="1"/>
  <c r="F12" i="12"/>
  <c r="I12" i="12" s="1"/>
  <c r="B5" i="12"/>
  <c r="B15" i="12"/>
  <c r="B10" i="12"/>
  <c r="B7" i="12"/>
  <c r="B19" i="12"/>
  <c r="H20" i="12"/>
  <c r="H11" i="12"/>
  <c r="H14" i="12"/>
  <c r="H5" i="12"/>
  <c r="H6" i="12"/>
  <c r="H8" i="12"/>
  <c r="H18" i="12"/>
  <c r="H15" i="12"/>
  <c r="H3" i="12"/>
  <c r="H9" i="12"/>
  <c r="H13" i="12"/>
  <c r="H10" i="12"/>
  <c r="H16" i="12"/>
  <c r="H4" i="12"/>
  <c r="H17" i="12"/>
  <c r="H7" i="12"/>
  <c r="H12" i="12"/>
  <c r="H21" i="12"/>
  <c r="H22" i="12"/>
  <c r="H6" i="11"/>
  <c r="H10" i="11"/>
  <c r="H19" i="11"/>
  <c r="H9" i="11"/>
  <c r="H15" i="11"/>
  <c r="H4" i="11"/>
  <c r="H18" i="11"/>
  <c r="H12" i="11"/>
  <c r="H17" i="11"/>
  <c r="H21" i="11"/>
  <c r="H3" i="11"/>
  <c r="H5" i="11"/>
  <c r="H7" i="11"/>
  <c r="H11" i="11"/>
  <c r="H8" i="11"/>
  <c r="H14" i="11"/>
  <c r="H16" i="11"/>
  <c r="H13" i="11"/>
  <c r="H20" i="11"/>
  <c r="F3" i="11"/>
  <c r="I3" i="11" s="1"/>
  <c r="F4" i="11"/>
  <c r="I4" i="11" s="1"/>
  <c r="F6" i="11"/>
  <c r="I6" i="11" s="1"/>
  <c r="F11" i="11"/>
  <c r="I11" i="11" s="1"/>
  <c r="F8" i="11"/>
  <c r="I8" i="11" s="1"/>
  <c r="F12" i="11"/>
  <c r="I12" i="11" s="1"/>
  <c r="F16" i="11"/>
  <c r="I16" i="11" s="1"/>
  <c r="F17" i="11"/>
  <c r="I17" i="11" s="1"/>
  <c r="F13" i="11"/>
  <c r="I13" i="11" s="1"/>
  <c r="F20" i="11"/>
  <c r="I20" i="11" s="1"/>
  <c r="F22" i="11"/>
  <c r="I22" i="11" s="1"/>
  <c r="F19" i="11"/>
  <c r="F5" i="11"/>
  <c r="I5" i="11" s="1"/>
  <c r="F7" i="11"/>
  <c r="I7" i="11" s="1"/>
  <c r="F18" i="11"/>
  <c r="I18" i="11" s="1"/>
  <c r="F9" i="11"/>
  <c r="I9" i="11" s="1"/>
  <c r="F14" i="11"/>
  <c r="I14" i="11" s="1"/>
  <c r="F10" i="11"/>
  <c r="I10" i="11" s="1"/>
  <c r="F15" i="11"/>
  <c r="I15" i="11" s="1"/>
  <c r="F21" i="11"/>
  <c r="I21" i="11" s="1"/>
  <c r="I19" i="11" l="1"/>
  <c r="F21" i="10"/>
  <c r="I21" i="10" s="1"/>
  <c r="B19" i="10"/>
  <c r="F14" i="10"/>
  <c r="I14" i="10" s="1"/>
  <c r="B9" i="10"/>
  <c r="F15" i="10"/>
  <c r="I15" i="10" s="1"/>
  <c r="B13" i="10"/>
  <c r="F5" i="10"/>
  <c r="I5" i="10" s="1"/>
  <c r="F11" i="10"/>
  <c r="I11" i="10" s="1"/>
  <c r="B7" i="10"/>
  <c r="B6" i="10"/>
  <c r="B10" i="10"/>
  <c r="B12" i="10"/>
  <c r="B16" i="10"/>
  <c r="B18" i="10"/>
  <c r="B17" i="10"/>
  <c r="B8" i="10"/>
  <c r="B3" i="10"/>
  <c r="B5" i="10"/>
  <c r="B4" i="10"/>
  <c r="B11" i="10"/>
  <c r="B22" i="10"/>
  <c r="G21" i="10"/>
  <c r="G20" i="10"/>
  <c r="B20" i="10"/>
  <c r="F20" i="10"/>
  <c r="I20" i="10" s="1"/>
  <c r="G19" i="10"/>
  <c r="F19" i="10"/>
  <c r="I19" i="10" s="1"/>
  <c r="G16" i="10"/>
  <c r="F16" i="10"/>
  <c r="I16" i="10" s="1"/>
  <c r="G14" i="10"/>
  <c r="B14" i="10"/>
  <c r="G18" i="10"/>
  <c r="F18" i="10"/>
  <c r="I18" i="10" s="1"/>
  <c r="G9" i="10"/>
  <c r="F9" i="10"/>
  <c r="I9" i="10" s="1"/>
  <c r="G17" i="10"/>
  <c r="F17" i="10"/>
  <c r="I17" i="10" s="1"/>
  <c r="G15" i="10"/>
  <c r="B15" i="10"/>
  <c r="G13" i="10"/>
  <c r="F13" i="10"/>
  <c r="I13" i="10" s="1"/>
  <c r="G8" i="10"/>
  <c r="F8" i="10"/>
  <c r="I8" i="10" s="1"/>
  <c r="G3" i="10"/>
  <c r="G5" i="10"/>
  <c r="G4" i="10"/>
  <c r="F4" i="10"/>
  <c r="I4" i="10" s="1"/>
  <c r="G11" i="10"/>
  <c r="G7" i="10"/>
  <c r="G6" i="10"/>
  <c r="F6" i="10"/>
  <c r="I6" i="10" s="1"/>
  <c r="G10" i="10"/>
  <c r="G12" i="10"/>
  <c r="G22" i="10"/>
  <c r="F22" i="10"/>
  <c r="I22" i="10" s="1"/>
  <c r="J1" i="10"/>
  <c r="H21" i="10" s="1"/>
  <c r="B3" i="5"/>
  <c r="B4" i="5"/>
  <c r="B6" i="5"/>
  <c r="B5" i="5"/>
  <c r="B18" i="5"/>
  <c r="B17" i="5"/>
  <c r="B10" i="5"/>
  <c r="B8" i="5"/>
  <c r="B7" i="5"/>
  <c r="B22" i="5"/>
  <c r="B12" i="5"/>
  <c r="B13" i="5"/>
  <c r="F9" i="5"/>
  <c r="I9" i="5" s="1"/>
  <c r="F16" i="5"/>
  <c r="I16" i="5" s="1"/>
  <c r="F14" i="5"/>
  <c r="I14" i="5" s="1"/>
  <c r="B15" i="5"/>
  <c r="F19" i="5"/>
  <c r="I19" i="5" s="1"/>
  <c r="B20" i="5"/>
  <c r="B21" i="5"/>
  <c r="B11" i="5"/>
  <c r="F3" i="5"/>
  <c r="I3" i="5" s="1"/>
  <c r="F4" i="5"/>
  <c r="I4" i="5" s="1"/>
  <c r="F6" i="5"/>
  <c r="I6" i="5" s="1"/>
  <c r="F18" i="5"/>
  <c r="I18" i="5" s="1"/>
  <c r="F7" i="5"/>
  <c r="I7" i="5" s="1"/>
  <c r="G21" i="5"/>
  <c r="G19" i="5"/>
  <c r="G20" i="5"/>
  <c r="G15" i="5"/>
  <c r="F17" i="5" l="1"/>
  <c r="I17" i="5" s="1"/>
  <c r="F22" i="5"/>
  <c r="I22" i="5" s="1"/>
  <c r="F10" i="5"/>
  <c r="I10" i="5" s="1"/>
  <c r="F8" i="5"/>
  <c r="I8" i="5" s="1"/>
  <c r="F5" i="5"/>
  <c r="I5" i="5" s="1"/>
  <c r="F11" i="5"/>
  <c r="I11" i="5" s="1"/>
  <c r="B21" i="10"/>
  <c r="F15" i="5"/>
  <c r="I15" i="5" s="1"/>
  <c r="F12" i="5"/>
  <c r="I12" i="5" s="1"/>
  <c r="F7" i="10"/>
  <c r="I7" i="10" s="1"/>
  <c r="F3" i="10"/>
  <c r="I3" i="10" s="1"/>
  <c r="F10" i="10"/>
  <c r="I10" i="10" s="1"/>
  <c r="F12" i="10"/>
  <c r="I12" i="10" s="1"/>
  <c r="H22" i="10"/>
  <c r="H12" i="10"/>
  <c r="H10" i="10"/>
  <c r="H6" i="10"/>
  <c r="H7" i="10"/>
  <c r="H11" i="10"/>
  <c r="H4" i="10"/>
  <c r="H5" i="10"/>
  <c r="H3" i="10"/>
  <c r="H8" i="10"/>
  <c r="H13" i="10"/>
  <c r="H15" i="10"/>
  <c r="H17" i="10"/>
  <c r="H9" i="10"/>
  <c r="H18" i="10"/>
  <c r="H14" i="10"/>
  <c r="H16" i="10"/>
  <c r="H19" i="10"/>
  <c r="H20" i="10"/>
  <c r="F20" i="5"/>
  <c r="I20" i="5" s="1"/>
  <c r="F21" i="5"/>
  <c r="I21" i="5" s="1"/>
  <c r="B14" i="5"/>
  <c r="B19" i="5"/>
  <c r="B9" i="5"/>
  <c r="F13" i="5"/>
  <c r="I13" i="5" s="1"/>
  <c r="B16" i="5"/>
  <c r="G14" i="5" l="1"/>
  <c r="G16" i="5"/>
  <c r="G9" i="5"/>
  <c r="G13" i="5"/>
  <c r="G12" i="5"/>
  <c r="G22" i="5"/>
  <c r="G7" i="5"/>
  <c r="G8" i="5"/>
  <c r="G10" i="5"/>
  <c r="G17" i="5"/>
  <c r="G18" i="5"/>
  <c r="G5" i="5"/>
  <c r="G6" i="5"/>
  <c r="G4" i="5"/>
  <c r="G3" i="5"/>
  <c r="G11" i="5"/>
  <c r="J1" i="5"/>
  <c r="H21" i="5" s="1"/>
  <c r="H19" i="5" l="1"/>
  <c r="H15" i="5"/>
  <c r="H20" i="5"/>
  <c r="H4" i="5"/>
  <c r="H17" i="5"/>
  <c r="H22" i="5"/>
  <c r="H16" i="5"/>
  <c r="H11" i="5"/>
  <c r="H5" i="5"/>
  <c r="H8" i="5"/>
  <c r="H13" i="5"/>
  <c r="H3" i="5"/>
  <c r="H6" i="5"/>
  <c r="H18" i="5"/>
  <c r="H10" i="5"/>
  <c r="H7" i="5"/>
  <c r="H12" i="5"/>
  <c r="H9" i="5"/>
  <c r="H14" i="5"/>
</calcChain>
</file>

<file path=xl/sharedStrings.xml><?xml version="1.0" encoding="utf-8"?>
<sst xmlns="http://schemas.openxmlformats.org/spreadsheetml/2006/main" count="250" uniqueCount="47">
  <si>
    <t>DIAS</t>
  </si>
  <si>
    <t>OBSERVAÇÕES</t>
  </si>
  <si>
    <t>DIA DA SEMANA</t>
  </si>
  <si>
    <t>HORÁRIO</t>
  </si>
  <si>
    <t xml:space="preserve">FILIAL
</t>
  </si>
  <si>
    <t>DATA AGENDADA</t>
  </si>
  <si>
    <t>CRONOGRAMA DE INVENTÁRIOS MEIA SOLA/ANACAPRI/SCHUTZ</t>
  </si>
  <si>
    <t>AZZ 90</t>
  </si>
  <si>
    <t>AZZ 408</t>
  </si>
  <si>
    <t>MS IGUATEMI</t>
  </si>
  <si>
    <t>AZZ KENNEDY</t>
  </si>
  <si>
    <t>MS MAISON</t>
  </si>
  <si>
    <t>MS ALDEOTA</t>
  </si>
  <si>
    <t>STZ ALDEOTA</t>
  </si>
  <si>
    <t>STZ IGUATEMI</t>
  </si>
  <si>
    <t>AC ALDEOTA</t>
  </si>
  <si>
    <t>AZZ DOM LUÍS</t>
  </si>
  <si>
    <t>AC RIOMAR</t>
  </si>
  <si>
    <t>AZZ RIOMAR</t>
  </si>
  <si>
    <t>MS RIOMAR</t>
  </si>
  <si>
    <t>AZZ CENTRO</t>
  </si>
  <si>
    <t>STZ RIOMAR</t>
  </si>
  <si>
    <t>OFF CAUCAIA</t>
  </si>
  <si>
    <t>INTERVALO</t>
  </si>
  <si>
    <t>AZZ CARIRI</t>
  </si>
  <si>
    <t>AC CARIRI</t>
  </si>
  <si>
    <t>AZZ SOBRAL</t>
  </si>
  <si>
    <t>Sem data prevista ou provisória</t>
  </si>
  <si>
    <t>AC IGUATEMI</t>
  </si>
  <si>
    <t>Data</t>
  </si>
  <si>
    <t>Loja</t>
  </si>
  <si>
    <t>ÚLTIMO + 90 DIAS</t>
  </si>
  <si>
    <t>2º Ciclo 2020</t>
  </si>
  <si>
    <t>3º Ciclo 2020</t>
  </si>
  <si>
    <t>4º Ciclo 2020</t>
  </si>
  <si>
    <t>1º Ciclo 2021</t>
  </si>
  <si>
    <t>ÚLTIMO BALANÇO</t>
  </si>
  <si>
    <t>Rótulos de Linha</t>
  </si>
  <si>
    <t>Total Geral</t>
  </si>
  <si>
    <t>jul</t>
  </si>
  <si>
    <t>ago</t>
  </si>
  <si>
    <t>out</t>
  </si>
  <si>
    <t>nov</t>
  </si>
  <si>
    <t>Valor</t>
  </si>
  <si>
    <t>Soma de Valor</t>
  </si>
  <si>
    <t>set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</si>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</sst>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\ &quot;Dias&quot;"/>
    <numFmt numFmtId="165" formatCode="dddd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u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0">
    <xf numFmtId="0" fontId="0" fillId="0" borderId="0" xfId="0"/>
    <xf numFmtId="14" fontId="3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5" fillId="0" borderId="0" xfId="0" applyNumberFormat="1" applyFont="1"/>
    <xf numFmtId="0" fontId="0" fillId="0" borderId="0" xfId="0" applyNumberFormat="1"/>
    <xf numFmtId="1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2" fillId="0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14" fontId="3" fillId="0" borderId="2" xfId="0" applyNumberFormat="1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/>
    </xf>
    <xf numFmtId="14" fontId="3" fillId="0" borderId="8" xfId="0" applyNumberFormat="1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0" fontId="1" fillId="0" borderId="8" xfId="0" applyFont="1" applyFill="1" applyBorder="1"/>
    <xf numFmtId="20" fontId="3" fillId="0" borderId="9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5" fontId="4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1" fillId="3" borderId="12" xfId="0" applyFont="1" applyFill="1" applyBorder="1"/>
    <xf numFmtId="14" fontId="1" fillId="4" borderId="1" xfId="0" applyNumberFormat="1" applyFont="1" applyFill="1" applyBorder="1" applyAlignment="1">
      <alignment horizontal="center"/>
    </xf>
    <xf numFmtId="14" fontId="1" fillId="3" borderId="11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4" fontId="0" fillId="0" borderId="0" xfId="1" applyFont="1"/>
    <xf numFmtId="0" fontId="2" fillId="0" borderId="9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6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27"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5" formatCode="ddd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\ &quot;Dias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5" formatCode="dd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5" formatCode="dd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\ &quot;Dias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\ &quot;Dias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5" formatCode="dd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\ &quot;Dias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5" formatCode="dd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\ &quot;Dias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V01" refreshedDate="44378.39458738426" createdVersion="6" refreshedVersion="6" minRefreshableVersion="3" recordCount="42" xr:uid="{BC15BBBB-30B3-433C-92FC-CAC16C079E6E}">
  <cacheSource type="worksheet">
    <worksheetSource ref="A1:B43" sheet="Planilha1"/>
  </cacheSource>
  <cacheFields count="3">
    <cacheField name="Data" numFmtId="14">
      <sharedItems containsSemiMixedTypes="0" containsNonDate="0" containsDate="1" containsString="0" minDate="2021-07-05T00:00:00" maxDate="2021-12-02T00:00:00" count="42">
        <d v="2021-07-05T00:00:00"/>
        <d v="2021-07-06T00:00:00"/>
        <d v="2021-07-07T00:00:00"/>
        <d v="2021-07-08T00:00:00"/>
        <d v="2021-07-11T00:00:00"/>
        <d v="2021-07-12T00:00:00"/>
        <d v="2021-07-13T00:00:00"/>
        <d v="2021-07-14T00:00:00"/>
        <d v="2021-07-15T00:00:00"/>
        <d v="2021-07-18T00:00:00"/>
        <d v="2021-07-19T00:00:00"/>
        <d v="2021-07-20T00:00:00"/>
        <d v="2021-07-21T00:00:00"/>
        <d v="2021-07-22T00:00:00"/>
        <d v="2021-07-24T00:00:00"/>
        <d v="2021-07-26T00:00:00"/>
        <d v="2021-07-27T00:00:00"/>
        <d v="2021-08-02T00:00:00"/>
        <d v="2021-08-03T00:00:00"/>
        <d v="2021-08-04T00:00:00"/>
        <d v="2021-09-01T00:00:00"/>
        <d v="2021-10-04T00:00:00"/>
        <d v="2021-10-05T00:00:00"/>
        <d v="2021-10-06T00:00:00"/>
        <d v="2021-10-07T00:00:00"/>
        <d v="2021-10-10T00:00:00"/>
        <d v="2021-10-11T00:00:00"/>
        <d v="2021-10-13T00:00:00"/>
        <d v="2021-10-14T00:00:00"/>
        <d v="2021-10-15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5T00:00:00"/>
        <d v="2021-10-26T00:00:00"/>
        <d v="2021-11-03T00:00:00"/>
        <d v="2021-11-04T00:00:00"/>
        <d v="2021-12-01T00:00:00"/>
      </sharedItems>
      <fieldGroup par="2" base="0">
        <rangePr groupBy="days" startDate="2021-07-05T00:00:00" endDate="2021-12-02T00:00:00"/>
        <groupItems count="368">
          <s v="&lt;05/07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1"/>
        </groupItems>
      </fieldGroup>
    </cacheField>
    <cacheField name="Valor" numFmtId="44">
      <sharedItems containsSemiMixedTypes="0" containsString="0" containsNumber="1" containsInteger="1" minValue="690" maxValue="850"/>
    </cacheField>
    <cacheField name="Meses" numFmtId="0" databaseField="0">
      <fieldGroup base="0">
        <rangePr groupBy="months" startDate="2021-07-05T00:00:00" endDate="2021-12-02T00:00:00"/>
        <groupItems count="14">
          <s v="&lt;05/07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850"/>
  </r>
  <r>
    <x v="1"/>
    <n v="850"/>
  </r>
  <r>
    <x v="2"/>
    <n v="690"/>
  </r>
  <r>
    <x v="3"/>
    <n v="690"/>
  </r>
  <r>
    <x v="4"/>
    <n v="690"/>
  </r>
  <r>
    <x v="5"/>
    <n v="690"/>
  </r>
  <r>
    <x v="6"/>
    <n v="690"/>
  </r>
  <r>
    <x v="7"/>
    <n v="690"/>
  </r>
  <r>
    <x v="8"/>
    <n v="690"/>
  </r>
  <r>
    <x v="9"/>
    <n v="690"/>
  </r>
  <r>
    <x v="10"/>
    <n v="690"/>
  </r>
  <r>
    <x v="11"/>
    <n v="690"/>
  </r>
  <r>
    <x v="12"/>
    <n v="690"/>
  </r>
  <r>
    <x v="13"/>
    <n v="690"/>
  </r>
  <r>
    <x v="14"/>
    <n v="690"/>
  </r>
  <r>
    <x v="15"/>
    <n v="690"/>
  </r>
  <r>
    <x v="16"/>
    <n v="690"/>
  </r>
  <r>
    <x v="17"/>
    <n v="715"/>
  </r>
  <r>
    <x v="18"/>
    <n v="715"/>
  </r>
  <r>
    <x v="19"/>
    <n v="715"/>
  </r>
  <r>
    <x v="20"/>
    <n v="805"/>
  </r>
  <r>
    <x v="21"/>
    <n v="850"/>
  </r>
  <r>
    <x v="22"/>
    <n v="850"/>
  </r>
  <r>
    <x v="23"/>
    <n v="690"/>
  </r>
  <r>
    <x v="24"/>
    <n v="690"/>
  </r>
  <r>
    <x v="25"/>
    <n v="690"/>
  </r>
  <r>
    <x v="26"/>
    <n v="690"/>
  </r>
  <r>
    <x v="27"/>
    <n v="690"/>
  </r>
  <r>
    <x v="28"/>
    <n v="690"/>
  </r>
  <r>
    <x v="29"/>
    <n v="690"/>
  </r>
  <r>
    <x v="30"/>
    <n v="690"/>
  </r>
  <r>
    <x v="31"/>
    <n v="690"/>
  </r>
  <r>
    <x v="32"/>
    <n v="690"/>
  </r>
  <r>
    <x v="33"/>
    <n v="690"/>
  </r>
  <r>
    <x v="34"/>
    <n v="690"/>
  </r>
  <r>
    <x v="35"/>
    <n v="690"/>
  </r>
  <r>
    <x v="36"/>
    <n v="690"/>
  </r>
  <r>
    <x v="37"/>
    <n v="690"/>
  </r>
  <r>
    <x v="38"/>
    <n v="715"/>
  </r>
  <r>
    <x v="39"/>
    <n v="715"/>
  </r>
  <r>
    <x v="40"/>
    <n v="715"/>
  </r>
  <r>
    <x v="41"/>
    <n v="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B5239-DB56-412F-8EF3-68F069549D0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" fld="1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7EF5-E19E-4427-894C-32BE4AD4256E}" name="Tabela2" displayName="Tabela2" ref="A2:I22" totalsRowShown="0" headerRowDxfId="186" headerRowBorderDxfId="185" tableBorderDxfId="184" totalsRowBorderDxfId="183">
  <autoFilter ref="A2:I22" xr:uid="{A9EA44E2-27F1-4519-914B-958632B24A17}"/>
  <sortState ref="A3:I22">
    <sortCondition ref="D3:D22"/>
  </sortState>
  <tableColumns count="9">
    <tableColumn id="1" xr3:uid="{1E8486CC-C6D3-42B3-8204-384F0F728E6C}" name="ÚLTIMO BALANÇO" dataDxfId="182">
      <calculatedColumnFormula>IFERROR(VLOOKUP(C3,L:M,2,0),"-")</calculatedColumnFormula>
    </tableColumn>
    <tableColumn id="2" xr3:uid="{718DA364-9E84-429D-8139-642CC862D0FC}" name="ÚLTIMO + 90 DIAS" dataDxfId="181">
      <calculatedColumnFormula>IFERROR(A3+90,"-")</calculatedColumnFormula>
    </tableColumn>
    <tableColumn id="4" xr3:uid="{E444CDD2-D271-499D-9971-683B4B04C9A2}" name="FILIAL_x000a_" dataDxfId="180"/>
    <tableColumn id="3" xr3:uid="{FADE752C-4B75-496B-A1EB-C4324E61FC53}" name="DATA AGENDADA" dataDxfId="179"/>
    <tableColumn id="5" xr3:uid="{80D37B86-7A56-4CF1-8A8D-2BEC7D9D5572}" name="HORÁRIO" dataDxfId="178"/>
    <tableColumn id="6" xr3:uid="{8ECCB7A7-B075-4C80-9827-61A14B9928E1}" name="DIAS" dataDxfId="177">
      <calculatedColumnFormula>IFERROR(D3-A3,"")</calculatedColumnFormula>
    </tableColumn>
    <tableColumn id="7" xr3:uid="{853B8DB5-8BE4-43B9-8454-28660178711F}" name="DIA DA SEMANA" dataDxfId="176">
      <calculatedColumnFormula>D3</calculatedColumnFormula>
    </tableColumn>
    <tableColumn id="8" xr3:uid="{04A097C1-8A88-4011-A5F5-059973A498D3}" name="OBSERVAÇÕES" dataDxfId="175">
      <calculatedColumnFormula>IF($J$1-D3&gt;0,"Realizado","-")</calculatedColumnFormula>
    </tableColumn>
    <tableColumn id="9" xr3:uid="{2BABED45-3497-4010-B7F9-0DE23E24180A}" name="INTERVALO" dataDxfId="174">
      <calculatedColumnFormula>IFERROR(F3/30,"")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CAA2C0-210D-4377-AD17-A3CA578C88EA}" name="Tabela3" displayName="Tabela3" ref="A2:I22" totalsRowShown="0" headerRowDxfId="133" headerRowBorderDxfId="132" tableBorderDxfId="131" totalsRowBorderDxfId="130">
  <autoFilter ref="A2:I22" xr:uid="{D40FBFCB-5E51-44BF-ABBF-FC9F403A3A34}"/>
  <sortState ref="A3:I22">
    <sortCondition ref="D3:D22"/>
  </sortState>
  <tableColumns count="9">
    <tableColumn id="1" xr3:uid="{7B641B94-1B54-4921-B1D5-C6BB8D8DEC03}" name="ÚLTIMO BALANÇO" dataDxfId="129">
      <calculatedColumnFormula>IFERROR(VLOOKUP(C3,'1º CICLO 2021'!O:P,2,0),"-")</calculatedColumnFormula>
    </tableColumn>
    <tableColumn id="2" xr3:uid="{208E9C78-85A1-4399-B085-8C5C66BAD283}" name="ÚLTIMO + 90 DIAS" dataDxfId="128">
      <calculatedColumnFormula>IFERROR(A3+90,"-")</calculatedColumnFormula>
    </tableColumn>
    <tableColumn id="4" xr3:uid="{8B3A6B97-9A76-411F-B404-16744617B33B}" name="FILIAL_x000a_" dataDxfId="127"/>
    <tableColumn id="3" xr3:uid="{7B187B3C-B720-4A78-BB8B-7B9D0ADF3702}" name="DATA AGENDADA" dataDxfId="126"/>
    <tableColumn id="5" xr3:uid="{0C8D38D8-2580-46BA-BE12-33F375D99875}" name="HORÁRIO" dataDxfId="125"/>
    <tableColumn id="6" xr3:uid="{F400EC06-4E22-48DA-81E3-A0C1A2556C33}" name="DIAS" dataDxfId="124">
      <calculatedColumnFormula>IFERROR(D3-A3,"")</calculatedColumnFormula>
    </tableColumn>
    <tableColumn id="7" xr3:uid="{05BFE306-2C4D-4890-A95B-C9AA261D0D33}" name="DIA DA SEMANA" dataDxfId="123">
      <calculatedColumnFormula>D3</calculatedColumnFormula>
    </tableColumn>
    <tableColumn id="8" xr3:uid="{B1C32C36-3389-4952-9915-0D562048DBF0}" name="OBSERVAÇÕES" dataDxfId="122">
      <calculatedColumnFormula>IF($J$1-D3&gt;0,"Realizado","-")</calculatedColumnFormula>
    </tableColumn>
    <tableColumn id="9" xr3:uid="{2C42B94D-D54A-4FCA-A2BD-14E9F7319AD8}" name="INTERVALO" dataDxfId="121">
      <calculatedColumnFormula>IFERROR(F3/30,"")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EBDE0-EDB3-436E-9727-194A0B5280E5}" name="Tabela1" displayName="Tabela1" ref="A2:I22" totalsRowShown="0" headerRowDxfId="78" headerRowBorderDxfId="77" tableBorderDxfId="76" totalsRowBorderDxfId="75">
  <autoFilter ref="A2:I22" xr:uid="{97F90FC2-EC53-4BEB-8284-E6A6D4CFE3F6}"/>
  <sortState ref="A3:I22">
    <sortCondition ref="D3:D22"/>
  </sortState>
  <tableColumns count="9">
    <tableColumn id="1" xr3:uid="{DE8FDA19-9EC9-4D68-88CB-27652B681CFD}" name="ÚLTIMO BALANÇO" dataDxfId="74" totalsRowDxfId="73">
      <calculatedColumnFormula>IFERROR(VLOOKUP(C3,'2º CICLO 2021'!L:M,2,0),"-")</calculatedColumnFormula>
    </tableColumn>
    <tableColumn id="2" xr3:uid="{B87BA38C-00ED-4C74-A998-063DD5875668}" name="ÚLTIMO + 90 DIAS" dataDxfId="72" totalsRowDxfId="71">
      <calculatedColumnFormula>IFERROR(A3+90,"-")</calculatedColumnFormula>
    </tableColumn>
    <tableColumn id="4" xr3:uid="{C021739D-3CD1-45A0-AF4A-1D90C6EDEB32}" name="FILIAL_x000a_" dataDxfId="70" totalsRowDxfId="69"/>
    <tableColumn id="3" xr3:uid="{B3B7ACB2-EE32-41CF-9BB4-175149B9279D}" name="DATA AGENDADA" dataDxfId="68" totalsRowDxfId="67"/>
    <tableColumn id="5" xr3:uid="{F6FB699D-6DBC-4178-93E0-ACB968C25B3B}" name="HORÁRIO" dataDxfId="66" totalsRowDxfId="65"/>
    <tableColumn id="6" xr3:uid="{2EC7B917-F3CA-4162-A1F1-0A735692A96A}" name="DIAS" dataDxfId="64" totalsRowDxfId="63">
      <calculatedColumnFormula>IFERROR(D3-A3,"")</calculatedColumnFormula>
    </tableColumn>
    <tableColumn id="7" xr3:uid="{A6911E66-05A4-4A41-BCA6-C420F65F37D8}" name="DIA DA SEMANA" dataDxfId="62" totalsRowDxfId="61">
      <calculatedColumnFormula>D3</calculatedColumnFormula>
    </tableColumn>
    <tableColumn id="8" xr3:uid="{077DC080-5CE2-4246-A79A-29B88AABEF3F}" name="OBSERVAÇÕES" dataDxfId="60" totalsRowDxfId="59">
      <calculatedColumnFormula>IF($J$1-D3&gt;0,"Realizado","-")</calculatedColumnFormula>
    </tableColumn>
    <tableColumn id="9" xr3:uid="{BFF688CF-C201-467C-A591-A886439B9967}" name="INTERVALO" dataDxfId="58" totalsRowDxfId="57">
      <calculatedColumnFormula>IFERROR(F3/30,"")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F2AE4B-EFE9-4ADE-B108-33371EA4FE9A}" name="Tabela15" displayName="Tabela15" ref="A2:I22" totalsRowShown="0" headerRowDxfId="14" dataDxfId="12" headerRowBorderDxfId="13" tableBorderDxfId="11" totalsRowBorderDxfId="10">
  <autoFilter ref="A2:I22" xr:uid="{97F90FC2-EC53-4BEB-8284-E6A6D4CFE3F6}"/>
  <sortState ref="A3:I22">
    <sortCondition ref="D3:D22"/>
  </sortState>
  <tableColumns count="9">
    <tableColumn id="1" xr3:uid="{AA6FCE58-77C1-4575-A2B5-42B2919F17F4}" name="ÚLTIMO BALANÇO" dataDxfId="9">
      <calculatedColumnFormula>IFERROR(VLOOKUP(C3,'3º CICLO 2021'!L:M,2,0),"-")</calculatedColumnFormula>
    </tableColumn>
    <tableColumn id="2" xr3:uid="{847825FF-5DE2-48BA-8FC0-DA0FB5BFCABD}" name="ÚLTIMO + 90 DIAS" dataDxfId="8">
      <calculatedColumnFormula>IFERROR(A3+90,"-")</calculatedColumnFormula>
    </tableColumn>
    <tableColumn id="4" xr3:uid="{099DCD15-6D8E-4242-B1ED-21E1C55453C9}" name="FILIAL_x000a_" dataDxfId="7"/>
    <tableColumn id="3" xr3:uid="{9CF30AF3-0AFC-4E47-8321-5A0A01926AF3}" name="DATA AGENDADA" dataDxfId="6"/>
    <tableColumn id="5" xr3:uid="{089C39EF-607B-4425-AA40-9CF0B0007342}" name="HORÁRIO" dataDxfId="5"/>
    <tableColumn id="6" xr3:uid="{0CBACC74-7F08-40C1-8959-09951850D52D}" name="DIAS" dataDxfId="4">
      <calculatedColumnFormula>IFERROR(D3-A3,"")</calculatedColumnFormula>
    </tableColumn>
    <tableColumn id="7" xr3:uid="{AC10C4B0-0AE4-41D4-A8BC-50A2207B9AEB}" name="DIA DA SEMANA" dataDxfId="3">
      <calculatedColumnFormula>D3</calculatedColumnFormula>
    </tableColumn>
    <tableColumn id="8" xr3:uid="{2C29DB16-CAC2-4A11-AC8C-B5CA6B44E5EA}" name="OBSERVAÇÕES" dataDxfId="2">
      <calculatedColumnFormula>IF($J$1-D3&gt;0,"Realizado","-")</calculatedColumnFormula>
    </tableColumn>
    <tableColumn id="9" xr3:uid="{DF8B8B35-035B-449C-9BD8-FB6948C815A6}" name="INTERVALO" dataDxfId="1">
      <calculatedColumnFormula>IFERROR(F3/30,"")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A1E9-0B97-43FB-A0DB-1FECB2A6A809}">
  <sheetPr>
    <pageSetUpPr fitToPage="1"/>
  </sheetPr>
  <dimension ref="A1:P22"/>
  <sheetViews>
    <sheetView workbookViewId="0">
      <selection activeCell="C19" sqref="C19"/>
    </sheetView>
  </sheetViews>
  <sheetFormatPr defaultRowHeight="15" x14ac:dyDescent="0.25"/>
  <cols>
    <col min="1" max="1" width="22.5703125" bestFit="1" customWidth="1"/>
    <col min="2" max="2" width="19.5703125" customWidth="1"/>
    <col min="3" max="3" width="14" bestFit="1" customWidth="1"/>
    <col min="4" max="4" width="19" customWidth="1"/>
    <col min="6" max="6" width="11.7109375" customWidth="1"/>
    <col min="7" max="7" width="20.42578125" bestFit="1" customWidth="1"/>
    <col min="8" max="8" width="17.85546875" customWidth="1"/>
    <col min="9" max="9" width="17.28515625" customWidth="1"/>
    <col min="10" max="10" width="18.5703125" bestFit="1" customWidth="1"/>
    <col min="12" max="13" width="14" hidden="1" customWidth="1"/>
    <col min="14" max="14" width="12" hidden="1" customWidth="1"/>
    <col min="15" max="16" width="14" hidden="1" customWidth="1"/>
    <col min="17" max="17" width="10.7109375" customWidth="1"/>
  </cols>
  <sheetData>
    <row r="1" spans="1:16" ht="21" x14ac:dyDescent="0.35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7">
        <f ca="1">TODAY()</f>
        <v>44467</v>
      </c>
      <c r="L1" s="46" t="s">
        <v>34</v>
      </c>
      <c r="M1" s="47"/>
      <c r="O1" s="48" t="s">
        <v>35</v>
      </c>
      <c r="P1" s="48"/>
    </row>
    <row r="2" spans="1:16" ht="30" customHeight="1" x14ac:dyDescent="0.25">
      <c r="A2" s="33" t="s">
        <v>36</v>
      </c>
      <c r="B2" s="34" t="s">
        <v>31</v>
      </c>
      <c r="C2" s="35" t="s">
        <v>4</v>
      </c>
      <c r="D2" s="34" t="s">
        <v>5</v>
      </c>
      <c r="E2" s="35" t="s">
        <v>3</v>
      </c>
      <c r="F2" s="35" t="s">
        <v>0</v>
      </c>
      <c r="G2" s="35" t="s">
        <v>2</v>
      </c>
      <c r="H2" s="35" t="s">
        <v>1</v>
      </c>
      <c r="I2" s="36" t="s">
        <v>23</v>
      </c>
      <c r="J2" s="12" t="s">
        <v>27</v>
      </c>
      <c r="L2" s="13" t="s">
        <v>30</v>
      </c>
      <c r="M2" s="13" t="s">
        <v>29</v>
      </c>
      <c r="O2" s="13" t="s">
        <v>30</v>
      </c>
      <c r="P2" s="13" t="s">
        <v>29</v>
      </c>
    </row>
    <row r="3" spans="1:16" x14ac:dyDescent="0.25">
      <c r="A3" s="15">
        <f t="shared" ref="A3:A22" si="0">IFERROR(VLOOKUP(C3,L:M,2,0),"-")</f>
        <v>44113</v>
      </c>
      <c r="B3" s="1">
        <f t="shared" ref="B3:B22" si="1">IFERROR(A3+90,"-")</f>
        <v>44203</v>
      </c>
      <c r="C3" s="10" t="s">
        <v>7</v>
      </c>
      <c r="D3" s="9">
        <v>44200</v>
      </c>
      <c r="E3" s="3">
        <v>0.875</v>
      </c>
      <c r="F3" s="4">
        <f t="shared" ref="F3:F22" si="2">IFERROR(D3-A3,"")</f>
        <v>87</v>
      </c>
      <c r="G3" s="5">
        <f t="shared" ref="G3:G22" si="3">D3</f>
        <v>44200</v>
      </c>
      <c r="H3" s="11" t="str">
        <f t="shared" ref="H3:H22" ca="1" si="4">IF($J$1-D3&gt;0,"Realizado","-")</f>
        <v>Realizado</v>
      </c>
      <c r="I3" s="16">
        <f t="shared" ref="I3:I22" si="5">IFERROR(F3/30,"")</f>
        <v>2.9</v>
      </c>
      <c r="L3" s="28" t="s">
        <v>8</v>
      </c>
      <c r="M3" s="31">
        <v>44110</v>
      </c>
      <c r="O3" s="14" t="s">
        <v>22</v>
      </c>
      <c r="P3" s="9">
        <f>IFERROR(VLOOKUP(O3,C:D,2,0),"")</f>
        <v>44222</v>
      </c>
    </row>
    <row r="4" spans="1:16" x14ac:dyDescent="0.25">
      <c r="A4" s="15">
        <f t="shared" si="0"/>
        <v>44110</v>
      </c>
      <c r="B4" s="1">
        <f t="shared" si="1"/>
        <v>44200</v>
      </c>
      <c r="C4" s="10" t="s">
        <v>8</v>
      </c>
      <c r="D4" s="9">
        <v>44201</v>
      </c>
      <c r="E4" s="3">
        <v>0.91666666666666663</v>
      </c>
      <c r="F4" s="4">
        <f t="shared" si="2"/>
        <v>91</v>
      </c>
      <c r="G4" s="5">
        <f t="shared" si="3"/>
        <v>44201</v>
      </c>
      <c r="H4" s="11" t="str">
        <f t="shared" ca="1" si="4"/>
        <v>Realizado</v>
      </c>
      <c r="I4" s="16">
        <f t="shared" si="5"/>
        <v>3.0333333333333332</v>
      </c>
      <c r="L4" s="29" t="s">
        <v>9</v>
      </c>
      <c r="M4" s="2">
        <v>44111</v>
      </c>
      <c r="O4" s="14" t="s">
        <v>7</v>
      </c>
      <c r="P4" s="9">
        <f t="shared" ref="P4:P22" si="6">IFERROR(VLOOKUP(O4,C:D,2,0),"")</f>
        <v>44200</v>
      </c>
    </row>
    <row r="5" spans="1:16" x14ac:dyDescent="0.25">
      <c r="A5" s="15">
        <f t="shared" si="0"/>
        <v>44112</v>
      </c>
      <c r="B5" s="1">
        <f t="shared" si="1"/>
        <v>44202</v>
      </c>
      <c r="C5" s="10" t="s">
        <v>28</v>
      </c>
      <c r="D5" s="9">
        <v>44202</v>
      </c>
      <c r="E5" s="3">
        <v>0.91666666666666663</v>
      </c>
      <c r="F5" s="4">
        <f t="shared" si="2"/>
        <v>90</v>
      </c>
      <c r="G5" s="5">
        <f t="shared" si="3"/>
        <v>44202</v>
      </c>
      <c r="H5" s="6" t="str">
        <f t="shared" ca="1" si="4"/>
        <v>Realizado</v>
      </c>
      <c r="I5" s="16">
        <f t="shared" si="5"/>
        <v>3</v>
      </c>
      <c r="L5" s="28" t="s">
        <v>28</v>
      </c>
      <c r="M5" s="31">
        <v>44112</v>
      </c>
      <c r="O5" s="14" t="s">
        <v>8</v>
      </c>
      <c r="P5" s="9">
        <f t="shared" si="6"/>
        <v>44201</v>
      </c>
    </row>
    <row r="6" spans="1:16" x14ac:dyDescent="0.25">
      <c r="A6" s="15">
        <f t="shared" si="0"/>
        <v>44111</v>
      </c>
      <c r="B6" s="1">
        <f t="shared" si="1"/>
        <v>44201</v>
      </c>
      <c r="C6" s="10" t="s">
        <v>9</v>
      </c>
      <c r="D6" s="9">
        <v>44203</v>
      </c>
      <c r="E6" s="3">
        <v>0.91666666666666663</v>
      </c>
      <c r="F6" s="4">
        <f t="shared" si="2"/>
        <v>92</v>
      </c>
      <c r="G6" s="5">
        <f t="shared" si="3"/>
        <v>44203</v>
      </c>
      <c r="H6" s="6" t="str">
        <f t="shared" ca="1" si="4"/>
        <v>Realizado</v>
      </c>
      <c r="I6" s="16">
        <f t="shared" si="5"/>
        <v>3.0666666666666669</v>
      </c>
      <c r="L6" s="29" t="s">
        <v>7</v>
      </c>
      <c r="M6" s="2">
        <v>44113</v>
      </c>
      <c r="O6" s="14" t="s">
        <v>9</v>
      </c>
      <c r="P6" s="9">
        <f t="shared" si="6"/>
        <v>44203</v>
      </c>
    </row>
    <row r="7" spans="1:16" x14ac:dyDescent="0.25">
      <c r="A7" s="15">
        <f t="shared" si="0"/>
        <v>44119</v>
      </c>
      <c r="B7" s="1">
        <f t="shared" si="1"/>
        <v>44209</v>
      </c>
      <c r="C7" s="10" t="s">
        <v>15</v>
      </c>
      <c r="D7" s="9">
        <v>44207</v>
      </c>
      <c r="E7" s="3">
        <v>0.875</v>
      </c>
      <c r="F7" s="4">
        <f t="shared" si="2"/>
        <v>88</v>
      </c>
      <c r="G7" s="5">
        <f t="shared" si="3"/>
        <v>44207</v>
      </c>
      <c r="H7" s="6" t="str">
        <f t="shared" ca="1" si="4"/>
        <v>Realizado</v>
      </c>
      <c r="I7" s="16">
        <f t="shared" si="5"/>
        <v>2.9333333333333331</v>
      </c>
      <c r="L7" s="28" t="s">
        <v>11</v>
      </c>
      <c r="M7" s="31">
        <v>44115</v>
      </c>
      <c r="O7" s="14" t="s">
        <v>28</v>
      </c>
      <c r="P7" s="9">
        <f t="shared" si="6"/>
        <v>44202</v>
      </c>
    </row>
    <row r="8" spans="1:16" x14ac:dyDescent="0.25">
      <c r="A8" s="15">
        <f t="shared" si="0"/>
        <v>44118</v>
      </c>
      <c r="B8" s="1">
        <f t="shared" si="1"/>
        <v>44208</v>
      </c>
      <c r="C8" s="10" t="s">
        <v>13</v>
      </c>
      <c r="D8" s="9">
        <v>44208</v>
      </c>
      <c r="E8" s="3">
        <v>0.875</v>
      </c>
      <c r="F8" s="4">
        <f t="shared" si="2"/>
        <v>90</v>
      </c>
      <c r="G8" s="5">
        <f t="shared" si="3"/>
        <v>44208</v>
      </c>
      <c r="H8" s="6" t="str">
        <f t="shared" ca="1" si="4"/>
        <v>Realizado</v>
      </c>
      <c r="I8" s="16">
        <f t="shared" si="5"/>
        <v>3</v>
      </c>
      <c r="L8" s="29" t="s">
        <v>21</v>
      </c>
      <c r="M8" s="2">
        <v>44117</v>
      </c>
      <c r="O8" s="14" t="s">
        <v>11</v>
      </c>
      <c r="P8" s="9">
        <f t="shared" si="6"/>
        <v>44234</v>
      </c>
    </row>
    <row r="9" spans="1:16" x14ac:dyDescent="0.25">
      <c r="A9" s="15">
        <f t="shared" si="0"/>
        <v>44125</v>
      </c>
      <c r="B9" s="1">
        <f t="shared" si="1"/>
        <v>44215</v>
      </c>
      <c r="C9" s="10" t="s">
        <v>12</v>
      </c>
      <c r="D9" s="9">
        <v>44209</v>
      </c>
      <c r="E9" s="3">
        <v>0.875</v>
      </c>
      <c r="F9" s="4">
        <f t="shared" si="2"/>
        <v>84</v>
      </c>
      <c r="G9" s="5">
        <f t="shared" si="3"/>
        <v>44209</v>
      </c>
      <c r="H9" s="6" t="str">
        <f t="shared" ca="1" si="4"/>
        <v>Realizado</v>
      </c>
      <c r="I9" s="16">
        <f t="shared" si="5"/>
        <v>2.8</v>
      </c>
      <c r="L9" s="28" t="s">
        <v>13</v>
      </c>
      <c r="M9" s="31">
        <v>44118</v>
      </c>
      <c r="O9" s="14" t="s">
        <v>14</v>
      </c>
      <c r="P9" s="9">
        <f t="shared" si="6"/>
        <v>44221</v>
      </c>
    </row>
    <row r="10" spans="1:16" x14ac:dyDescent="0.25">
      <c r="A10" s="15">
        <f t="shared" si="0"/>
        <v>44117</v>
      </c>
      <c r="B10" s="1">
        <f t="shared" si="1"/>
        <v>44207</v>
      </c>
      <c r="C10" s="10" t="s">
        <v>21</v>
      </c>
      <c r="D10" s="9">
        <v>44210</v>
      </c>
      <c r="E10" s="3">
        <v>0.91666666666666663</v>
      </c>
      <c r="F10" s="4">
        <f t="shared" si="2"/>
        <v>93</v>
      </c>
      <c r="G10" s="5">
        <f t="shared" si="3"/>
        <v>44210</v>
      </c>
      <c r="H10" s="6" t="str">
        <f t="shared" ca="1" si="4"/>
        <v>Realizado</v>
      </c>
      <c r="I10" s="16">
        <f t="shared" si="5"/>
        <v>3.1</v>
      </c>
      <c r="L10" s="29" t="s">
        <v>15</v>
      </c>
      <c r="M10" s="2">
        <v>44119</v>
      </c>
      <c r="O10" s="14" t="s">
        <v>21</v>
      </c>
      <c r="P10" s="9">
        <f t="shared" si="6"/>
        <v>44210</v>
      </c>
    </row>
    <row r="11" spans="1:16" x14ac:dyDescent="0.25">
      <c r="A11" s="15">
        <f t="shared" si="0"/>
        <v>44120</v>
      </c>
      <c r="B11" s="1">
        <f t="shared" si="1"/>
        <v>44210</v>
      </c>
      <c r="C11" s="10" t="s">
        <v>22</v>
      </c>
      <c r="D11" s="9">
        <v>44222</v>
      </c>
      <c r="E11" s="3">
        <v>0.875</v>
      </c>
      <c r="F11" s="4">
        <f t="shared" si="2"/>
        <v>102</v>
      </c>
      <c r="G11" s="5">
        <f t="shared" si="3"/>
        <v>44222</v>
      </c>
      <c r="H11" s="11" t="str">
        <f t="shared" ca="1" si="4"/>
        <v>Realizado</v>
      </c>
      <c r="I11" s="16">
        <f t="shared" si="5"/>
        <v>3.4</v>
      </c>
      <c r="L11" s="28" t="s">
        <v>22</v>
      </c>
      <c r="M11" s="31">
        <v>44120</v>
      </c>
      <c r="O11" s="14" t="s">
        <v>13</v>
      </c>
      <c r="P11" s="9">
        <f t="shared" si="6"/>
        <v>44208</v>
      </c>
    </row>
    <row r="12" spans="1:16" x14ac:dyDescent="0.25">
      <c r="A12" s="15">
        <f t="shared" si="0"/>
        <v>44126</v>
      </c>
      <c r="B12" s="1">
        <f t="shared" si="1"/>
        <v>44216</v>
      </c>
      <c r="C12" s="10" t="s">
        <v>17</v>
      </c>
      <c r="D12" s="9">
        <v>44214</v>
      </c>
      <c r="E12" s="3">
        <v>0.91666666666666663</v>
      </c>
      <c r="F12" s="4">
        <f t="shared" si="2"/>
        <v>88</v>
      </c>
      <c r="G12" s="5">
        <f t="shared" si="3"/>
        <v>44214</v>
      </c>
      <c r="H12" s="6" t="str">
        <f t="shared" ca="1" si="4"/>
        <v>Realizado</v>
      </c>
      <c r="I12" s="16">
        <f t="shared" si="5"/>
        <v>2.9333333333333331</v>
      </c>
      <c r="L12" s="29" t="s">
        <v>16</v>
      </c>
      <c r="M12" s="2">
        <v>44122</v>
      </c>
      <c r="O12" s="14" t="s">
        <v>15</v>
      </c>
      <c r="P12" s="9">
        <f t="shared" si="6"/>
        <v>44207</v>
      </c>
    </row>
    <row r="13" spans="1:16" x14ac:dyDescent="0.25">
      <c r="A13" s="15">
        <f t="shared" si="0"/>
        <v>44130</v>
      </c>
      <c r="B13" s="1">
        <f t="shared" si="1"/>
        <v>44220</v>
      </c>
      <c r="C13" s="10" t="s">
        <v>19</v>
      </c>
      <c r="D13" s="9">
        <v>44215</v>
      </c>
      <c r="E13" s="3">
        <v>0.91666666666666663</v>
      </c>
      <c r="F13" s="4">
        <f t="shared" si="2"/>
        <v>85</v>
      </c>
      <c r="G13" s="5">
        <f t="shared" si="3"/>
        <v>44215</v>
      </c>
      <c r="H13" s="6" t="str">
        <f t="shared" ca="1" si="4"/>
        <v>Realizado</v>
      </c>
      <c r="I13" s="16">
        <f t="shared" si="5"/>
        <v>2.8333333333333335</v>
      </c>
      <c r="L13" s="28" t="s">
        <v>18</v>
      </c>
      <c r="M13" s="31">
        <v>44123</v>
      </c>
      <c r="O13" s="14" t="s">
        <v>16</v>
      </c>
      <c r="P13" s="9">
        <f t="shared" si="6"/>
        <v>44248</v>
      </c>
    </row>
    <row r="14" spans="1:16" x14ac:dyDescent="0.25">
      <c r="A14" s="15">
        <f t="shared" si="0"/>
        <v>44123</v>
      </c>
      <c r="B14" s="1">
        <f t="shared" si="1"/>
        <v>44213</v>
      </c>
      <c r="C14" s="10" t="s">
        <v>18</v>
      </c>
      <c r="D14" s="9">
        <v>44216</v>
      </c>
      <c r="E14" s="3">
        <v>0.91666666666666663</v>
      </c>
      <c r="F14" s="4">
        <f t="shared" si="2"/>
        <v>93</v>
      </c>
      <c r="G14" s="5">
        <f t="shared" si="3"/>
        <v>44216</v>
      </c>
      <c r="H14" s="6" t="str">
        <f t="shared" ca="1" si="4"/>
        <v>Realizado</v>
      </c>
      <c r="I14" s="16">
        <f t="shared" si="5"/>
        <v>3.1</v>
      </c>
      <c r="L14" s="29" t="s">
        <v>10</v>
      </c>
      <c r="M14" s="2">
        <v>44124</v>
      </c>
      <c r="O14" s="14" t="s">
        <v>18</v>
      </c>
      <c r="P14" s="9">
        <f t="shared" si="6"/>
        <v>44216</v>
      </c>
    </row>
    <row r="15" spans="1:16" x14ac:dyDescent="0.25">
      <c r="A15" s="15">
        <f t="shared" si="0"/>
        <v>44124</v>
      </c>
      <c r="B15" s="1">
        <f t="shared" si="1"/>
        <v>44214</v>
      </c>
      <c r="C15" s="10" t="s">
        <v>10</v>
      </c>
      <c r="D15" s="9">
        <v>44217</v>
      </c>
      <c r="E15" s="3">
        <v>0.91666666666666663</v>
      </c>
      <c r="F15" s="4">
        <f t="shared" si="2"/>
        <v>93</v>
      </c>
      <c r="G15" s="5">
        <f t="shared" si="3"/>
        <v>44217</v>
      </c>
      <c r="H15" s="6" t="str">
        <f t="shared" ca="1" si="4"/>
        <v>Realizado</v>
      </c>
      <c r="I15" s="16">
        <f t="shared" si="5"/>
        <v>3.1</v>
      </c>
      <c r="L15" s="28" t="s">
        <v>12</v>
      </c>
      <c r="M15" s="31">
        <v>44125</v>
      </c>
      <c r="O15" s="14" t="s">
        <v>10</v>
      </c>
      <c r="P15" s="9">
        <f t="shared" si="6"/>
        <v>44217</v>
      </c>
    </row>
    <row r="16" spans="1:16" x14ac:dyDescent="0.25">
      <c r="A16" s="15">
        <f t="shared" si="0"/>
        <v>44128</v>
      </c>
      <c r="B16" s="1">
        <f t="shared" si="1"/>
        <v>44218</v>
      </c>
      <c r="C16" s="10" t="s">
        <v>20</v>
      </c>
      <c r="D16" s="9">
        <v>44219</v>
      </c>
      <c r="E16" s="3">
        <v>0.66666666666666663</v>
      </c>
      <c r="F16" s="4">
        <f t="shared" si="2"/>
        <v>91</v>
      </c>
      <c r="G16" s="5">
        <f t="shared" si="3"/>
        <v>44219</v>
      </c>
      <c r="H16" s="6" t="str">
        <f t="shared" ca="1" si="4"/>
        <v>Realizado</v>
      </c>
      <c r="I16" s="16">
        <f t="shared" si="5"/>
        <v>3.0333333333333332</v>
      </c>
      <c r="L16" s="29" t="s">
        <v>17</v>
      </c>
      <c r="M16" s="2">
        <v>44126</v>
      </c>
      <c r="O16" s="14" t="s">
        <v>12</v>
      </c>
      <c r="P16" s="9">
        <f t="shared" si="6"/>
        <v>44209</v>
      </c>
    </row>
    <row r="17" spans="1:16" x14ac:dyDescent="0.25">
      <c r="A17" s="15">
        <f t="shared" si="0"/>
        <v>44131</v>
      </c>
      <c r="B17" s="1">
        <f t="shared" si="1"/>
        <v>44221</v>
      </c>
      <c r="C17" s="10" t="s">
        <v>14</v>
      </c>
      <c r="D17" s="9">
        <v>44221</v>
      </c>
      <c r="E17" s="3">
        <v>0.91666666666666663</v>
      </c>
      <c r="F17" s="4">
        <f t="shared" si="2"/>
        <v>90</v>
      </c>
      <c r="G17" s="5">
        <f t="shared" si="3"/>
        <v>44221</v>
      </c>
      <c r="H17" s="6" t="str">
        <f t="shared" ca="1" si="4"/>
        <v>Realizado</v>
      </c>
      <c r="I17" s="16">
        <f t="shared" si="5"/>
        <v>3</v>
      </c>
      <c r="L17" s="28" t="s">
        <v>20</v>
      </c>
      <c r="M17" s="31">
        <v>44128</v>
      </c>
      <c r="O17" s="14" t="s">
        <v>20</v>
      </c>
      <c r="P17" s="9">
        <f t="shared" si="6"/>
        <v>44219</v>
      </c>
    </row>
    <row r="18" spans="1:16" x14ac:dyDescent="0.25">
      <c r="A18" s="15">
        <f t="shared" si="0"/>
        <v>44115</v>
      </c>
      <c r="B18" s="1">
        <f t="shared" si="1"/>
        <v>44205</v>
      </c>
      <c r="C18" s="10" t="s">
        <v>11</v>
      </c>
      <c r="D18" s="9">
        <v>44234</v>
      </c>
      <c r="E18" s="3">
        <v>0.29166666666666669</v>
      </c>
      <c r="F18" s="4">
        <f t="shared" si="2"/>
        <v>119</v>
      </c>
      <c r="G18" s="5">
        <f t="shared" si="3"/>
        <v>44234</v>
      </c>
      <c r="H18" s="6" t="str">
        <f t="shared" ca="1" si="4"/>
        <v>Realizado</v>
      </c>
      <c r="I18" s="16">
        <f t="shared" si="5"/>
        <v>3.9666666666666668</v>
      </c>
      <c r="L18" s="29" t="s">
        <v>19</v>
      </c>
      <c r="M18" s="2">
        <v>44130</v>
      </c>
      <c r="O18" s="14" t="s">
        <v>17</v>
      </c>
      <c r="P18" s="9">
        <f t="shared" si="6"/>
        <v>44214</v>
      </c>
    </row>
    <row r="19" spans="1:16" x14ac:dyDescent="0.25">
      <c r="A19" s="15">
        <f t="shared" si="0"/>
        <v>44138</v>
      </c>
      <c r="B19" s="1">
        <f t="shared" si="1"/>
        <v>44228</v>
      </c>
      <c r="C19" s="10" t="s">
        <v>24</v>
      </c>
      <c r="D19" s="9">
        <v>44236</v>
      </c>
      <c r="E19" s="3">
        <v>0.875</v>
      </c>
      <c r="F19" s="4">
        <f t="shared" si="2"/>
        <v>98</v>
      </c>
      <c r="G19" s="5">
        <f t="shared" si="3"/>
        <v>44236</v>
      </c>
      <c r="H19" s="6" t="str">
        <f t="shared" ca="1" si="4"/>
        <v>Realizado</v>
      </c>
      <c r="I19" s="16">
        <f t="shared" si="5"/>
        <v>3.2666666666666666</v>
      </c>
      <c r="L19" s="28" t="s">
        <v>14</v>
      </c>
      <c r="M19" s="31">
        <v>44131</v>
      </c>
      <c r="O19" s="14" t="s">
        <v>19</v>
      </c>
      <c r="P19" s="9">
        <f t="shared" si="6"/>
        <v>44215</v>
      </c>
    </row>
    <row r="20" spans="1:16" x14ac:dyDescent="0.25">
      <c r="A20" s="15">
        <f t="shared" si="0"/>
        <v>44139</v>
      </c>
      <c r="B20" s="1">
        <f t="shared" si="1"/>
        <v>44229</v>
      </c>
      <c r="C20" s="10" t="s">
        <v>25</v>
      </c>
      <c r="D20" s="9">
        <v>44235</v>
      </c>
      <c r="E20" s="3">
        <v>0.875</v>
      </c>
      <c r="F20" s="4">
        <f t="shared" si="2"/>
        <v>96</v>
      </c>
      <c r="G20" s="5">
        <f t="shared" si="3"/>
        <v>44235</v>
      </c>
      <c r="H20" s="6" t="str">
        <f t="shared" ca="1" si="4"/>
        <v>Realizado</v>
      </c>
      <c r="I20" s="16">
        <f t="shared" si="5"/>
        <v>3.2</v>
      </c>
      <c r="L20" s="27" t="s">
        <v>26</v>
      </c>
      <c r="M20" s="26">
        <v>44133</v>
      </c>
      <c r="O20" s="14" t="s">
        <v>24</v>
      </c>
      <c r="P20" s="9">
        <f t="shared" si="6"/>
        <v>44236</v>
      </c>
    </row>
    <row r="21" spans="1:16" x14ac:dyDescent="0.25">
      <c r="A21" s="15">
        <f t="shared" si="0"/>
        <v>44133</v>
      </c>
      <c r="B21" s="1">
        <f t="shared" si="1"/>
        <v>44223</v>
      </c>
      <c r="C21" s="10" t="s">
        <v>26</v>
      </c>
      <c r="D21" s="9">
        <v>44237</v>
      </c>
      <c r="E21" s="3">
        <v>0.875</v>
      </c>
      <c r="F21" s="4">
        <f t="shared" si="2"/>
        <v>104</v>
      </c>
      <c r="G21" s="5">
        <f t="shared" si="3"/>
        <v>44237</v>
      </c>
      <c r="H21" s="6" t="str">
        <f t="shared" ca="1" si="4"/>
        <v>Realizado</v>
      </c>
      <c r="I21" s="16">
        <f t="shared" si="5"/>
        <v>3.4666666666666668</v>
      </c>
      <c r="L21" s="27" t="s">
        <v>24</v>
      </c>
      <c r="M21" s="26">
        <v>44138</v>
      </c>
      <c r="O21" s="14" t="s">
        <v>25</v>
      </c>
      <c r="P21" s="9">
        <f t="shared" si="6"/>
        <v>44235</v>
      </c>
    </row>
    <row r="22" spans="1:16" x14ac:dyDescent="0.25">
      <c r="A22" s="17">
        <f t="shared" si="0"/>
        <v>44122</v>
      </c>
      <c r="B22" s="18">
        <f t="shared" si="1"/>
        <v>44212</v>
      </c>
      <c r="C22" s="20" t="s">
        <v>16</v>
      </c>
      <c r="D22" s="19">
        <v>44248</v>
      </c>
      <c r="E22" s="21">
        <v>0.29166666666666669</v>
      </c>
      <c r="F22" s="22">
        <f t="shared" si="2"/>
        <v>126</v>
      </c>
      <c r="G22" s="23">
        <f t="shared" si="3"/>
        <v>44248</v>
      </c>
      <c r="H22" s="24" t="str">
        <f t="shared" ca="1" si="4"/>
        <v>Realizado</v>
      </c>
      <c r="I22" s="25">
        <f t="shared" si="5"/>
        <v>4.2</v>
      </c>
      <c r="L22" s="30" t="s">
        <v>25</v>
      </c>
      <c r="M22" s="32">
        <v>44139</v>
      </c>
      <c r="O22" s="14" t="s">
        <v>26</v>
      </c>
      <c r="P22" s="9">
        <f t="shared" si="6"/>
        <v>44237</v>
      </c>
    </row>
  </sheetData>
  <mergeCells count="3">
    <mergeCell ref="A1:I1"/>
    <mergeCell ref="L1:M1"/>
    <mergeCell ref="O1:P1"/>
  </mergeCells>
  <conditionalFormatting sqref="A3:I3 L3:M3 A5">
    <cfRule type="expression" dxfId="226" priority="203">
      <formula>IF($H$3="Realizado",1)</formula>
    </cfRule>
    <cfRule type="expression" dxfId="225" priority="232">
      <formula>IF($D$3=$J$1,1)</formula>
    </cfRule>
  </conditionalFormatting>
  <conditionalFormatting sqref="A4:I4 L4:M4">
    <cfRule type="expression" dxfId="224" priority="202">
      <formula>IF($H$4="Realizado",1)</formula>
    </cfRule>
    <cfRule type="expression" dxfId="223" priority="231">
      <formula>IF($D$4=$J$1,1)</formula>
    </cfRule>
  </conditionalFormatting>
  <conditionalFormatting sqref="B5:I5 L5:M5">
    <cfRule type="expression" dxfId="222" priority="201">
      <formula>IF($H$5="Realizado",1)</formula>
    </cfRule>
    <cfRule type="expression" dxfId="221" priority="230">
      <formula>IF($D$5=$J$1,1)</formula>
    </cfRule>
  </conditionalFormatting>
  <conditionalFormatting sqref="A6:I6 L6:M6">
    <cfRule type="expression" dxfId="220" priority="236">
      <formula>IF($H$6="Realizado",1)</formula>
    </cfRule>
    <cfRule type="expression" dxfId="219" priority="249">
      <formula>IF($D$6=$J$1,1)</formula>
    </cfRule>
  </conditionalFormatting>
  <conditionalFormatting sqref="A7:I7 L7:M7">
    <cfRule type="expression" dxfId="218" priority="235">
      <formula>IF($H$7="Realizado",1)</formula>
    </cfRule>
    <cfRule type="expression" dxfId="217" priority="248">
      <formula>IF($D$7=$J$1,1)</formula>
    </cfRule>
  </conditionalFormatting>
  <conditionalFormatting sqref="A8:I8 L8:M8">
    <cfRule type="expression" dxfId="216" priority="234">
      <formula>IF($H$8="Realizado",1)</formula>
    </cfRule>
    <cfRule type="expression" dxfId="215" priority="247">
      <formula>IF($D$8=$J$1,1)</formula>
    </cfRule>
  </conditionalFormatting>
  <conditionalFormatting sqref="A9:I9 L9:M9">
    <cfRule type="expression" dxfId="214" priority="233">
      <formula>IF($H$9="Realizado",1)</formula>
    </cfRule>
    <cfRule type="expression" dxfId="213" priority="246">
      <formula>IF($D$9=$J$1,1)</formula>
    </cfRule>
  </conditionalFormatting>
  <conditionalFormatting sqref="A10:I10 L10:M10">
    <cfRule type="expression" dxfId="212" priority="229">
      <formula>IF($H$10="Realizado",1)</formula>
    </cfRule>
    <cfRule type="expression" dxfId="211" priority="245">
      <formula>IF($D$10=$J$1,1)</formula>
    </cfRule>
  </conditionalFormatting>
  <conditionalFormatting sqref="A11:I11 L11:M11">
    <cfRule type="expression" dxfId="210" priority="228">
      <formula>IF($H$11="Realizado",1)</formula>
    </cfRule>
    <cfRule type="expression" dxfId="209" priority="244">
      <formula>IF($D$11=$J$1,1)</formula>
    </cfRule>
  </conditionalFormatting>
  <conditionalFormatting sqref="A12:I12 L12:M12">
    <cfRule type="expression" dxfId="208" priority="227">
      <formula>IF($H$12="Realizado",1)</formula>
    </cfRule>
    <cfRule type="expression" dxfId="207" priority="243">
      <formula>IF($D$12=$J$1,1)</formula>
    </cfRule>
  </conditionalFormatting>
  <conditionalFormatting sqref="A14:I14 L14:M14">
    <cfRule type="expression" dxfId="206" priority="225">
      <formula>IF($H$14="Realizado",1)</formula>
    </cfRule>
    <cfRule type="expression" dxfId="205" priority="241">
      <formula>IF($D$14=$J$1,1)</formula>
    </cfRule>
  </conditionalFormatting>
  <conditionalFormatting sqref="A15:I15 L15:M15">
    <cfRule type="expression" dxfId="204" priority="223">
      <formula>IF($H$15="Realizado",1)</formula>
    </cfRule>
    <cfRule type="expression" dxfId="203" priority="239">
      <formula>IF($D$15=$J$1,1)</formula>
    </cfRule>
  </conditionalFormatting>
  <conditionalFormatting sqref="A16:I16 L16:M16">
    <cfRule type="expression" dxfId="202" priority="222">
      <formula>IF($H$16="Realizado",1)</formula>
    </cfRule>
    <cfRule type="expression" dxfId="201" priority="238">
      <formula>IF($D$16=$J$1,1)</formula>
    </cfRule>
  </conditionalFormatting>
  <conditionalFormatting sqref="A17:I17 D19 L17:M17">
    <cfRule type="expression" dxfId="200" priority="221">
      <formula>IF($H$17="Realizado",1)</formula>
    </cfRule>
    <cfRule type="expression" dxfId="199" priority="237">
      <formula>IF($D$17=$J$1,1)</formula>
    </cfRule>
  </conditionalFormatting>
  <conditionalFormatting sqref="A18:I18 L18:M18">
    <cfRule type="expression" dxfId="198" priority="85">
      <formula>IF($H$18="Realizado",1)</formula>
    </cfRule>
    <cfRule type="expression" dxfId="197" priority="86">
      <formula>IF($D$18=$J$1,1)</formula>
    </cfRule>
  </conditionalFormatting>
  <conditionalFormatting sqref="E19:I19 A19:C19 L19:M19">
    <cfRule type="expression" dxfId="196" priority="264">
      <formula>IF($H$19="Realizado",1)</formula>
    </cfRule>
    <cfRule type="expression" dxfId="195" priority="265">
      <formula>IF($D$19=$J$1,1)</formula>
    </cfRule>
  </conditionalFormatting>
  <conditionalFormatting sqref="A20:I20 L20:M20">
    <cfRule type="expression" dxfId="194" priority="256">
      <formula>IF($H$20="Realizado",1)</formula>
    </cfRule>
    <cfRule type="expression" dxfId="193" priority="257">
      <formula>IF($D$21=$J$1,1)</formula>
    </cfRule>
  </conditionalFormatting>
  <conditionalFormatting sqref="A21:I21 L21:M21">
    <cfRule type="expression" dxfId="192" priority="260">
      <formula>IF($H$21="Realizado",1)</formula>
    </cfRule>
    <cfRule type="expression" dxfId="191" priority="261">
      <formula>IF($D$21=$J$1,1)</formula>
    </cfRule>
  </conditionalFormatting>
  <conditionalFormatting sqref="A22:I22 L22:M22">
    <cfRule type="expression" dxfId="190" priority="199">
      <formula>IF($H$22="Realizado",1)</formula>
    </cfRule>
    <cfRule type="expression" dxfId="189" priority="200">
      <formula>IF($D$22=$J$1,1)</formula>
    </cfRule>
  </conditionalFormatting>
  <conditionalFormatting sqref="A13:I13 L13:M13">
    <cfRule type="expression" dxfId="188" priority="308">
      <formula>IF($H13="Realizado",1)</formula>
    </cfRule>
    <cfRule type="expression" dxfId="187" priority="309">
      <formula>IF($D$13=$J$1,1)</formula>
    </cfRule>
  </conditionalFormatting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4BD3-DB87-49BD-88E2-AC16E40F40D4}">
  <sheetPr>
    <pageSetUpPr fitToPage="1"/>
  </sheetPr>
  <dimension ref="A1:M22"/>
  <sheetViews>
    <sheetView workbookViewId="0">
      <selection activeCell="C22" sqref="C22"/>
    </sheetView>
  </sheetViews>
  <sheetFormatPr defaultRowHeight="15" x14ac:dyDescent="0.25"/>
  <cols>
    <col min="1" max="1" width="22.5703125" bestFit="1" customWidth="1"/>
    <col min="2" max="2" width="19.5703125" customWidth="1"/>
    <col min="3" max="3" width="14" bestFit="1" customWidth="1"/>
    <col min="4" max="4" width="19" customWidth="1"/>
    <col min="6" max="6" width="11.7109375" customWidth="1"/>
    <col min="7" max="7" width="20.42578125" bestFit="1" customWidth="1"/>
    <col min="8" max="8" width="17.85546875" customWidth="1"/>
    <col min="9" max="9" width="17.28515625" customWidth="1"/>
    <col min="10" max="10" width="18.5703125" bestFit="1" customWidth="1"/>
    <col min="11" max="11" width="9.5703125" customWidth="1"/>
    <col min="12" max="13" width="14" hidden="1" customWidth="1"/>
    <col min="14" max="14" width="10.7109375" customWidth="1"/>
  </cols>
  <sheetData>
    <row r="1" spans="1:13" ht="21" x14ac:dyDescent="0.3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7">
        <f ca="1">TODAY()</f>
        <v>44467</v>
      </c>
      <c r="L1" s="48" t="s">
        <v>32</v>
      </c>
      <c r="M1" s="48"/>
    </row>
    <row r="2" spans="1:13" ht="30" customHeight="1" x14ac:dyDescent="0.25">
      <c r="A2" s="33" t="s">
        <v>36</v>
      </c>
      <c r="B2" s="34" t="s">
        <v>31</v>
      </c>
      <c r="C2" s="35" t="s">
        <v>4</v>
      </c>
      <c r="D2" s="34" t="s">
        <v>5</v>
      </c>
      <c r="E2" s="35" t="s">
        <v>3</v>
      </c>
      <c r="F2" s="35" t="s">
        <v>0</v>
      </c>
      <c r="G2" s="35" t="s">
        <v>2</v>
      </c>
      <c r="H2" s="35" t="s">
        <v>1</v>
      </c>
      <c r="I2" s="36" t="s">
        <v>23</v>
      </c>
      <c r="J2" s="12" t="s">
        <v>27</v>
      </c>
      <c r="L2" s="13" t="s">
        <v>30</v>
      </c>
      <c r="M2" s="13" t="s">
        <v>29</v>
      </c>
    </row>
    <row r="3" spans="1:13" x14ac:dyDescent="0.25">
      <c r="A3" s="15">
        <f>IFERROR(VLOOKUP(C3,'1º CICLO 2021'!O:P,2,0),"-")</f>
        <v>44208</v>
      </c>
      <c r="B3" s="1">
        <f t="shared" ref="B3:B22" si="0">IFERROR(A3+90,"-")</f>
        <v>44298</v>
      </c>
      <c r="C3" s="10" t="s">
        <v>13</v>
      </c>
      <c r="D3" s="9">
        <v>44309</v>
      </c>
      <c r="E3" s="3">
        <v>0.875</v>
      </c>
      <c r="F3" s="4">
        <f t="shared" ref="F3:F22" si="1">IFERROR(D3-A3,"")</f>
        <v>101</v>
      </c>
      <c r="G3" s="5">
        <f t="shared" ref="G3:G22" si="2">D3</f>
        <v>44309</v>
      </c>
      <c r="H3" s="6" t="str">
        <f t="shared" ref="H3:H22" ca="1" si="3">IF($J$1-D3&gt;0,"Realizado","-")</f>
        <v>Realizado</v>
      </c>
      <c r="I3" s="16">
        <f t="shared" ref="I3:I22" si="4">IFERROR(F3/30,"")</f>
        <v>3.3666666666666667</v>
      </c>
      <c r="L3" s="14" t="s">
        <v>22</v>
      </c>
      <c r="M3" s="9">
        <f>IFERROR(VLOOKUP(L3,C:D,2,0),"")</f>
        <v>44348</v>
      </c>
    </row>
    <row r="4" spans="1:13" x14ac:dyDescent="0.25">
      <c r="A4" s="15">
        <f>IFERROR(VLOOKUP(C4,'1º CICLO 2021'!O:P,2,0),"-")</f>
        <v>44221</v>
      </c>
      <c r="B4" s="1">
        <f t="shared" si="0"/>
        <v>44311</v>
      </c>
      <c r="C4" s="10" t="s">
        <v>14</v>
      </c>
      <c r="D4" s="9">
        <v>44310</v>
      </c>
      <c r="E4" s="3">
        <v>0.91666666666666663</v>
      </c>
      <c r="F4" s="4">
        <f t="shared" si="1"/>
        <v>89</v>
      </c>
      <c r="G4" s="5">
        <f t="shared" si="2"/>
        <v>44310</v>
      </c>
      <c r="H4" s="6" t="str">
        <f t="shared" ca="1" si="3"/>
        <v>Realizado</v>
      </c>
      <c r="I4" s="16">
        <f t="shared" si="4"/>
        <v>2.9666666666666668</v>
      </c>
      <c r="L4" s="14" t="s">
        <v>7</v>
      </c>
      <c r="M4" s="9">
        <f t="shared" ref="M4:M22" si="5">IFERROR(VLOOKUP(L4,C:D,2,0),"")</f>
        <v>44330</v>
      </c>
    </row>
    <row r="5" spans="1:13" x14ac:dyDescent="0.25">
      <c r="A5" s="15">
        <f>IFERROR(VLOOKUP(C5,'1º CICLO 2021'!O:P,2,0),"-")</f>
        <v>44210</v>
      </c>
      <c r="B5" s="1">
        <f t="shared" si="0"/>
        <v>44300</v>
      </c>
      <c r="C5" s="10" t="s">
        <v>21</v>
      </c>
      <c r="D5" s="9">
        <v>44311</v>
      </c>
      <c r="E5" s="3">
        <v>0.91666666666666663</v>
      </c>
      <c r="F5" s="4">
        <f t="shared" si="1"/>
        <v>101</v>
      </c>
      <c r="G5" s="5">
        <f t="shared" si="2"/>
        <v>44311</v>
      </c>
      <c r="H5" s="6" t="str">
        <f t="shared" ca="1" si="3"/>
        <v>Realizado</v>
      </c>
      <c r="I5" s="16">
        <f t="shared" si="4"/>
        <v>3.3666666666666667</v>
      </c>
      <c r="L5" s="14" t="s">
        <v>8</v>
      </c>
      <c r="M5" s="9">
        <f t="shared" si="5"/>
        <v>44328</v>
      </c>
    </row>
    <row r="6" spans="1:13" x14ac:dyDescent="0.25">
      <c r="A6" s="15">
        <f>IFERROR(VLOOKUP(C6,'1º CICLO 2021'!O:P,2,0),"-")</f>
        <v>44203</v>
      </c>
      <c r="B6" s="1">
        <f t="shared" si="0"/>
        <v>44293</v>
      </c>
      <c r="C6" s="10" t="s">
        <v>9</v>
      </c>
      <c r="D6" s="9">
        <v>44321</v>
      </c>
      <c r="E6" s="3">
        <v>0.91666666666666663</v>
      </c>
      <c r="F6" s="4">
        <f t="shared" si="1"/>
        <v>118</v>
      </c>
      <c r="G6" s="5">
        <f t="shared" si="2"/>
        <v>44321</v>
      </c>
      <c r="H6" s="6" t="str">
        <f t="shared" ca="1" si="3"/>
        <v>Realizado</v>
      </c>
      <c r="I6" s="16">
        <f t="shared" si="4"/>
        <v>3.9333333333333331</v>
      </c>
      <c r="K6" s="8"/>
      <c r="L6" s="14" t="s">
        <v>9</v>
      </c>
      <c r="M6" s="9">
        <f t="shared" si="5"/>
        <v>44321</v>
      </c>
    </row>
    <row r="7" spans="1:13" x14ac:dyDescent="0.25">
      <c r="A7" s="15">
        <f>IFERROR(VLOOKUP(C7,'1º CICLO 2021'!O:P,2,0),"-")</f>
        <v>44202</v>
      </c>
      <c r="B7" s="1">
        <f t="shared" si="0"/>
        <v>44292</v>
      </c>
      <c r="C7" s="10" t="s">
        <v>28</v>
      </c>
      <c r="D7" s="9">
        <v>44322</v>
      </c>
      <c r="E7" s="3">
        <v>0.91666666666666663</v>
      </c>
      <c r="F7" s="4">
        <f t="shared" si="1"/>
        <v>120</v>
      </c>
      <c r="G7" s="5">
        <f t="shared" si="2"/>
        <v>44322</v>
      </c>
      <c r="H7" s="6" t="str">
        <f t="shared" ca="1" si="3"/>
        <v>Realizado</v>
      </c>
      <c r="I7" s="16">
        <f t="shared" si="4"/>
        <v>4</v>
      </c>
      <c r="L7" s="14" t="s">
        <v>28</v>
      </c>
      <c r="M7" s="9">
        <f t="shared" si="5"/>
        <v>44322</v>
      </c>
    </row>
    <row r="8" spans="1:13" x14ac:dyDescent="0.25">
      <c r="A8" s="15">
        <f>IFERROR(VLOOKUP(C8,'1º CICLO 2021'!O:P,2,0),"-")</f>
        <v>44207</v>
      </c>
      <c r="B8" s="1">
        <f t="shared" si="0"/>
        <v>44297</v>
      </c>
      <c r="C8" s="10" t="s">
        <v>15</v>
      </c>
      <c r="D8" s="9">
        <v>44323</v>
      </c>
      <c r="E8" s="3">
        <v>0.875</v>
      </c>
      <c r="F8" s="4">
        <f t="shared" si="1"/>
        <v>116</v>
      </c>
      <c r="G8" s="5">
        <f t="shared" si="2"/>
        <v>44323</v>
      </c>
      <c r="H8" s="6" t="str">
        <f t="shared" ca="1" si="3"/>
        <v>Realizado</v>
      </c>
      <c r="I8" s="16">
        <f t="shared" si="4"/>
        <v>3.8666666666666667</v>
      </c>
      <c r="L8" s="14" t="s">
        <v>11</v>
      </c>
      <c r="M8" s="9">
        <f t="shared" si="5"/>
        <v>44329</v>
      </c>
    </row>
    <row r="9" spans="1:13" x14ac:dyDescent="0.25">
      <c r="A9" s="15">
        <f>IFERROR(VLOOKUP(C9,'1º CICLO 2021'!O:P,2,0),"-")</f>
        <v>44209</v>
      </c>
      <c r="B9" s="1">
        <f t="shared" si="0"/>
        <v>44299</v>
      </c>
      <c r="C9" s="10" t="s">
        <v>12</v>
      </c>
      <c r="D9" s="9">
        <v>44327</v>
      </c>
      <c r="E9" s="3">
        <v>0.875</v>
      </c>
      <c r="F9" s="4">
        <f t="shared" si="1"/>
        <v>118</v>
      </c>
      <c r="G9" s="5">
        <f t="shared" si="2"/>
        <v>44327</v>
      </c>
      <c r="H9" s="6" t="str">
        <f t="shared" ca="1" si="3"/>
        <v>Realizado</v>
      </c>
      <c r="I9" s="16">
        <f t="shared" si="4"/>
        <v>3.9333333333333331</v>
      </c>
      <c r="L9" s="14" t="s">
        <v>14</v>
      </c>
      <c r="M9" s="9">
        <f t="shared" si="5"/>
        <v>44310</v>
      </c>
    </row>
    <row r="10" spans="1:13" x14ac:dyDescent="0.25">
      <c r="A10" s="15">
        <f>IFERROR(VLOOKUP(C10,'1º CICLO 2021'!O:P,2,0),"-")</f>
        <v>44201</v>
      </c>
      <c r="B10" s="1">
        <f t="shared" si="0"/>
        <v>44291</v>
      </c>
      <c r="C10" s="10" t="s">
        <v>8</v>
      </c>
      <c r="D10" s="9">
        <v>44328</v>
      </c>
      <c r="E10" s="3">
        <v>0.91666666666666663</v>
      </c>
      <c r="F10" s="4">
        <f t="shared" si="1"/>
        <v>127</v>
      </c>
      <c r="G10" s="5">
        <f t="shared" si="2"/>
        <v>44328</v>
      </c>
      <c r="H10" s="11" t="str">
        <f t="shared" ca="1" si="3"/>
        <v>Realizado</v>
      </c>
      <c r="I10" s="16">
        <f t="shared" si="4"/>
        <v>4.2333333333333334</v>
      </c>
      <c r="L10" s="14" t="s">
        <v>21</v>
      </c>
      <c r="M10" s="9">
        <f t="shared" si="5"/>
        <v>44311</v>
      </c>
    </row>
    <row r="11" spans="1:13" x14ac:dyDescent="0.25">
      <c r="A11" s="15">
        <f>IFERROR(VLOOKUP(C11,'1º CICLO 2021'!O:P,2,0),"-")</f>
        <v>44234</v>
      </c>
      <c r="B11" s="1">
        <f t="shared" si="0"/>
        <v>44324</v>
      </c>
      <c r="C11" s="10" t="s">
        <v>11</v>
      </c>
      <c r="D11" s="9">
        <v>44329</v>
      </c>
      <c r="E11" s="3">
        <v>0.875</v>
      </c>
      <c r="F11" s="4">
        <f t="shared" si="1"/>
        <v>95</v>
      </c>
      <c r="G11" s="5">
        <f t="shared" si="2"/>
        <v>44329</v>
      </c>
      <c r="H11" s="6" t="str">
        <f t="shared" ca="1" si="3"/>
        <v>Realizado</v>
      </c>
      <c r="I11" s="16">
        <f t="shared" si="4"/>
        <v>3.1666666666666665</v>
      </c>
      <c r="L11" s="14" t="s">
        <v>13</v>
      </c>
      <c r="M11" s="9">
        <f t="shared" si="5"/>
        <v>44309</v>
      </c>
    </row>
    <row r="12" spans="1:13" x14ac:dyDescent="0.25">
      <c r="A12" s="15">
        <f>IFERROR(VLOOKUP(C12,'1º CICLO 2021'!O:P,2,0),"-")</f>
        <v>44200</v>
      </c>
      <c r="B12" s="1">
        <f t="shared" si="0"/>
        <v>44290</v>
      </c>
      <c r="C12" s="10" t="s">
        <v>7</v>
      </c>
      <c r="D12" s="9">
        <v>44330</v>
      </c>
      <c r="E12" s="3">
        <v>0.875</v>
      </c>
      <c r="F12" s="4">
        <f t="shared" si="1"/>
        <v>130</v>
      </c>
      <c r="G12" s="5">
        <f t="shared" si="2"/>
        <v>44330</v>
      </c>
      <c r="H12" s="11" t="str">
        <f t="shared" ca="1" si="3"/>
        <v>Realizado</v>
      </c>
      <c r="I12" s="16">
        <f t="shared" si="4"/>
        <v>4.333333333333333</v>
      </c>
      <c r="L12" s="14" t="s">
        <v>15</v>
      </c>
      <c r="M12" s="9">
        <f t="shared" si="5"/>
        <v>44323</v>
      </c>
    </row>
    <row r="13" spans="1:13" x14ac:dyDescent="0.25">
      <c r="A13" s="15">
        <f>IFERROR(VLOOKUP(C13,'1º CICLO 2021'!O:P,2,0),"-")</f>
        <v>44248</v>
      </c>
      <c r="B13" s="1">
        <f t="shared" si="0"/>
        <v>44338</v>
      </c>
      <c r="C13" s="10" t="s">
        <v>16</v>
      </c>
      <c r="D13" s="9">
        <v>44332</v>
      </c>
      <c r="E13" s="3">
        <v>0.29166666666666669</v>
      </c>
      <c r="F13" s="4">
        <f t="shared" si="1"/>
        <v>84</v>
      </c>
      <c r="G13" s="5">
        <f t="shared" si="2"/>
        <v>44332</v>
      </c>
      <c r="H13" s="6" t="str">
        <f t="shared" ca="1" si="3"/>
        <v>Realizado</v>
      </c>
      <c r="I13" s="16">
        <f t="shared" si="4"/>
        <v>2.8</v>
      </c>
      <c r="L13" s="14" t="s">
        <v>16</v>
      </c>
      <c r="M13" s="9">
        <f t="shared" si="5"/>
        <v>44332</v>
      </c>
    </row>
    <row r="14" spans="1:13" x14ac:dyDescent="0.25">
      <c r="A14" s="15">
        <f>IFERROR(VLOOKUP(C14,'1º CICLO 2021'!O:P,2,0),"-")</f>
        <v>44214</v>
      </c>
      <c r="B14" s="1">
        <f t="shared" si="0"/>
        <v>44304</v>
      </c>
      <c r="C14" s="10" t="s">
        <v>17</v>
      </c>
      <c r="D14" s="9">
        <v>44333</v>
      </c>
      <c r="E14" s="3">
        <v>0.91666666666666663</v>
      </c>
      <c r="F14" s="4">
        <f t="shared" si="1"/>
        <v>119</v>
      </c>
      <c r="G14" s="5">
        <f t="shared" si="2"/>
        <v>44333</v>
      </c>
      <c r="H14" s="6" t="str">
        <f t="shared" ca="1" si="3"/>
        <v>Realizado</v>
      </c>
      <c r="I14" s="16">
        <f t="shared" si="4"/>
        <v>3.9666666666666668</v>
      </c>
      <c r="L14" s="14" t="s">
        <v>18</v>
      </c>
      <c r="M14" s="9">
        <f t="shared" si="5"/>
        <v>44334</v>
      </c>
    </row>
    <row r="15" spans="1:13" x14ac:dyDescent="0.25">
      <c r="A15" s="15">
        <f>IFERROR(VLOOKUP(C15,'1º CICLO 2021'!O:P,2,0),"-")</f>
        <v>44216</v>
      </c>
      <c r="B15" s="1">
        <f t="shared" si="0"/>
        <v>44306</v>
      </c>
      <c r="C15" s="10" t="s">
        <v>18</v>
      </c>
      <c r="D15" s="9">
        <v>44334</v>
      </c>
      <c r="E15" s="3">
        <v>0.91666666666666663</v>
      </c>
      <c r="F15" s="4">
        <f t="shared" si="1"/>
        <v>118</v>
      </c>
      <c r="G15" s="5">
        <f t="shared" si="2"/>
        <v>44334</v>
      </c>
      <c r="H15" s="6" t="str">
        <f t="shared" ca="1" si="3"/>
        <v>Realizado</v>
      </c>
      <c r="I15" s="16">
        <f t="shared" si="4"/>
        <v>3.9333333333333331</v>
      </c>
      <c r="L15" s="14" t="s">
        <v>10</v>
      </c>
      <c r="M15" s="9">
        <f t="shared" si="5"/>
        <v>44336</v>
      </c>
    </row>
    <row r="16" spans="1:13" x14ac:dyDescent="0.25">
      <c r="A16" s="15">
        <f>IFERROR(VLOOKUP(C16,'1º CICLO 2021'!O:P,2,0),"-")</f>
        <v>44215</v>
      </c>
      <c r="B16" s="1">
        <f t="shared" si="0"/>
        <v>44305</v>
      </c>
      <c r="C16" s="10" t="s">
        <v>19</v>
      </c>
      <c r="D16" s="9">
        <v>44335</v>
      </c>
      <c r="E16" s="3">
        <v>0.91666666666666663</v>
      </c>
      <c r="F16" s="4">
        <f t="shared" si="1"/>
        <v>120</v>
      </c>
      <c r="G16" s="5">
        <f t="shared" si="2"/>
        <v>44335</v>
      </c>
      <c r="H16" s="6" t="str">
        <f t="shared" ca="1" si="3"/>
        <v>Realizado</v>
      </c>
      <c r="I16" s="16">
        <f t="shared" si="4"/>
        <v>4</v>
      </c>
      <c r="L16" s="14" t="s">
        <v>12</v>
      </c>
      <c r="M16" s="9">
        <f t="shared" si="5"/>
        <v>44327</v>
      </c>
    </row>
    <row r="17" spans="1:13" x14ac:dyDescent="0.25">
      <c r="A17" s="15">
        <f>IFERROR(VLOOKUP(C17,'1º CICLO 2021'!O:P,2,0),"-")</f>
        <v>44217</v>
      </c>
      <c r="B17" s="1">
        <f t="shared" si="0"/>
        <v>44307</v>
      </c>
      <c r="C17" s="10" t="s">
        <v>10</v>
      </c>
      <c r="D17" s="9">
        <v>44336</v>
      </c>
      <c r="E17" s="3">
        <v>0.91666666666666663</v>
      </c>
      <c r="F17" s="4">
        <f t="shared" si="1"/>
        <v>119</v>
      </c>
      <c r="G17" s="5">
        <f t="shared" si="2"/>
        <v>44336</v>
      </c>
      <c r="H17" s="6" t="str">
        <f t="shared" ca="1" si="3"/>
        <v>Realizado</v>
      </c>
      <c r="I17" s="16">
        <f t="shared" si="4"/>
        <v>3.9666666666666668</v>
      </c>
      <c r="L17" s="14" t="s">
        <v>20</v>
      </c>
      <c r="M17" s="9">
        <f t="shared" si="5"/>
        <v>44338</v>
      </c>
    </row>
    <row r="18" spans="1:13" x14ac:dyDescent="0.25">
      <c r="A18" s="15">
        <f>IFERROR(VLOOKUP(C18,'1º CICLO 2021'!O:P,2,0),"-")</f>
        <v>44219</v>
      </c>
      <c r="B18" s="1">
        <f t="shared" si="0"/>
        <v>44309</v>
      </c>
      <c r="C18" s="10" t="s">
        <v>20</v>
      </c>
      <c r="D18" s="9">
        <v>44338</v>
      </c>
      <c r="E18" s="3">
        <v>0.66666666666666663</v>
      </c>
      <c r="F18" s="4">
        <f t="shared" si="1"/>
        <v>119</v>
      </c>
      <c r="G18" s="5">
        <f t="shared" si="2"/>
        <v>44338</v>
      </c>
      <c r="H18" s="6" t="str">
        <f t="shared" ca="1" si="3"/>
        <v>Realizado</v>
      </c>
      <c r="I18" s="16">
        <f t="shared" si="4"/>
        <v>3.9666666666666668</v>
      </c>
      <c r="L18" s="14" t="s">
        <v>17</v>
      </c>
      <c r="M18" s="9">
        <f t="shared" si="5"/>
        <v>44333</v>
      </c>
    </row>
    <row r="19" spans="1:13" x14ac:dyDescent="0.25">
      <c r="A19" s="15">
        <f>IFERROR(VLOOKUP(C19,'1º CICLO 2021'!O:P,2,0),"-")</f>
        <v>44236</v>
      </c>
      <c r="B19" s="1">
        <f t="shared" si="0"/>
        <v>44326</v>
      </c>
      <c r="C19" s="10" t="s">
        <v>24</v>
      </c>
      <c r="D19" s="9">
        <v>44341</v>
      </c>
      <c r="E19" s="3">
        <v>0.875</v>
      </c>
      <c r="F19" s="4">
        <f t="shared" si="1"/>
        <v>105</v>
      </c>
      <c r="G19" s="5">
        <f t="shared" si="2"/>
        <v>44341</v>
      </c>
      <c r="H19" s="6" t="str">
        <f t="shared" ca="1" si="3"/>
        <v>Realizado</v>
      </c>
      <c r="I19" s="16">
        <f t="shared" si="4"/>
        <v>3.5</v>
      </c>
      <c r="L19" s="14" t="s">
        <v>19</v>
      </c>
      <c r="M19" s="9">
        <f t="shared" si="5"/>
        <v>44335</v>
      </c>
    </row>
    <row r="20" spans="1:13" x14ac:dyDescent="0.25">
      <c r="A20" s="15">
        <f>IFERROR(VLOOKUP(C20,'1º CICLO 2021'!O:P,2,0),"-")</f>
        <v>44235</v>
      </c>
      <c r="B20" s="1">
        <f t="shared" si="0"/>
        <v>44325</v>
      </c>
      <c r="C20" s="10" t="s">
        <v>25</v>
      </c>
      <c r="D20" s="9">
        <v>44342</v>
      </c>
      <c r="E20" s="3">
        <v>0.875</v>
      </c>
      <c r="F20" s="4">
        <f t="shared" si="1"/>
        <v>107</v>
      </c>
      <c r="G20" s="5">
        <f t="shared" si="2"/>
        <v>44342</v>
      </c>
      <c r="H20" s="6" t="str">
        <f t="shared" ca="1" si="3"/>
        <v>Realizado</v>
      </c>
      <c r="I20" s="16">
        <f t="shared" si="4"/>
        <v>3.5666666666666669</v>
      </c>
      <c r="L20" s="14" t="s">
        <v>24</v>
      </c>
      <c r="M20" s="9">
        <f t="shared" si="5"/>
        <v>44341</v>
      </c>
    </row>
    <row r="21" spans="1:13" x14ac:dyDescent="0.25">
      <c r="A21" s="15">
        <f>IFERROR(VLOOKUP(C21,'1º CICLO 2021'!O:P,2,0),"-")</f>
        <v>44237</v>
      </c>
      <c r="B21" s="1">
        <f t="shared" si="0"/>
        <v>44327</v>
      </c>
      <c r="C21" s="10" t="s">
        <v>26</v>
      </c>
      <c r="D21" s="9">
        <v>44343</v>
      </c>
      <c r="E21" s="3">
        <v>0.875</v>
      </c>
      <c r="F21" s="4">
        <f t="shared" si="1"/>
        <v>106</v>
      </c>
      <c r="G21" s="5">
        <f t="shared" si="2"/>
        <v>44343</v>
      </c>
      <c r="H21" s="6" t="str">
        <f t="shared" ca="1" si="3"/>
        <v>Realizado</v>
      </c>
      <c r="I21" s="16">
        <f t="shared" si="4"/>
        <v>3.5333333333333332</v>
      </c>
      <c r="L21" s="14" t="s">
        <v>25</v>
      </c>
      <c r="M21" s="9">
        <f t="shared" si="5"/>
        <v>44342</v>
      </c>
    </row>
    <row r="22" spans="1:13" x14ac:dyDescent="0.25">
      <c r="A22" s="17">
        <f>IFERROR(VLOOKUP(C22,'1º CICLO 2021'!O:P,2,0),"-")</f>
        <v>44222</v>
      </c>
      <c r="B22" s="18">
        <f t="shared" si="0"/>
        <v>44312</v>
      </c>
      <c r="C22" s="20" t="s">
        <v>22</v>
      </c>
      <c r="D22" s="9">
        <v>44348</v>
      </c>
      <c r="E22" s="21">
        <v>0.875</v>
      </c>
      <c r="F22" s="22">
        <f t="shared" si="1"/>
        <v>126</v>
      </c>
      <c r="G22" s="23">
        <f t="shared" si="2"/>
        <v>44348</v>
      </c>
      <c r="H22" s="38" t="str">
        <f t="shared" ca="1" si="3"/>
        <v>Realizado</v>
      </c>
      <c r="I22" s="25">
        <f t="shared" si="4"/>
        <v>4.2</v>
      </c>
      <c r="L22" s="14" t="s">
        <v>26</v>
      </c>
      <c r="M22" s="9">
        <f t="shared" si="5"/>
        <v>44343</v>
      </c>
    </row>
  </sheetData>
  <mergeCells count="2">
    <mergeCell ref="A1:I1"/>
    <mergeCell ref="L1:M1"/>
  </mergeCells>
  <conditionalFormatting sqref="A11:I11">
    <cfRule type="expression" dxfId="173" priority="168">
      <formula>IF($H$11="Realizado",1)</formula>
    </cfRule>
    <cfRule type="expression" dxfId="172" priority="183">
      <formula>IF($D$11=$J$1,1)</formula>
    </cfRule>
  </conditionalFormatting>
  <conditionalFormatting sqref="A3:I3">
    <cfRule type="expression" dxfId="171" priority="161">
      <formula>IF($H$3="Realizado",1)</formula>
    </cfRule>
    <cfRule type="expression" dxfId="170" priority="172">
      <formula>IF($D$3=$J$1,1)</formula>
    </cfRule>
  </conditionalFormatting>
  <conditionalFormatting sqref="A6:I6">
    <cfRule type="expression" dxfId="169" priority="176">
      <formula>IF($H$6="Realizado",1)</formula>
    </cfRule>
    <cfRule type="expression" dxfId="168" priority="188">
      <formula>IF($D$6=$J$1,1)</formula>
    </cfRule>
  </conditionalFormatting>
  <conditionalFormatting sqref="A4:I4">
    <cfRule type="expression" dxfId="167" priority="160">
      <formula>IF($H$4="Realizado",1)</formula>
    </cfRule>
    <cfRule type="expression" dxfId="166" priority="171">
      <formula>IF($D$4=$J$1,1)</formula>
    </cfRule>
  </conditionalFormatting>
  <conditionalFormatting sqref="A5:I5">
    <cfRule type="expression" dxfId="165" priority="159">
      <formula>IF($H$5="Realizado",1)</formula>
    </cfRule>
    <cfRule type="expression" dxfId="164" priority="170">
      <formula>IF($D$5=$J$1,1)</formula>
    </cfRule>
  </conditionalFormatting>
  <conditionalFormatting sqref="A7:I7">
    <cfRule type="expression" dxfId="163" priority="175">
      <formula>IF($H$7="Realizado",1)</formula>
    </cfRule>
    <cfRule type="expression" dxfId="162" priority="187">
      <formula>IF($D$7=$J$1,1)</formula>
    </cfRule>
  </conditionalFormatting>
  <conditionalFormatting sqref="A8:I8">
    <cfRule type="expression" dxfId="161" priority="174">
      <formula>IF($H$8="Realizado",1)</formula>
    </cfRule>
    <cfRule type="expression" dxfId="160" priority="186">
      <formula>IF($D$8=$J$1,1)</formula>
    </cfRule>
  </conditionalFormatting>
  <conditionalFormatting sqref="A9:I9">
    <cfRule type="expression" dxfId="159" priority="173">
      <formula>IF($H$9="Realizado",1)</formula>
    </cfRule>
    <cfRule type="expression" dxfId="158" priority="185">
      <formula>IF($D$9=$J$1,1)</formula>
    </cfRule>
  </conditionalFormatting>
  <conditionalFormatting sqref="A10:I10">
    <cfRule type="expression" dxfId="157" priority="169">
      <formula>IF($H$10="Realizado",1)</formula>
    </cfRule>
    <cfRule type="expression" dxfId="156" priority="184">
      <formula>IF($D$10=$J$1,1)</formula>
    </cfRule>
  </conditionalFormatting>
  <conditionalFormatting sqref="A12:I12">
    <cfRule type="expression" dxfId="155" priority="167">
      <formula>IF($H$12="Realizado",1)</formula>
    </cfRule>
    <cfRule type="expression" dxfId="154" priority="182">
      <formula>IF($D$12=$J$1,1)</formula>
    </cfRule>
  </conditionalFormatting>
  <conditionalFormatting sqref="A13:I13">
    <cfRule type="expression" dxfId="153" priority="350">
      <formula>IF($H13="Realizado",1)</formula>
    </cfRule>
    <cfRule type="expression" dxfId="152" priority="351">
      <formula>IF($D$13=$J$1,1)</formula>
    </cfRule>
  </conditionalFormatting>
  <conditionalFormatting sqref="A14:I14">
    <cfRule type="expression" dxfId="151" priority="165">
      <formula>IF($H$14="Realizado",1)</formula>
    </cfRule>
    <cfRule type="expression" dxfId="150" priority="180">
      <formula>IF($D$14=$J$1,1)</formula>
    </cfRule>
  </conditionalFormatting>
  <conditionalFormatting sqref="A15:I15">
    <cfRule type="expression" dxfId="149" priority="164">
      <formula>IF($H$15="Realizado",1)</formula>
    </cfRule>
    <cfRule type="expression" dxfId="148" priority="179">
      <formula>IF($D$15=$J$1,1)</formula>
    </cfRule>
  </conditionalFormatting>
  <conditionalFormatting sqref="A16:I16">
    <cfRule type="expression" dxfId="147" priority="163">
      <formula>IF($H$16="Realizado",1)</formula>
    </cfRule>
    <cfRule type="expression" dxfId="146" priority="178">
      <formula>IF($D$16=$J$1,1)</formula>
    </cfRule>
  </conditionalFormatting>
  <conditionalFormatting sqref="A17:I17">
    <cfRule type="expression" dxfId="145" priority="162">
      <formula>IF($H$17="Realizado",1)</formula>
    </cfRule>
    <cfRule type="expression" dxfId="144" priority="177">
      <formula>IF($D$17=$J$1,1)</formula>
    </cfRule>
  </conditionalFormatting>
  <conditionalFormatting sqref="A18:I18">
    <cfRule type="expression" dxfId="143" priority="81">
      <formula>IF($H$18="Realizado",1)</formula>
    </cfRule>
    <cfRule type="expression" dxfId="142" priority="82">
      <formula>IF($D$18=$J$1,1)</formula>
    </cfRule>
  </conditionalFormatting>
  <conditionalFormatting sqref="A19:I19">
    <cfRule type="expression" dxfId="141" priority="193">
      <formula>IF($H$19="Realizado",1)</formula>
    </cfRule>
    <cfRule type="expression" dxfId="140" priority="194">
      <formula>IF($D$19=$J$1,1)</formula>
    </cfRule>
  </conditionalFormatting>
  <conditionalFormatting sqref="A20:I20">
    <cfRule type="expression" dxfId="139" priority="189">
      <formula>IF($H$20="Realizado",1)</formula>
    </cfRule>
    <cfRule type="expression" dxfId="138" priority="190">
      <formula>IF($D$21=$J$1,1)</formula>
    </cfRule>
  </conditionalFormatting>
  <conditionalFormatting sqref="A21:I21">
    <cfRule type="expression" dxfId="137" priority="191">
      <formula>IF($H$21="Realizado",1)</formula>
    </cfRule>
    <cfRule type="expression" dxfId="136" priority="192">
      <formula>IF($D$21=$J$1,1)</formula>
    </cfRule>
  </conditionalFormatting>
  <conditionalFormatting sqref="A22:I22">
    <cfRule type="expression" dxfId="135" priority="157">
      <formula>IF($H$22="Realizado",1)</formula>
    </cfRule>
    <cfRule type="expression" dxfId="134" priority="158">
      <formula>IF($D$22=$J$1,1)</formula>
    </cfRule>
  </conditionalFormatting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FC70-412F-4DA1-8796-6338436096B6}">
  <sheetPr>
    <pageSetUpPr fitToPage="1"/>
  </sheetPr>
  <dimension ref="A1:M22"/>
  <sheetViews>
    <sheetView workbookViewId="0">
      <selection activeCell="C13" sqref="C13"/>
    </sheetView>
  </sheetViews>
  <sheetFormatPr defaultRowHeight="15" x14ac:dyDescent="0.25"/>
  <cols>
    <col min="1" max="1" width="22.5703125" bestFit="1" customWidth="1"/>
    <col min="2" max="2" width="19.5703125" customWidth="1"/>
    <col min="3" max="3" width="14" bestFit="1" customWidth="1"/>
    <col min="4" max="4" width="19" customWidth="1"/>
    <col min="6" max="6" width="11.7109375" customWidth="1"/>
    <col min="7" max="7" width="20.42578125" bestFit="1" customWidth="1"/>
    <col min="8" max="8" width="17.85546875" customWidth="1"/>
    <col min="9" max="9" width="17.28515625" customWidth="1"/>
    <col min="10" max="10" width="18.5703125" bestFit="1" customWidth="1"/>
    <col min="11" max="11" width="10.5703125" bestFit="1" customWidth="1"/>
    <col min="12" max="13" width="14" hidden="1" customWidth="1"/>
    <col min="14" max="14" width="10.7109375" customWidth="1"/>
  </cols>
  <sheetData>
    <row r="1" spans="1:13" ht="21" x14ac:dyDescent="0.35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7">
        <f ca="1">TODAY()</f>
        <v>44467</v>
      </c>
      <c r="L1" s="48" t="s">
        <v>33</v>
      </c>
      <c r="M1" s="48"/>
    </row>
    <row r="2" spans="1:13" ht="30" customHeight="1" x14ac:dyDescent="0.25">
      <c r="A2" s="33" t="s">
        <v>36</v>
      </c>
      <c r="B2" s="34" t="s">
        <v>31</v>
      </c>
      <c r="C2" s="35" t="s">
        <v>4</v>
      </c>
      <c r="D2" s="34" t="s">
        <v>5</v>
      </c>
      <c r="E2" s="35" t="s">
        <v>3</v>
      </c>
      <c r="F2" s="35" t="s">
        <v>0</v>
      </c>
      <c r="G2" s="35" t="s">
        <v>2</v>
      </c>
      <c r="H2" s="35" t="s">
        <v>1</v>
      </c>
      <c r="I2" s="36" t="s">
        <v>23</v>
      </c>
      <c r="J2" s="12" t="s">
        <v>27</v>
      </c>
      <c r="L2" s="13" t="s">
        <v>30</v>
      </c>
      <c r="M2" s="13" t="s">
        <v>29</v>
      </c>
    </row>
    <row r="3" spans="1:13" x14ac:dyDescent="0.25">
      <c r="A3" s="15">
        <f>IFERROR(VLOOKUP(C3,'2º CICLO 2021'!L:M,2,0),"-")</f>
        <v>44330</v>
      </c>
      <c r="B3" s="1">
        <f t="shared" ref="B3:B22" si="0">IFERROR(A3+90,"-")</f>
        <v>44420</v>
      </c>
      <c r="C3" s="10" t="s">
        <v>7</v>
      </c>
      <c r="D3" s="9">
        <v>44382</v>
      </c>
      <c r="E3" s="3">
        <v>0.91666666666666663</v>
      </c>
      <c r="F3" s="4">
        <f t="shared" ref="F3:F22" si="1">IFERROR(D3-A3,"")</f>
        <v>52</v>
      </c>
      <c r="G3" s="5">
        <f t="shared" ref="G3:G22" si="2">D3</f>
        <v>44382</v>
      </c>
      <c r="H3" s="11" t="str">
        <f t="shared" ref="H3:H22" ca="1" si="3">IF($J$1-D3&gt;0,"Realizado","-")</f>
        <v>Realizado</v>
      </c>
      <c r="I3" s="16">
        <f t="shared" ref="I3:I22" si="4">IFERROR(F3/30,"")</f>
        <v>1.7333333333333334</v>
      </c>
      <c r="K3" s="37"/>
      <c r="L3" s="14" t="s">
        <v>22</v>
      </c>
      <c r="M3" s="9">
        <f t="shared" ref="M3:M22" si="5">IFERROR(VLOOKUP(L3,C:D,2,0),"")</f>
        <v>44404</v>
      </c>
    </row>
    <row r="4" spans="1:13" x14ac:dyDescent="0.25">
      <c r="A4" s="15">
        <f>IFERROR(VLOOKUP(C4,'2º CICLO 2021'!L:M,2,0),"-")</f>
        <v>44328</v>
      </c>
      <c r="B4" s="1">
        <f t="shared" si="0"/>
        <v>44418</v>
      </c>
      <c r="C4" s="10" t="s">
        <v>8</v>
      </c>
      <c r="D4" s="9">
        <v>44383</v>
      </c>
      <c r="E4" s="3">
        <v>0.91666666666666663</v>
      </c>
      <c r="F4" s="4">
        <f t="shared" si="1"/>
        <v>55</v>
      </c>
      <c r="G4" s="5">
        <f t="shared" si="2"/>
        <v>44383</v>
      </c>
      <c r="H4" s="11" t="str">
        <f t="shared" ca="1" si="3"/>
        <v>Realizado</v>
      </c>
      <c r="I4" s="16">
        <f t="shared" si="4"/>
        <v>1.8333333333333333</v>
      </c>
      <c r="K4" s="37"/>
      <c r="L4" s="14" t="s">
        <v>7</v>
      </c>
      <c r="M4" s="9">
        <f t="shared" si="5"/>
        <v>44382</v>
      </c>
    </row>
    <row r="5" spans="1:13" x14ac:dyDescent="0.25">
      <c r="A5" s="15">
        <f>IFERROR(VLOOKUP(C5,'2º CICLO 2021'!L:M,2,0),"-")</f>
        <v>44321</v>
      </c>
      <c r="B5" s="1">
        <f t="shared" si="0"/>
        <v>44411</v>
      </c>
      <c r="C5" s="10" t="s">
        <v>9</v>
      </c>
      <c r="D5" s="9">
        <v>44384</v>
      </c>
      <c r="E5" s="3">
        <v>0.91666666666666663</v>
      </c>
      <c r="F5" s="4">
        <f t="shared" si="1"/>
        <v>63</v>
      </c>
      <c r="G5" s="5">
        <f t="shared" si="2"/>
        <v>44384</v>
      </c>
      <c r="H5" s="6" t="str">
        <f t="shared" ca="1" si="3"/>
        <v>Realizado</v>
      </c>
      <c r="I5" s="16">
        <f t="shared" si="4"/>
        <v>2.1</v>
      </c>
      <c r="K5" s="37"/>
      <c r="L5" s="14" t="s">
        <v>8</v>
      </c>
      <c r="M5" s="9">
        <f t="shared" si="5"/>
        <v>44383</v>
      </c>
    </row>
    <row r="6" spans="1:13" x14ac:dyDescent="0.25">
      <c r="A6" s="15">
        <f>IFERROR(VLOOKUP(C6,'2º CICLO 2021'!L:M,2,0),"-")</f>
        <v>44322</v>
      </c>
      <c r="B6" s="1">
        <f t="shared" si="0"/>
        <v>44412</v>
      </c>
      <c r="C6" s="10" t="s">
        <v>28</v>
      </c>
      <c r="D6" s="9">
        <v>44385</v>
      </c>
      <c r="E6" s="3">
        <v>0.91666666666666663</v>
      </c>
      <c r="F6" s="4">
        <f t="shared" si="1"/>
        <v>63</v>
      </c>
      <c r="G6" s="5">
        <f t="shared" si="2"/>
        <v>44385</v>
      </c>
      <c r="H6" s="6" t="str">
        <f t="shared" ca="1" si="3"/>
        <v>Realizado</v>
      </c>
      <c r="I6" s="16">
        <f t="shared" si="4"/>
        <v>2.1</v>
      </c>
      <c r="K6" s="37"/>
      <c r="L6" s="14" t="s">
        <v>9</v>
      </c>
      <c r="M6" s="9">
        <f t="shared" si="5"/>
        <v>44384</v>
      </c>
    </row>
    <row r="7" spans="1:13" x14ac:dyDescent="0.25">
      <c r="A7" s="15">
        <f>IFERROR(VLOOKUP(C7,'2º CICLO 2021'!L:M,2,0),"-")</f>
        <v>44329</v>
      </c>
      <c r="B7" s="1">
        <f t="shared" si="0"/>
        <v>44419</v>
      </c>
      <c r="C7" s="10" t="s">
        <v>11</v>
      </c>
      <c r="D7" s="9">
        <v>44388</v>
      </c>
      <c r="E7" s="3">
        <v>0.29166666666666669</v>
      </c>
      <c r="F7" s="4">
        <f t="shared" si="1"/>
        <v>59</v>
      </c>
      <c r="G7" s="5">
        <f t="shared" si="2"/>
        <v>44388</v>
      </c>
      <c r="H7" s="6" t="str">
        <f t="shared" ca="1" si="3"/>
        <v>Realizado</v>
      </c>
      <c r="I7" s="16">
        <f t="shared" si="4"/>
        <v>1.9666666666666666</v>
      </c>
      <c r="K7" s="37"/>
      <c r="L7" s="14" t="s">
        <v>28</v>
      </c>
      <c r="M7" s="9">
        <f t="shared" si="5"/>
        <v>44385</v>
      </c>
    </row>
    <row r="8" spans="1:13" x14ac:dyDescent="0.25">
      <c r="A8" s="15">
        <f>IFERROR(VLOOKUP(C8,'2º CICLO 2021'!L:M,2,0),"-")</f>
        <v>44323</v>
      </c>
      <c r="B8" s="1">
        <f t="shared" si="0"/>
        <v>44413</v>
      </c>
      <c r="C8" s="10" t="s">
        <v>15</v>
      </c>
      <c r="D8" s="9">
        <v>44389</v>
      </c>
      <c r="E8" s="3">
        <v>0.875</v>
      </c>
      <c r="F8" s="4">
        <f t="shared" si="1"/>
        <v>66</v>
      </c>
      <c r="G8" s="5">
        <f t="shared" si="2"/>
        <v>44389</v>
      </c>
      <c r="H8" s="6" t="str">
        <f t="shared" ca="1" si="3"/>
        <v>Realizado</v>
      </c>
      <c r="I8" s="16">
        <f t="shared" si="4"/>
        <v>2.2000000000000002</v>
      </c>
      <c r="K8" s="37"/>
      <c r="L8" s="14" t="s">
        <v>11</v>
      </c>
      <c r="M8" s="9">
        <f t="shared" si="5"/>
        <v>44388</v>
      </c>
    </row>
    <row r="9" spans="1:13" x14ac:dyDescent="0.25">
      <c r="A9" s="15">
        <f>IFERROR(VLOOKUP(C9,'2º CICLO 2021'!L:M,2,0),"-")</f>
        <v>44309</v>
      </c>
      <c r="B9" s="1">
        <f t="shared" si="0"/>
        <v>44399</v>
      </c>
      <c r="C9" s="10" t="s">
        <v>13</v>
      </c>
      <c r="D9" s="9">
        <v>44390</v>
      </c>
      <c r="E9" s="3">
        <v>0.875</v>
      </c>
      <c r="F9" s="4">
        <f t="shared" si="1"/>
        <v>81</v>
      </c>
      <c r="G9" s="5">
        <f t="shared" si="2"/>
        <v>44390</v>
      </c>
      <c r="H9" s="6" t="str">
        <f t="shared" ca="1" si="3"/>
        <v>Realizado</v>
      </c>
      <c r="I9" s="16">
        <f t="shared" si="4"/>
        <v>2.7</v>
      </c>
      <c r="K9" s="37"/>
      <c r="L9" s="14" t="s">
        <v>14</v>
      </c>
      <c r="M9" s="9">
        <f t="shared" si="5"/>
        <v>44403</v>
      </c>
    </row>
    <row r="10" spans="1:13" x14ac:dyDescent="0.25">
      <c r="A10" s="15">
        <f>IFERROR(VLOOKUP(C10,'2º CICLO 2021'!L:M,2,0),"-")</f>
        <v>44327</v>
      </c>
      <c r="B10" s="1">
        <f t="shared" si="0"/>
        <v>44417</v>
      </c>
      <c r="C10" s="10" t="s">
        <v>12</v>
      </c>
      <c r="D10" s="9">
        <v>44391</v>
      </c>
      <c r="E10" s="3">
        <v>0.91666666666666663</v>
      </c>
      <c r="F10" s="4">
        <f t="shared" si="1"/>
        <v>64</v>
      </c>
      <c r="G10" s="5">
        <f t="shared" si="2"/>
        <v>44391</v>
      </c>
      <c r="H10" s="6" t="str">
        <f t="shared" ca="1" si="3"/>
        <v>Realizado</v>
      </c>
      <c r="I10" s="16">
        <f t="shared" si="4"/>
        <v>2.1333333333333333</v>
      </c>
      <c r="K10" s="37"/>
      <c r="L10" s="14" t="s">
        <v>21</v>
      </c>
      <c r="M10" s="9">
        <f t="shared" si="5"/>
        <v>44392</v>
      </c>
    </row>
    <row r="11" spans="1:13" x14ac:dyDescent="0.25">
      <c r="A11" s="15">
        <f>IFERROR(VLOOKUP(C11,'2º CICLO 2021'!L:M,2,0),"-")</f>
        <v>44311</v>
      </c>
      <c r="B11" s="1">
        <f t="shared" si="0"/>
        <v>44401</v>
      </c>
      <c r="C11" s="10" t="s">
        <v>21</v>
      </c>
      <c r="D11" s="9">
        <v>44392</v>
      </c>
      <c r="E11" s="3">
        <v>0.91666666666666663</v>
      </c>
      <c r="F11" s="4">
        <f t="shared" si="1"/>
        <v>81</v>
      </c>
      <c r="G11" s="5">
        <f t="shared" si="2"/>
        <v>44392</v>
      </c>
      <c r="H11" s="6" t="str">
        <f t="shared" ca="1" si="3"/>
        <v>Realizado</v>
      </c>
      <c r="I11" s="16">
        <f t="shared" si="4"/>
        <v>2.7</v>
      </c>
      <c r="K11" s="37"/>
      <c r="L11" s="14" t="s">
        <v>13</v>
      </c>
      <c r="M11" s="9">
        <f t="shared" si="5"/>
        <v>44390</v>
      </c>
    </row>
    <row r="12" spans="1:13" x14ac:dyDescent="0.25">
      <c r="A12" s="15">
        <f>IFERROR(VLOOKUP(C12,'2º CICLO 2021'!L:M,2,0),"-")</f>
        <v>44332</v>
      </c>
      <c r="B12" s="1">
        <f t="shared" si="0"/>
        <v>44422</v>
      </c>
      <c r="C12" s="10" t="s">
        <v>16</v>
      </c>
      <c r="D12" s="9">
        <v>44395</v>
      </c>
      <c r="E12" s="3">
        <v>0.29166666666666669</v>
      </c>
      <c r="F12" s="4">
        <f t="shared" si="1"/>
        <v>63</v>
      </c>
      <c r="G12" s="5">
        <f t="shared" si="2"/>
        <v>44395</v>
      </c>
      <c r="H12" s="6" t="str">
        <f t="shared" ca="1" si="3"/>
        <v>Realizado</v>
      </c>
      <c r="I12" s="16">
        <f t="shared" si="4"/>
        <v>2.1</v>
      </c>
      <c r="K12" s="37"/>
      <c r="L12" s="14" t="s">
        <v>15</v>
      </c>
      <c r="M12" s="9">
        <f t="shared" si="5"/>
        <v>44389</v>
      </c>
    </row>
    <row r="13" spans="1:13" x14ac:dyDescent="0.25">
      <c r="A13" s="15">
        <f>IFERROR(VLOOKUP(C13,'2º CICLO 2021'!L:M,2,0),"-")</f>
        <v>44333</v>
      </c>
      <c r="B13" s="1">
        <f t="shared" si="0"/>
        <v>44423</v>
      </c>
      <c r="C13" s="10" t="s">
        <v>17</v>
      </c>
      <c r="D13" s="9">
        <v>44396</v>
      </c>
      <c r="E13" s="3">
        <v>0.91666666666666663</v>
      </c>
      <c r="F13" s="4">
        <f t="shared" si="1"/>
        <v>63</v>
      </c>
      <c r="G13" s="5">
        <f t="shared" si="2"/>
        <v>44396</v>
      </c>
      <c r="H13" s="6" t="str">
        <f t="shared" ca="1" si="3"/>
        <v>Realizado</v>
      </c>
      <c r="I13" s="16">
        <f t="shared" si="4"/>
        <v>2.1</v>
      </c>
      <c r="K13" s="37"/>
      <c r="L13" s="14" t="s">
        <v>16</v>
      </c>
      <c r="M13" s="9">
        <f t="shared" si="5"/>
        <v>44395</v>
      </c>
    </row>
    <row r="14" spans="1:13" x14ac:dyDescent="0.25">
      <c r="A14" s="15">
        <f>IFERROR(VLOOKUP(C14,'2º CICLO 2021'!L:M,2,0),"-")</f>
        <v>44334</v>
      </c>
      <c r="B14" s="1">
        <f t="shared" si="0"/>
        <v>44424</v>
      </c>
      <c r="C14" s="10" t="s">
        <v>18</v>
      </c>
      <c r="D14" s="9">
        <v>44397</v>
      </c>
      <c r="E14" s="3">
        <v>0.91666666666666663</v>
      </c>
      <c r="F14" s="4">
        <f t="shared" si="1"/>
        <v>63</v>
      </c>
      <c r="G14" s="5">
        <f t="shared" si="2"/>
        <v>44397</v>
      </c>
      <c r="H14" s="6" t="str">
        <f t="shared" ca="1" si="3"/>
        <v>Realizado</v>
      </c>
      <c r="I14" s="16">
        <f t="shared" si="4"/>
        <v>2.1</v>
      </c>
      <c r="K14" s="37"/>
      <c r="L14" s="14" t="s">
        <v>18</v>
      </c>
      <c r="M14" s="9">
        <f t="shared" si="5"/>
        <v>44397</v>
      </c>
    </row>
    <row r="15" spans="1:13" x14ac:dyDescent="0.25">
      <c r="A15" s="15">
        <f>IFERROR(VLOOKUP(C15,'2º CICLO 2021'!L:M,2,0),"-")</f>
        <v>44335</v>
      </c>
      <c r="B15" s="1">
        <f t="shared" si="0"/>
        <v>44425</v>
      </c>
      <c r="C15" s="10" t="s">
        <v>19</v>
      </c>
      <c r="D15" s="2">
        <v>44398</v>
      </c>
      <c r="E15" s="3">
        <v>0.91666666666666663</v>
      </c>
      <c r="F15" s="4">
        <f t="shared" si="1"/>
        <v>63</v>
      </c>
      <c r="G15" s="5">
        <f t="shared" si="2"/>
        <v>44398</v>
      </c>
      <c r="H15" s="6" t="str">
        <f t="shared" ca="1" si="3"/>
        <v>Realizado</v>
      </c>
      <c r="I15" s="16">
        <f t="shared" si="4"/>
        <v>2.1</v>
      </c>
      <c r="K15" s="37"/>
      <c r="L15" s="14" t="s">
        <v>10</v>
      </c>
      <c r="M15" s="9">
        <f t="shared" si="5"/>
        <v>44399</v>
      </c>
    </row>
    <row r="16" spans="1:13" x14ac:dyDescent="0.25">
      <c r="A16" s="15">
        <f>IFERROR(VLOOKUP(C16,'2º CICLO 2021'!L:M,2,0),"-")</f>
        <v>44336</v>
      </c>
      <c r="B16" s="1">
        <f t="shared" si="0"/>
        <v>44426</v>
      </c>
      <c r="C16" s="10" t="s">
        <v>10</v>
      </c>
      <c r="D16" s="9">
        <v>44399</v>
      </c>
      <c r="E16" s="3">
        <v>0.875</v>
      </c>
      <c r="F16" s="4">
        <f t="shared" si="1"/>
        <v>63</v>
      </c>
      <c r="G16" s="5">
        <f t="shared" si="2"/>
        <v>44399</v>
      </c>
      <c r="H16" s="6" t="str">
        <f t="shared" ca="1" si="3"/>
        <v>Realizado</v>
      </c>
      <c r="I16" s="16">
        <f t="shared" si="4"/>
        <v>2.1</v>
      </c>
      <c r="K16" s="37"/>
      <c r="L16" s="14" t="s">
        <v>12</v>
      </c>
      <c r="M16" s="9">
        <f t="shared" si="5"/>
        <v>44391</v>
      </c>
    </row>
    <row r="17" spans="1:13" x14ac:dyDescent="0.25">
      <c r="A17" s="15">
        <f>IFERROR(VLOOKUP(C17,'2º CICLO 2021'!L:M,2,0),"-")</f>
        <v>44338</v>
      </c>
      <c r="B17" s="1">
        <f t="shared" si="0"/>
        <v>44428</v>
      </c>
      <c r="C17" s="10" t="s">
        <v>20</v>
      </c>
      <c r="D17" s="9">
        <v>44401</v>
      </c>
      <c r="E17" s="3">
        <v>0.66666666666666663</v>
      </c>
      <c r="F17" s="4">
        <f t="shared" si="1"/>
        <v>63</v>
      </c>
      <c r="G17" s="5">
        <f t="shared" si="2"/>
        <v>44401</v>
      </c>
      <c r="H17" s="6" t="str">
        <f t="shared" ca="1" si="3"/>
        <v>Realizado</v>
      </c>
      <c r="I17" s="16">
        <f t="shared" si="4"/>
        <v>2.1</v>
      </c>
      <c r="K17" s="37"/>
      <c r="L17" s="14" t="s">
        <v>20</v>
      </c>
      <c r="M17" s="9">
        <f t="shared" si="5"/>
        <v>44401</v>
      </c>
    </row>
    <row r="18" spans="1:13" x14ac:dyDescent="0.25">
      <c r="A18" s="15">
        <f>IFERROR(VLOOKUP(C18,'2º CICLO 2021'!L:M,2,0),"-")</f>
        <v>44310</v>
      </c>
      <c r="B18" s="1">
        <f t="shared" si="0"/>
        <v>44400</v>
      </c>
      <c r="C18" s="10" t="s">
        <v>14</v>
      </c>
      <c r="D18" s="9">
        <v>44403</v>
      </c>
      <c r="E18" s="3">
        <v>0.91666666666666663</v>
      </c>
      <c r="F18" s="4">
        <f t="shared" si="1"/>
        <v>93</v>
      </c>
      <c r="G18" s="5">
        <f t="shared" si="2"/>
        <v>44403</v>
      </c>
      <c r="H18" s="6" t="str">
        <f t="shared" ca="1" si="3"/>
        <v>Realizado</v>
      </c>
      <c r="I18" s="16">
        <f t="shared" si="4"/>
        <v>3.1</v>
      </c>
      <c r="K18" s="37"/>
      <c r="L18" s="14" t="s">
        <v>17</v>
      </c>
      <c r="M18" s="9">
        <f t="shared" si="5"/>
        <v>44396</v>
      </c>
    </row>
    <row r="19" spans="1:13" x14ac:dyDescent="0.25">
      <c r="A19" s="15">
        <f>IFERROR(VLOOKUP(C19,'2º CICLO 2021'!L:M,2,0),"-")</f>
        <v>44348</v>
      </c>
      <c r="B19" s="1">
        <f t="shared" si="0"/>
        <v>44438</v>
      </c>
      <c r="C19" s="10" t="s">
        <v>22</v>
      </c>
      <c r="D19" s="9">
        <v>44404</v>
      </c>
      <c r="E19" s="3">
        <v>0.875</v>
      </c>
      <c r="F19" s="4">
        <f t="shared" si="1"/>
        <v>56</v>
      </c>
      <c r="G19" s="5">
        <f t="shared" si="2"/>
        <v>44404</v>
      </c>
      <c r="H19" s="11" t="str">
        <f t="shared" ca="1" si="3"/>
        <v>Realizado</v>
      </c>
      <c r="I19" s="16">
        <f t="shared" si="4"/>
        <v>1.8666666666666667</v>
      </c>
      <c r="K19" s="37"/>
      <c r="L19" s="14" t="s">
        <v>19</v>
      </c>
      <c r="M19" s="9">
        <f t="shared" si="5"/>
        <v>44398</v>
      </c>
    </row>
    <row r="20" spans="1:13" x14ac:dyDescent="0.25">
      <c r="A20" s="15">
        <f>IFERROR(VLOOKUP(C20,'2º CICLO 2021'!L:M,2,0),"-")</f>
        <v>44341</v>
      </c>
      <c r="B20" s="1">
        <f t="shared" si="0"/>
        <v>44431</v>
      </c>
      <c r="C20" s="10" t="s">
        <v>24</v>
      </c>
      <c r="D20" s="9">
        <v>44410</v>
      </c>
      <c r="E20" s="3">
        <v>0.875</v>
      </c>
      <c r="F20" s="4">
        <f t="shared" si="1"/>
        <v>69</v>
      </c>
      <c r="G20" s="5">
        <f t="shared" si="2"/>
        <v>44410</v>
      </c>
      <c r="H20" s="6" t="str">
        <f t="shared" ca="1" si="3"/>
        <v>Realizado</v>
      </c>
      <c r="I20" s="16">
        <f t="shared" si="4"/>
        <v>2.2999999999999998</v>
      </c>
      <c r="K20" s="37"/>
      <c r="L20" s="14" t="s">
        <v>24</v>
      </c>
      <c r="M20" s="9">
        <f t="shared" si="5"/>
        <v>44410</v>
      </c>
    </row>
    <row r="21" spans="1:13" x14ac:dyDescent="0.25">
      <c r="A21" s="15">
        <f>IFERROR(VLOOKUP(C21,'2º CICLO 2021'!L:M,2,0),"-")</f>
        <v>44342</v>
      </c>
      <c r="B21" s="1">
        <f t="shared" si="0"/>
        <v>44432</v>
      </c>
      <c r="C21" s="10" t="s">
        <v>25</v>
      </c>
      <c r="D21" s="9">
        <v>44411</v>
      </c>
      <c r="E21" s="3">
        <v>0.875</v>
      </c>
      <c r="F21" s="4">
        <f t="shared" si="1"/>
        <v>69</v>
      </c>
      <c r="G21" s="5">
        <f t="shared" si="2"/>
        <v>44411</v>
      </c>
      <c r="H21" s="6" t="str">
        <f t="shared" ca="1" si="3"/>
        <v>Realizado</v>
      </c>
      <c r="I21" s="16">
        <f t="shared" si="4"/>
        <v>2.2999999999999998</v>
      </c>
      <c r="K21" s="37"/>
      <c r="L21" s="14" t="s">
        <v>25</v>
      </c>
      <c r="M21" s="9">
        <f t="shared" si="5"/>
        <v>44411</v>
      </c>
    </row>
    <row r="22" spans="1:13" x14ac:dyDescent="0.25">
      <c r="A22" s="17">
        <f>IFERROR(VLOOKUP(C22,'2º CICLO 2021'!L:M,2,0),"-")</f>
        <v>44343</v>
      </c>
      <c r="B22" s="18">
        <f t="shared" si="0"/>
        <v>44433</v>
      </c>
      <c r="C22" s="20" t="s">
        <v>26</v>
      </c>
      <c r="D22" s="19">
        <v>44412</v>
      </c>
      <c r="E22" s="21">
        <v>0.875</v>
      </c>
      <c r="F22" s="22">
        <f t="shared" si="1"/>
        <v>69</v>
      </c>
      <c r="G22" s="23">
        <f t="shared" si="2"/>
        <v>44412</v>
      </c>
      <c r="H22" s="24" t="str">
        <f t="shared" ca="1" si="3"/>
        <v>Realizado</v>
      </c>
      <c r="I22" s="25">
        <f t="shared" si="4"/>
        <v>2.2999999999999998</v>
      </c>
      <c r="K22" s="37"/>
      <c r="L22" s="14" t="s">
        <v>26</v>
      </c>
      <c r="M22" s="9">
        <f t="shared" si="5"/>
        <v>44412</v>
      </c>
    </row>
  </sheetData>
  <mergeCells count="2">
    <mergeCell ref="A1:I1"/>
    <mergeCell ref="L1:M1"/>
  </mergeCells>
  <conditionalFormatting sqref="A3:I3 L3:M3 M4:M22">
    <cfRule type="expression" dxfId="120" priority="89">
      <formula>IF($H$3="Realizado",1)</formula>
    </cfRule>
    <cfRule type="expression" dxfId="119" priority="100">
      <formula>IF($D$3=$J$1,1)</formula>
    </cfRule>
  </conditionalFormatting>
  <conditionalFormatting sqref="A4:I4 L4">
    <cfRule type="expression" dxfId="118" priority="88">
      <formula>IF($H$4="Realizado",1)</formula>
    </cfRule>
    <cfRule type="expression" dxfId="117" priority="99">
      <formula>IF($D$4=$J$1,1)</formula>
    </cfRule>
  </conditionalFormatting>
  <conditionalFormatting sqref="A5:F5 L5 H5:I5">
    <cfRule type="expression" dxfId="116" priority="87">
      <formula>IF($H$5="Realizado",1)</formula>
    </cfRule>
    <cfRule type="expression" dxfId="115" priority="98">
      <formula>IF($D$5=$J$1,1)</formula>
    </cfRule>
  </conditionalFormatting>
  <conditionalFormatting sqref="A6:I6 L6">
    <cfRule type="expression" dxfId="114" priority="104">
      <formula>IF($H$6="Realizado",1)</formula>
    </cfRule>
    <cfRule type="expression" dxfId="113" priority="116">
      <formula>IF($D$6=$J$1,1)</formula>
    </cfRule>
  </conditionalFormatting>
  <conditionalFormatting sqref="A7:I7 L7">
    <cfRule type="expression" dxfId="112" priority="103">
      <formula>IF($H$7="Realizado",1)</formula>
    </cfRule>
    <cfRule type="expression" dxfId="111" priority="115">
      <formula>IF($D$7=$J$1,1)</formula>
    </cfRule>
  </conditionalFormatting>
  <conditionalFormatting sqref="A8:I8 L8">
    <cfRule type="expression" dxfId="110" priority="102">
      <formula>IF($H$8="Realizado",1)</formula>
    </cfRule>
    <cfRule type="expression" dxfId="109" priority="114">
      <formula>IF($D$8=$J$1,1)</formula>
    </cfRule>
  </conditionalFormatting>
  <conditionalFormatting sqref="A9:I9 L9">
    <cfRule type="expression" dxfId="108" priority="101">
      <formula>IF($H$9="Realizado",1)</formula>
    </cfRule>
    <cfRule type="expression" dxfId="107" priority="113">
      <formula>IF($D$9=$J$1,1)</formula>
    </cfRule>
  </conditionalFormatting>
  <conditionalFormatting sqref="A10:I10 L10">
    <cfRule type="expression" dxfId="106" priority="97">
      <formula>IF($H$10="Realizado",1)</formula>
    </cfRule>
    <cfRule type="expression" dxfId="105" priority="112">
      <formula>IF($D$10=$J$1,1)</formula>
    </cfRule>
  </conditionalFormatting>
  <conditionalFormatting sqref="A11:I11 L11">
    <cfRule type="expression" dxfId="104" priority="96">
      <formula>IF($H$11="Realizado",1)</formula>
    </cfRule>
    <cfRule type="expression" dxfId="103" priority="111">
      <formula>IF($D$11=$J$1,1)</formula>
    </cfRule>
  </conditionalFormatting>
  <conditionalFormatting sqref="A12:I12 L12">
    <cfRule type="expression" dxfId="102" priority="95">
      <formula>IF($H$12="Realizado",1)</formula>
    </cfRule>
    <cfRule type="expression" dxfId="101" priority="110">
      <formula>IF($D$12=$J$1,1)</formula>
    </cfRule>
  </conditionalFormatting>
  <conditionalFormatting sqref="A14:I14 L14">
    <cfRule type="expression" dxfId="100" priority="93">
      <formula>IF($H$14="Realizado",1)</formula>
    </cfRule>
    <cfRule type="expression" dxfId="99" priority="108">
      <formula>IF($D$14=$J$1,1)</formula>
    </cfRule>
  </conditionalFormatting>
  <conditionalFormatting sqref="A15:I15 L15">
    <cfRule type="expression" dxfId="98" priority="92">
      <formula>IF($H$15="Realizado",1)</formula>
    </cfRule>
    <cfRule type="expression" dxfId="97" priority="107">
      <formula>IF($D$15=$J$1,1)</formula>
    </cfRule>
  </conditionalFormatting>
  <conditionalFormatting sqref="A16:I16 L16">
    <cfRule type="expression" dxfId="96" priority="91">
      <formula>IF($H$16="Realizado",1)</formula>
    </cfRule>
    <cfRule type="expression" dxfId="95" priority="106">
      <formula>IF($D$16=$J$1,1)</formula>
    </cfRule>
  </conditionalFormatting>
  <conditionalFormatting sqref="A17:I17 L17">
    <cfRule type="expression" dxfId="94" priority="90">
      <formula>IF($H$17="Realizado",1)</formula>
    </cfRule>
    <cfRule type="expression" dxfId="93" priority="105">
      <formula>IF($D$17=$J$1,1)</formula>
    </cfRule>
  </conditionalFormatting>
  <conditionalFormatting sqref="A18:I18 L18">
    <cfRule type="expression" dxfId="92" priority="83">
      <formula>IF($H$18="Realizado",1)</formula>
    </cfRule>
    <cfRule type="expression" dxfId="91" priority="84">
      <formula>IF($D$18=$J$1,1)</formula>
    </cfRule>
  </conditionalFormatting>
  <conditionalFormatting sqref="A19:I19 L19">
    <cfRule type="expression" dxfId="90" priority="121">
      <formula>IF($H$19="Realizado",1)</formula>
    </cfRule>
    <cfRule type="expression" dxfId="89" priority="122">
      <formula>IF($D$19=$J$1,1)</formula>
    </cfRule>
  </conditionalFormatting>
  <conditionalFormatting sqref="A20:I20 L20">
    <cfRule type="expression" dxfId="88" priority="117">
      <formula>IF($H$20="Realizado",1)</formula>
    </cfRule>
    <cfRule type="expression" dxfId="87" priority="118">
      <formula>IF($D$21=$J$1,1)</formula>
    </cfRule>
  </conditionalFormatting>
  <conditionalFormatting sqref="A21:I21 L21">
    <cfRule type="expression" dxfId="86" priority="119">
      <formula>IF($H$21="Realizado",1)</formula>
    </cfRule>
    <cfRule type="expression" dxfId="85" priority="120">
      <formula>IF($D$21=$J$1,1)</formula>
    </cfRule>
  </conditionalFormatting>
  <conditionalFormatting sqref="A22:I22 L22">
    <cfRule type="expression" dxfId="84" priority="85">
      <formula>IF($H$22="Realizado",1)</formula>
    </cfRule>
    <cfRule type="expression" dxfId="83" priority="86">
      <formula>IF($D$22=$J$1,1)</formula>
    </cfRule>
  </conditionalFormatting>
  <conditionalFormatting sqref="A13:I13 L13">
    <cfRule type="expression" dxfId="82" priority="394">
      <formula>IF($H13="Realizado",1)</formula>
    </cfRule>
    <cfRule type="expression" dxfId="81" priority="395">
      <formula>IF($D$13=$J$1,1)</formula>
    </cfRule>
  </conditionalFormatting>
  <conditionalFormatting sqref="G5">
    <cfRule type="expression" dxfId="80" priority="1">
      <formula>IF($H$5="Realizado",1)</formula>
    </cfRule>
    <cfRule type="expression" dxfId="79" priority="2">
      <formula>IF($D$5=$J$1,1)</formula>
    </cfRule>
  </conditionalFormatting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55F-3AAD-4A53-85D7-15597C410B21}">
  <sheetPr>
    <pageSetUpPr fitToPage="1"/>
  </sheetPr>
  <dimension ref="A1:M22"/>
  <sheetViews>
    <sheetView tabSelected="1" workbookViewId="0">
      <selection sqref="A1:I1"/>
    </sheetView>
  </sheetViews>
  <sheetFormatPr defaultRowHeight="15" x14ac:dyDescent="0.25"/>
  <cols>
    <col min="1" max="1" width="22.5703125" customWidth="1"/>
    <col min="2" max="2" width="19.5703125" customWidth="1"/>
    <col min="3" max="3" width="14" bestFit="1" customWidth="1"/>
    <col min="4" max="4" width="19" customWidth="1"/>
    <col min="6" max="6" width="11.7109375" customWidth="1"/>
    <col min="7" max="7" width="20.42578125" bestFit="1" customWidth="1"/>
    <col min="8" max="8" width="17.85546875" customWidth="1"/>
    <col min="9" max="9" width="17.28515625" customWidth="1"/>
    <col min="10" max="10" width="18.5703125" bestFit="1" customWidth="1"/>
    <col min="11" max="11" width="10.140625" customWidth="1"/>
    <col min="12" max="12" width="14" customWidth="1"/>
    <col min="13" max="14" width="10.7109375" customWidth="1"/>
  </cols>
  <sheetData>
    <row r="1" spans="1:13" ht="21" x14ac:dyDescent="0.35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7">
        <f ca="1">TODAY()</f>
        <v>44467</v>
      </c>
      <c r="L1" s="48" t="s">
        <v>33</v>
      </c>
      <c r="M1" s="48"/>
    </row>
    <row r="2" spans="1:13" ht="30" customHeight="1" x14ac:dyDescent="0.25">
      <c r="A2" s="33" t="s">
        <v>36</v>
      </c>
      <c r="B2" s="34" t="s">
        <v>31</v>
      </c>
      <c r="C2" s="35" t="s">
        <v>4</v>
      </c>
      <c r="D2" s="34" t="s">
        <v>5</v>
      </c>
      <c r="E2" s="35" t="s">
        <v>3</v>
      </c>
      <c r="F2" s="35" t="s">
        <v>0</v>
      </c>
      <c r="G2" s="35" t="s">
        <v>2</v>
      </c>
      <c r="H2" s="35" t="s">
        <v>1</v>
      </c>
      <c r="I2" s="36" t="s">
        <v>23</v>
      </c>
      <c r="J2" s="12" t="s">
        <v>27</v>
      </c>
      <c r="L2" s="13" t="s">
        <v>30</v>
      </c>
      <c r="M2" s="13" t="s">
        <v>29</v>
      </c>
    </row>
    <row r="3" spans="1:13" x14ac:dyDescent="0.25">
      <c r="A3" s="15">
        <f>IFERROR(VLOOKUP(C3,'3º CICLO 2021'!L:M,2,0),"-")</f>
        <v>44390</v>
      </c>
      <c r="B3" s="1">
        <f>IFERROR(A3+90,"-")</f>
        <v>44480</v>
      </c>
      <c r="C3" s="10" t="s">
        <v>13</v>
      </c>
      <c r="D3" s="9">
        <v>44473</v>
      </c>
      <c r="E3" s="3">
        <v>0.875</v>
      </c>
      <c r="F3" s="4">
        <f>IFERROR(D3-A3,"")</f>
        <v>83</v>
      </c>
      <c r="G3" s="5">
        <f>D3</f>
        <v>44473</v>
      </c>
      <c r="H3" s="6" t="str">
        <f ca="1">IF($J$1-D3&gt;0,"Realizado","-")</f>
        <v>-</v>
      </c>
      <c r="I3" s="16">
        <f>IFERROR(F3/30,"")</f>
        <v>2.7666666666666666</v>
      </c>
      <c r="L3" s="14" t="s">
        <v>22</v>
      </c>
      <c r="M3" s="9">
        <f>IFERROR(VLOOKUP(L3,C:D,2,0),"")</f>
        <v>44496</v>
      </c>
    </row>
    <row r="4" spans="1:13" x14ac:dyDescent="0.25">
      <c r="A4" s="15">
        <f>IFERROR(VLOOKUP(C4,'3º CICLO 2021'!L:M,2,0),"-")</f>
        <v>44391</v>
      </c>
      <c r="B4" s="1">
        <f>IFERROR(A4+90,"-")</f>
        <v>44481</v>
      </c>
      <c r="C4" s="10" t="s">
        <v>12</v>
      </c>
      <c r="D4" s="9">
        <v>44474</v>
      </c>
      <c r="E4" s="3">
        <v>0.875</v>
      </c>
      <c r="F4" s="4">
        <f>IFERROR(D4-A4,"")</f>
        <v>83</v>
      </c>
      <c r="G4" s="5">
        <f>D4</f>
        <v>44474</v>
      </c>
      <c r="H4" s="6" t="str">
        <f ca="1">IF($J$1-D4&gt;0,"Realizado","-")</f>
        <v>-</v>
      </c>
      <c r="I4" s="16">
        <f>IFERROR(F4/30,"")</f>
        <v>2.7666666666666666</v>
      </c>
      <c r="L4" s="14" t="s">
        <v>7</v>
      </c>
      <c r="M4" s="9">
        <f t="shared" ref="M4:M22" si="0">IFERROR(VLOOKUP(L4,C:D,2,0),"")</f>
        <v>44483</v>
      </c>
    </row>
    <row r="5" spans="1:13" x14ac:dyDescent="0.25">
      <c r="A5" s="15">
        <f>IFERROR(VLOOKUP(C5,'3º CICLO 2021'!L:M,2,0),"-")</f>
        <v>44384</v>
      </c>
      <c r="B5" s="1">
        <f>IFERROR(A5+90,"-")</f>
        <v>44474</v>
      </c>
      <c r="C5" s="10" t="s">
        <v>9</v>
      </c>
      <c r="D5" s="9">
        <v>44475</v>
      </c>
      <c r="E5" s="3">
        <v>0.91666666666666663</v>
      </c>
      <c r="F5" s="4">
        <f>IFERROR(D5-A5,"")</f>
        <v>91</v>
      </c>
      <c r="G5" s="5">
        <f>D5</f>
        <v>44475</v>
      </c>
      <c r="H5" s="6" t="str">
        <f ca="1">IF($J$1-D5&gt;0,"Realizado","-")</f>
        <v>-</v>
      </c>
      <c r="I5" s="16">
        <f>IFERROR(F5/30,"")</f>
        <v>3.0333333333333332</v>
      </c>
      <c r="L5" s="14" t="s">
        <v>8</v>
      </c>
      <c r="M5" s="9">
        <f t="shared" si="0"/>
        <v>44489</v>
      </c>
    </row>
    <row r="6" spans="1:13" x14ac:dyDescent="0.25">
      <c r="A6" s="15">
        <f>IFERROR(VLOOKUP(C6,'3º CICLO 2021'!L:M,2,0),"-")</f>
        <v>44385</v>
      </c>
      <c r="B6" s="1">
        <f>IFERROR(A6+90,"-")</f>
        <v>44475</v>
      </c>
      <c r="C6" s="10" t="s">
        <v>28</v>
      </c>
      <c r="D6" s="9">
        <v>44476</v>
      </c>
      <c r="E6" s="3">
        <v>0.91666666666666663</v>
      </c>
      <c r="F6" s="4">
        <f>IFERROR(D6-A6,"")</f>
        <v>91</v>
      </c>
      <c r="G6" s="5">
        <f>D6</f>
        <v>44476</v>
      </c>
      <c r="H6" s="6" t="str">
        <f ca="1">IF($J$1-D6&gt;0,"Realizado","-")</f>
        <v>-</v>
      </c>
      <c r="I6" s="16">
        <f>IFERROR(F6/30,"")</f>
        <v>3.0333333333333332</v>
      </c>
      <c r="K6" s="8"/>
      <c r="L6" s="14" t="s">
        <v>9</v>
      </c>
      <c r="M6" s="9">
        <f t="shared" si="0"/>
        <v>44475</v>
      </c>
    </row>
    <row r="7" spans="1:13" x14ac:dyDescent="0.25">
      <c r="A7" s="15">
        <f>IFERROR(VLOOKUP(C7,'3º CICLO 2021'!L:M,2,0),"-")</f>
        <v>44396</v>
      </c>
      <c r="B7" s="1">
        <f>IFERROR(A7+90,"-")</f>
        <v>44486</v>
      </c>
      <c r="C7" s="10" t="s">
        <v>17</v>
      </c>
      <c r="D7" s="9">
        <v>44477</v>
      </c>
      <c r="E7" s="3">
        <v>0.91666666666666663</v>
      </c>
      <c r="F7" s="4">
        <f>IFERROR(D7-A7,"")</f>
        <v>81</v>
      </c>
      <c r="G7" s="5">
        <f>D7</f>
        <v>44477</v>
      </c>
      <c r="H7" s="6" t="str">
        <f ca="1">IF($J$1-D7&gt;0,"Realizado","-")</f>
        <v>-</v>
      </c>
      <c r="I7" s="16">
        <f>IFERROR(F7/30,"")</f>
        <v>2.7</v>
      </c>
      <c r="L7" s="14" t="s">
        <v>28</v>
      </c>
      <c r="M7" s="9">
        <f t="shared" si="0"/>
        <v>44476</v>
      </c>
    </row>
    <row r="8" spans="1:13" x14ac:dyDescent="0.25">
      <c r="A8" s="15">
        <f>IFERROR(VLOOKUP(C8,'3º CICLO 2021'!L:M,2,0),"-")</f>
        <v>44388</v>
      </c>
      <c r="B8" s="1">
        <f>IFERROR(A8+90,"-")</f>
        <v>44478</v>
      </c>
      <c r="C8" s="10" t="s">
        <v>11</v>
      </c>
      <c r="D8" s="9">
        <v>44479</v>
      </c>
      <c r="E8" s="3">
        <v>0.29166666666666669</v>
      </c>
      <c r="F8" s="4">
        <f>IFERROR(D8-A8,"")</f>
        <v>91</v>
      </c>
      <c r="G8" s="5">
        <f>D8</f>
        <v>44479</v>
      </c>
      <c r="H8" s="6" t="str">
        <f ca="1">IF($J$1-D8&gt;0,"Realizado","-")</f>
        <v>-</v>
      </c>
      <c r="I8" s="16">
        <f>IFERROR(F8/30,"")</f>
        <v>3.0333333333333332</v>
      </c>
      <c r="L8" s="14" t="s">
        <v>11</v>
      </c>
      <c r="M8" s="9">
        <f t="shared" si="0"/>
        <v>44479</v>
      </c>
    </row>
    <row r="9" spans="1:13" x14ac:dyDescent="0.25">
      <c r="A9" s="15">
        <f>IFERROR(VLOOKUP(C9,'3º CICLO 2021'!L:M,2,0),"-")</f>
        <v>44389</v>
      </c>
      <c r="B9" s="1">
        <f>IFERROR(A9+90,"-")</f>
        <v>44479</v>
      </c>
      <c r="C9" s="10" t="s">
        <v>15</v>
      </c>
      <c r="D9" s="9">
        <v>44480</v>
      </c>
      <c r="E9" s="3">
        <v>0.875</v>
      </c>
      <c r="F9" s="4">
        <f>IFERROR(D9-A9,"")</f>
        <v>91</v>
      </c>
      <c r="G9" s="5">
        <f>D9</f>
        <v>44480</v>
      </c>
      <c r="H9" s="6" t="str">
        <f ca="1">IF($J$1-D9&gt;0,"Realizado","-")</f>
        <v>-</v>
      </c>
      <c r="I9" s="16">
        <f>IFERROR(F9/30,"")</f>
        <v>3.0333333333333332</v>
      </c>
      <c r="L9" s="14" t="s">
        <v>14</v>
      </c>
      <c r="M9" s="9">
        <f t="shared" si="0"/>
        <v>44494</v>
      </c>
    </row>
    <row r="10" spans="1:13" x14ac:dyDescent="0.25">
      <c r="A10" s="15">
        <f>IFERROR(VLOOKUP(C10,'3º CICLO 2021'!L:M,2,0),"-")</f>
        <v>44397</v>
      </c>
      <c r="B10" s="1">
        <f>IFERROR(A10+90,"-")</f>
        <v>44487</v>
      </c>
      <c r="C10" s="10" t="s">
        <v>18</v>
      </c>
      <c r="D10" s="9">
        <v>44482</v>
      </c>
      <c r="E10" s="3">
        <v>0.91666666666666663</v>
      </c>
      <c r="F10" s="4">
        <f>IFERROR(D10-A10,"")</f>
        <v>85</v>
      </c>
      <c r="G10" s="5">
        <f>D10</f>
        <v>44482</v>
      </c>
      <c r="H10" s="6" t="str">
        <f ca="1">IF($J$1-D10&gt;0,"Realizado","-")</f>
        <v>-</v>
      </c>
      <c r="I10" s="16">
        <f>IFERROR(F10/30,"")</f>
        <v>2.8333333333333335</v>
      </c>
      <c r="L10" s="14" t="s">
        <v>21</v>
      </c>
      <c r="M10" s="9">
        <f t="shared" si="0"/>
        <v>44490</v>
      </c>
    </row>
    <row r="11" spans="1:13" x14ac:dyDescent="0.25">
      <c r="A11" s="15">
        <f>IFERROR(VLOOKUP(C11,'3º CICLO 2021'!L:M,2,0),"-")</f>
        <v>44382</v>
      </c>
      <c r="B11" s="1">
        <f>IFERROR(A11+90,"-")</f>
        <v>44472</v>
      </c>
      <c r="C11" s="10" t="s">
        <v>7</v>
      </c>
      <c r="D11" s="9">
        <v>44483</v>
      </c>
      <c r="E11" s="3">
        <v>0.875</v>
      </c>
      <c r="F11" s="4">
        <f>IFERROR(D11-A11,"")</f>
        <v>101</v>
      </c>
      <c r="G11" s="5">
        <f>D11</f>
        <v>44483</v>
      </c>
      <c r="H11" s="11" t="str">
        <f ca="1">IF($J$1-D11&gt;0,"Realizado","-")</f>
        <v>-</v>
      </c>
      <c r="I11" s="16">
        <f>IFERROR(F11/30,"")</f>
        <v>3.3666666666666667</v>
      </c>
      <c r="L11" s="14" t="s">
        <v>13</v>
      </c>
      <c r="M11" s="9">
        <f t="shared" si="0"/>
        <v>44473</v>
      </c>
    </row>
    <row r="12" spans="1:13" x14ac:dyDescent="0.25">
      <c r="A12" s="15">
        <f>IFERROR(VLOOKUP(C12,'3º CICLO 2021'!L:M,2,0),"-")</f>
        <v>44398</v>
      </c>
      <c r="B12" s="1">
        <f>IFERROR(A12+90,"-")</f>
        <v>44488</v>
      </c>
      <c r="C12" s="10" t="s">
        <v>19</v>
      </c>
      <c r="D12" s="9">
        <v>44484</v>
      </c>
      <c r="E12" s="3">
        <v>0.91666666666666663</v>
      </c>
      <c r="F12" s="4">
        <f>IFERROR(D12-A12,"")</f>
        <v>86</v>
      </c>
      <c r="G12" s="5">
        <f>D12</f>
        <v>44484</v>
      </c>
      <c r="H12" s="6" t="str">
        <f ca="1">IF($J$1-D12&gt;0,"Realizado","-")</f>
        <v>-</v>
      </c>
      <c r="I12" s="16">
        <f>IFERROR(F12/30,"")</f>
        <v>2.8666666666666667</v>
      </c>
      <c r="L12" s="14" t="s">
        <v>15</v>
      </c>
      <c r="M12" s="9">
        <f t="shared" si="0"/>
        <v>44480</v>
      </c>
    </row>
    <row r="13" spans="1:13" x14ac:dyDescent="0.25">
      <c r="A13" s="15">
        <f>IFERROR(VLOOKUP(C13,'3º CICLO 2021'!L:M,2,0),"-")</f>
        <v>44395</v>
      </c>
      <c r="B13" s="1">
        <f>IFERROR(A13+90,"-")</f>
        <v>44485</v>
      </c>
      <c r="C13" s="10" t="s">
        <v>16</v>
      </c>
      <c r="D13" s="9">
        <v>44486</v>
      </c>
      <c r="E13" s="3">
        <v>0.29166666666666669</v>
      </c>
      <c r="F13" s="4">
        <f>IFERROR(D13-A13,"")</f>
        <v>91</v>
      </c>
      <c r="G13" s="5">
        <f>D13</f>
        <v>44486</v>
      </c>
      <c r="H13" s="6" t="str">
        <f ca="1">IF($J$1-D13&gt;0,"Realizado","-")</f>
        <v>-</v>
      </c>
      <c r="I13" s="16">
        <f>IFERROR(F13/30,"")</f>
        <v>3.0333333333333332</v>
      </c>
      <c r="L13" s="14" t="s">
        <v>16</v>
      </c>
      <c r="M13" s="9">
        <f t="shared" si="0"/>
        <v>44486</v>
      </c>
    </row>
    <row r="14" spans="1:13" x14ac:dyDescent="0.25">
      <c r="A14" s="15">
        <f>IFERROR(VLOOKUP(C14,'3º CICLO 2021'!L:M,2,0),"-")</f>
        <v>44383</v>
      </c>
      <c r="B14" s="1">
        <f>IFERROR(A14+90,"-")</f>
        <v>44473</v>
      </c>
      <c r="C14" s="10" t="s">
        <v>8</v>
      </c>
      <c r="D14" s="9">
        <v>44489</v>
      </c>
      <c r="E14" s="3">
        <v>0.875</v>
      </c>
      <c r="F14" s="4">
        <f>IFERROR(D14-A14,"")</f>
        <v>106</v>
      </c>
      <c r="G14" s="5">
        <f>D14</f>
        <v>44489</v>
      </c>
      <c r="H14" s="11" t="str">
        <f ca="1">IF($J$1-D14&gt;0,"Realizado","-")</f>
        <v>-</v>
      </c>
      <c r="I14" s="16">
        <f>IFERROR(F14/30,"")</f>
        <v>3.5333333333333332</v>
      </c>
      <c r="L14" s="14" t="s">
        <v>18</v>
      </c>
      <c r="M14" s="9">
        <f t="shared" si="0"/>
        <v>44482</v>
      </c>
    </row>
    <row r="15" spans="1:13" x14ac:dyDescent="0.25">
      <c r="A15" s="15">
        <f>IFERROR(VLOOKUP(C15,'3º CICLO 2021'!L:M,2,0),"-")</f>
        <v>44392</v>
      </c>
      <c r="B15" s="1">
        <f>IFERROR(A15+90,"-")</f>
        <v>44482</v>
      </c>
      <c r="C15" s="10" t="s">
        <v>21</v>
      </c>
      <c r="D15" s="9">
        <v>44490</v>
      </c>
      <c r="E15" s="3">
        <v>0.91666666666666663</v>
      </c>
      <c r="F15" s="4">
        <f>IFERROR(D15-A15,"")</f>
        <v>98</v>
      </c>
      <c r="G15" s="5">
        <f>D15</f>
        <v>44490</v>
      </c>
      <c r="H15" s="6" t="str">
        <f ca="1">IF($J$1-D15&gt;0,"Realizado","-")</f>
        <v>-</v>
      </c>
      <c r="I15" s="16">
        <f>IFERROR(F15/30,"")</f>
        <v>3.2666666666666666</v>
      </c>
      <c r="L15" s="14" t="s">
        <v>10</v>
      </c>
      <c r="M15" s="9">
        <f t="shared" si="0"/>
        <v>44491</v>
      </c>
    </row>
    <row r="16" spans="1:13" x14ac:dyDescent="0.25">
      <c r="A16" s="15">
        <f>IFERROR(VLOOKUP(C16,'3º CICLO 2021'!L:M,2,0),"-")</f>
        <v>44399</v>
      </c>
      <c r="B16" s="1">
        <f>IFERROR(A16+90,"-")</f>
        <v>44489</v>
      </c>
      <c r="C16" s="10" t="s">
        <v>10</v>
      </c>
      <c r="D16" s="9">
        <v>44491</v>
      </c>
      <c r="E16" s="3">
        <v>0.91666666666666663</v>
      </c>
      <c r="F16" s="4">
        <f>IFERROR(D16-A16,"")</f>
        <v>92</v>
      </c>
      <c r="G16" s="5">
        <f>D16</f>
        <v>44491</v>
      </c>
      <c r="H16" s="6" t="str">
        <f ca="1">IF($J$1-D16&gt;0,"Realizado","-")</f>
        <v>-</v>
      </c>
      <c r="I16" s="16">
        <f>IFERROR(F16/30,"")</f>
        <v>3.0666666666666669</v>
      </c>
      <c r="L16" s="14" t="s">
        <v>12</v>
      </c>
      <c r="M16" s="9">
        <f t="shared" si="0"/>
        <v>44474</v>
      </c>
    </row>
    <row r="17" spans="1:13" x14ac:dyDescent="0.25">
      <c r="A17" s="15">
        <f>IFERROR(VLOOKUP(C17,'3º CICLO 2021'!L:M,2,0),"-")</f>
        <v>44401</v>
      </c>
      <c r="B17" s="1">
        <f>IFERROR(A17+90,"-")</f>
        <v>44491</v>
      </c>
      <c r="C17" s="10" t="s">
        <v>20</v>
      </c>
      <c r="D17" s="9">
        <v>44492</v>
      </c>
      <c r="E17" s="3">
        <v>0.66666666666666663</v>
      </c>
      <c r="F17" s="4">
        <f>IFERROR(D17-A17,"")</f>
        <v>91</v>
      </c>
      <c r="G17" s="5">
        <f>D17</f>
        <v>44492</v>
      </c>
      <c r="H17" s="6" t="str">
        <f ca="1">IF($J$1-D17&gt;0,"Realizado","-")</f>
        <v>-</v>
      </c>
      <c r="I17" s="16">
        <f>IFERROR(F17/30,"")</f>
        <v>3.0333333333333332</v>
      </c>
      <c r="L17" s="14" t="s">
        <v>20</v>
      </c>
      <c r="M17" s="9">
        <f t="shared" si="0"/>
        <v>44492</v>
      </c>
    </row>
    <row r="18" spans="1:13" x14ac:dyDescent="0.25">
      <c r="A18" s="15">
        <f>IFERROR(VLOOKUP(C18,'3º CICLO 2021'!L:M,2,0),"-")</f>
        <v>44403</v>
      </c>
      <c r="B18" s="1">
        <f>IFERROR(A18+90,"-")</f>
        <v>44493</v>
      </c>
      <c r="C18" s="10" t="s">
        <v>14</v>
      </c>
      <c r="D18" s="9">
        <v>44494</v>
      </c>
      <c r="E18" s="3">
        <v>0.91666666666666663</v>
      </c>
      <c r="F18" s="4">
        <f>IFERROR(D18-A18,"")</f>
        <v>91</v>
      </c>
      <c r="G18" s="5">
        <f>D18</f>
        <v>44494</v>
      </c>
      <c r="H18" s="6" t="str">
        <f ca="1">IF($J$1-D18&gt;0,"Realizado","-")</f>
        <v>-</v>
      </c>
      <c r="I18" s="16">
        <f>IFERROR(F18/30,"")</f>
        <v>3.0333333333333332</v>
      </c>
      <c r="L18" s="14" t="s">
        <v>17</v>
      </c>
      <c r="M18" s="9">
        <f t="shared" si="0"/>
        <v>44477</v>
      </c>
    </row>
    <row r="19" spans="1:13" x14ac:dyDescent="0.25">
      <c r="A19" s="15">
        <f>IFERROR(VLOOKUP(C19,'3º CICLO 2021'!L:M,2,0),"-")</f>
        <v>44412</v>
      </c>
      <c r="B19" s="1">
        <f>IFERROR(A19+90,"-")</f>
        <v>44502</v>
      </c>
      <c r="C19" s="10" t="s">
        <v>26</v>
      </c>
      <c r="D19" s="9">
        <v>44495</v>
      </c>
      <c r="E19" s="3">
        <v>0.875</v>
      </c>
      <c r="F19" s="4">
        <f>IFERROR(D19-A19,"")</f>
        <v>83</v>
      </c>
      <c r="G19" s="5">
        <f>D19</f>
        <v>44495</v>
      </c>
      <c r="H19" s="6" t="str">
        <f ca="1">IF($J$1-D19&gt;0,"Realizado","-")</f>
        <v>-</v>
      </c>
      <c r="I19" s="16">
        <f>IFERROR(F19/30,"")</f>
        <v>2.7666666666666666</v>
      </c>
      <c r="L19" s="14" t="s">
        <v>19</v>
      </c>
      <c r="M19" s="9">
        <f t="shared" si="0"/>
        <v>44484</v>
      </c>
    </row>
    <row r="20" spans="1:13" x14ac:dyDescent="0.25">
      <c r="A20" s="15">
        <f>IFERROR(VLOOKUP(C20,'3º CICLO 2021'!L:M,2,0),"-")</f>
        <v>44404</v>
      </c>
      <c r="B20" s="1">
        <f>IFERROR(A20+90,"-")</f>
        <v>44494</v>
      </c>
      <c r="C20" s="10" t="s">
        <v>22</v>
      </c>
      <c r="D20" s="9">
        <v>44496</v>
      </c>
      <c r="E20" s="3">
        <v>0.875</v>
      </c>
      <c r="F20" s="4">
        <f>IFERROR(D20-A20,"")</f>
        <v>92</v>
      </c>
      <c r="G20" s="5">
        <f>D20</f>
        <v>44496</v>
      </c>
      <c r="H20" s="11" t="str">
        <f ca="1">IF($J$1-D20&gt;0,"Realizado","-")</f>
        <v>-</v>
      </c>
      <c r="I20" s="16">
        <f>IFERROR(F20/30,"")</f>
        <v>3.0666666666666669</v>
      </c>
      <c r="L20" s="14" t="s">
        <v>24</v>
      </c>
      <c r="M20" s="9">
        <f t="shared" si="0"/>
        <v>44503</v>
      </c>
    </row>
    <row r="21" spans="1:13" x14ac:dyDescent="0.25">
      <c r="A21" s="15">
        <f>IFERROR(VLOOKUP(C21,'3º CICLO 2021'!L:M,2,0),"-")</f>
        <v>44410</v>
      </c>
      <c r="B21" s="1">
        <f>IFERROR(A21+90,"-")</f>
        <v>44500</v>
      </c>
      <c r="C21" s="10" t="s">
        <v>24</v>
      </c>
      <c r="D21" s="9">
        <v>44503</v>
      </c>
      <c r="E21" s="3">
        <v>0.875</v>
      </c>
      <c r="F21" s="4">
        <f>IFERROR(D21-A21,"")</f>
        <v>93</v>
      </c>
      <c r="G21" s="5">
        <f>D21</f>
        <v>44503</v>
      </c>
      <c r="H21" s="6" t="str">
        <f ca="1">IF($J$1-D21&gt;0,"Realizado","-")</f>
        <v>-</v>
      </c>
      <c r="I21" s="16">
        <f>IFERROR(F21/30,"")</f>
        <v>3.1</v>
      </c>
      <c r="L21" s="14" t="s">
        <v>25</v>
      </c>
      <c r="M21" s="9">
        <f t="shared" si="0"/>
        <v>44504</v>
      </c>
    </row>
    <row r="22" spans="1:13" x14ac:dyDescent="0.25">
      <c r="A22" s="17">
        <f>IFERROR(VLOOKUP(C22,'3º CICLO 2021'!L:M,2,0),"-")</f>
        <v>44411</v>
      </c>
      <c r="B22" s="18">
        <f>IFERROR(A22+90,"-")</f>
        <v>44501</v>
      </c>
      <c r="C22" s="20" t="s">
        <v>25</v>
      </c>
      <c r="D22" s="19">
        <v>44504</v>
      </c>
      <c r="E22" s="21">
        <v>0.875</v>
      </c>
      <c r="F22" s="22">
        <f>IFERROR(D22-A22,"")</f>
        <v>93</v>
      </c>
      <c r="G22" s="23">
        <f>D22</f>
        <v>44504</v>
      </c>
      <c r="H22" s="24" t="str">
        <f ca="1">IF($J$1-D22&gt;0,"Realizado","-")</f>
        <v>-</v>
      </c>
      <c r="I22" s="25">
        <f>IFERROR(F22/30,"")</f>
        <v>3.1</v>
      </c>
      <c r="L22" s="14" t="s">
        <v>26</v>
      </c>
      <c r="M22" s="9">
        <f t="shared" si="0"/>
        <v>44495</v>
      </c>
    </row>
  </sheetData>
  <mergeCells count="2">
    <mergeCell ref="A1:I1"/>
    <mergeCell ref="L1:M1"/>
  </mergeCells>
  <conditionalFormatting sqref="A3:I3 L3:M3">
    <cfRule type="expression" dxfId="56" priority="89">
      <formula>IF($H$3="Realizado",1)</formula>
    </cfRule>
    <cfRule type="expression" dxfId="55" priority="100">
      <formula>IF($D$3=$J$1,1)</formula>
    </cfRule>
  </conditionalFormatting>
  <conditionalFormatting sqref="A4:I4 L4">
    <cfRule type="expression" dxfId="54" priority="88">
      <formula>IF($H$4="Realizado",1)</formula>
    </cfRule>
    <cfRule type="expression" dxfId="53" priority="99">
      <formula>IF($D$4=$J$1,1)</formula>
    </cfRule>
  </conditionalFormatting>
  <conditionalFormatting sqref="A5:I5 L5">
    <cfRule type="expression" dxfId="52" priority="87">
      <formula>IF($H$5="Realizado",1)</formula>
    </cfRule>
    <cfRule type="expression" dxfId="51" priority="98">
      <formula>IF($D$5=$J$1,1)</formula>
    </cfRule>
  </conditionalFormatting>
  <conditionalFormatting sqref="A6:I6 L6">
    <cfRule type="expression" dxfId="50" priority="104">
      <formula>IF($H$6="Realizado",1)</formula>
    </cfRule>
    <cfRule type="expression" dxfId="49" priority="116">
      <formula>IF($D$6=$J$1,1)</formula>
    </cfRule>
  </conditionalFormatting>
  <conditionalFormatting sqref="A7:I7 L7">
    <cfRule type="expression" dxfId="48" priority="103">
      <formula>IF($H$7="Realizado",1)</formula>
    </cfRule>
    <cfRule type="expression" dxfId="47" priority="115">
      <formula>IF($D$7=$J$1,1)</formula>
    </cfRule>
  </conditionalFormatting>
  <conditionalFormatting sqref="A8:I8 L8">
    <cfRule type="expression" dxfId="46" priority="102">
      <formula>IF($H$8="Realizado",1)</formula>
    </cfRule>
    <cfRule type="expression" dxfId="45" priority="114">
      <formula>IF($D$8=$J$1,1)</formula>
    </cfRule>
  </conditionalFormatting>
  <conditionalFormatting sqref="A9:I9 L9">
    <cfRule type="expression" dxfId="44" priority="101">
      <formula>IF($H$9="Realizado",1)</formula>
    </cfRule>
    <cfRule type="expression" dxfId="43" priority="113">
      <formula>IF($D$9=$J$1,1)</formula>
    </cfRule>
  </conditionalFormatting>
  <conditionalFormatting sqref="A10:I10 L10">
    <cfRule type="expression" dxfId="42" priority="97">
      <formula>IF($H$10="Realizado",1)</formula>
    </cfRule>
    <cfRule type="expression" dxfId="41" priority="112">
      <formula>IF($D$10=$J$1,1)</formula>
    </cfRule>
  </conditionalFormatting>
  <conditionalFormatting sqref="A11:I11 L11">
    <cfRule type="expression" dxfId="40" priority="96">
      <formula>IF($H$11="Realizado",1)</formula>
    </cfRule>
    <cfRule type="expression" dxfId="39" priority="111">
      <formula>IF($D$11=$J$1,1)</formula>
    </cfRule>
  </conditionalFormatting>
  <conditionalFormatting sqref="A12:I12 L12">
    <cfRule type="expression" dxfId="38" priority="95">
      <formula>IF($H$12="Realizado",1)</formula>
    </cfRule>
    <cfRule type="expression" dxfId="37" priority="110">
      <formula>IF($D$12=$J$1,1)</formula>
    </cfRule>
  </conditionalFormatting>
  <conditionalFormatting sqref="A14:I14 L14">
    <cfRule type="expression" dxfId="36" priority="93">
      <formula>IF($H$14="Realizado",1)</formula>
    </cfRule>
    <cfRule type="expression" dxfId="35" priority="108">
      <formula>IF($D$14=$J$1,1)</formula>
    </cfRule>
  </conditionalFormatting>
  <conditionalFormatting sqref="A15:I15 L15">
    <cfRule type="expression" dxfId="34" priority="92">
      <formula>IF($H$15="Realizado",1)</formula>
    </cfRule>
    <cfRule type="expression" dxfId="33" priority="107">
      <formula>IF($D$15=$J$1,1)</formula>
    </cfRule>
  </conditionalFormatting>
  <conditionalFormatting sqref="A16:I16 L16">
    <cfRule type="expression" dxfId="32" priority="91">
      <formula>IF($H$16="Realizado",1)</formula>
    </cfRule>
    <cfRule type="expression" dxfId="31" priority="106">
      <formula>IF($D$16=$J$1,1)</formula>
    </cfRule>
  </conditionalFormatting>
  <conditionalFormatting sqref="A17:I17 L17">
    <cfRule type="expression" dxfId="30" priority="90">
      <formula>IF($H$17="Realizado",1)</formula>
    </cfRule>
    <cfRule type="expression" dxfId="29" priority="105">
      <formula>IF($D$17=$J$1,1)</formula>
    </cfRule>
  </conditionalFormatting>
  <conditionalFormatting sqref="A18:I18 L18">
    <cfRule type="expression" dxfId="28" priority="83">
      <formula>IF($H$18="Realizado",1)</formula>
    </cfRule>
    <cfRule type="expression" dxfId="27" priority="84">
      <formula>IF($D$18=$J$1,1)</formula>
    </cfRule>
  </conditionalFormatting>
  <conditionalFormatting sqref="A19:I19 L19">
    <cfRule type="expression" dxfId="26" priority="121">
      <formula>IF($H$19="Realizado",1)</formula>
    </cfRule>
    <cfRule type="expression" dxfId="25" priority="122">
      <formula>IF($D$19=$J$1,1)</formula>
    </cfRule>
  </conditionalFormatting>
  <conditionalFormatting sqref="A20:I20 L20">
    <cfRule type="expression" dxfId="24" priority="117">
      <formula>IF($H$20="Realizado",1)</formula>
    </cfRule>
    <cfRule type="expression" dxfId="23" priority="118">
      <formula>IF($D$21=$J$1,1)</formula>
    </cfRule>
  </conditionalFormatting>
  <conditionalFormatting sqref="A21:I21 L21">
    <cfRule type="expression" dxfId="22" priority="119">
      <formula>IF($H$21="Realizado",1)</formula>
    </cfRule>
    <cfRule type="expression" dxfId="21" priority="120">
      <formula>IF($D$21=$J$1,1)</formula>
    </cfRule>
  </conditionalFormatting>
  <conditionalFormatting sqref="A22:I22 L22">
    <cfRule type="expression" dxfId="20" priority="85">
      <formula>IF($H$22="Realizado",1)</formula>
    </cfRule>
    <cfRule type="expression" dxfId="19" priority="86">
      <formula>IF($D$22=$J$1,1)</formula>
    </cfRule>
  </conditionalFormatting>
  <conditionalFormatting sqref="A13:I13 L13">
    <cfRule type="expression" dxfId="18" priority="438">
      <formula>IF($H13="Realizado",1)</formula>
    </cfRule>
    <cfRule type="expression" dxfId="17" priority="439">
      <formula>IF($D$13=$J$1,1)</formula>
    </cfRule>
  </conditionalFormatting>
  <conditionalFormatting sqref="M4:M22">
    <cfRule type="expression" dxfId="16" priority="1">
      <formula>IF($H$3="Realizado",1)</formula>
    </cfRule>
    <cfRule type="expression" dxfId="15" priority="2">
      <formula>IF($D$3=$J$1,1)</formula>
    </cfRule>
  </conditionalFormatting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E660-3231-4E43-9878-84B32660E675}">
  <dimension ref="A3:B12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1" t="s">
        <v>37</v>
      </c>
      <c r="B3" t="s">
        <v>44</v>
      </c>
    </row>
    <row r="4" spans="1:2" x14ac:dyDescent="0.25">
      <c r="A4" s="42" t="s">
        <v>39</v>
      </c>
      <c r="B4" s="43">
        <v>12050</v>
      </c>
    </row>
    <row r="5" spans="1:2" x14ac:dyDescent="0.25">
      <c r="A5" s="42" t="s">
        <v>40</v>
      </c>
      <c r="B5" s="43">
        <v>2145</v>
      </c>
    </row>
    <row r="6" spans="1:2" x14ac:dyDescent="0.25">
      <c r="A6" s="42" t="s">
        <v>45</v>
      </c>
      <c r="B6" s="43">
        <v>805</v>
      </c>
    </row>
    <row r="7" spans="1:2" x14ac:dyDescent="0.25">
      <c r="A7" s="42" t="s">
        <v>41</v>
      </c>
      <c r="B7" s="43">
        <v>12765</v>
      </c>
    </row>
    <row r="8" spans="1:2" x14ac:dyDescent="0.25">
      <c r="A8" s="42" t="s">
        <v>42</v>
      </c>
      <c r="B8" s="43">
        <v>1430</v>
      </c>
    </row>
    <row r="9" spans="1:2" x14ac:dyDescent="0.25">
      <c r="A9" s="42" t="s">
        <v>46</v>
      </c>
      <c r="B9" s="43">
        <v>805</v>
      </c>
    </row>
    <row r="10" spans="1:2" x14ac:dyDescent="0.25">
      <c r="A10" s="42" t="s">
        <v>38</v>
      </c>
      <c r="B10" s="43">
        <v>30000</v>
      </c>
    </row>
    <row r="11" spans="1:2" x14ac:dyDescent="0.25">
      <c r="B11" s="43"/>
    </row>
    <row r="12" spans="1:2" x14ac:dyDescent="0.25">
      <c r="B12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6B81-A14D-4843-8D34-EBB6412E5245}">
  <dimension ref="A1:B43"/>
  <sheetViews>
    <sheetView topLeftCell="A20" workbookViewId="0">
      <selection activeCell="B43" sqref="B43"/>
    </sheetView>
  </sheetViews>
  <sheetFormatPr defaultRowHeight="15" x14ac:dyDescent="0.25"/>
  <cols>
    <col min="1" max="1" width="10.7109375" bestFit="1" customWidth="1"/>
    <col min="2" max="2" width="10.5703125" bestFit="1" customWidth="1"/>
  </cols>
  <sheetData>
    <row r="1" spans="1:2" x14ac:dyDescent="0.25">
      <c r="A1" t="s">
        <v>29</v>
      </c>
      <c r="B1" t="s">
        <v>43</v>
      </c>
    </row>
    <row r="2" spans="1:2" x14ac:dyDescent="0.25">
      <c r="A2" s="39">
        <v>44382</v>
      </c>
      <c r="B2" s="37">
        <v>850</v>
      </c>
    </row>
    <row r="3" spans="1:2" x14ac:dyDescent="0.25">
      <c r="A3" s="2">
        <v>44383</v>
      </c>
      <c r="B3" s="37">
        <v>850</v>
      </c>
    </row>
    <row r="4" spans="1:2" x14ac:dyDescent="0.25">
      <c r="A4" s="39">
        <v>44384</v>
      </c>
      <c r="B4" s="37">
        <v>690</v>
      </c>
    </row>
    <row r="5" spans="1:2" x14ac:dyDescent="0.25">
      <c r="A5" s="2">
        <v>44385</v>
      </c>
      <c r="B5" s="37">
        <v>690</v>
      </c>
    </row>
    <row r="6" spans="1:2" x14ac:dyDescent="0.25">
      <c r="A6" s="39">
        <v>44388</v>
      </c>
      <c r="B6" s="37">
        <v>690</v>
      </c>
    </row>
    <row r="7" spans="1:2" x14ac:dyDescent="0.25">
      <c r="A7" s="2">
        <v>44389</v>
      </c>
      <c r="B7" s="37">
        <v>690</v>
      </c>
    </row>
    <row r="8" spans="1:2" x14ac:dyDescent="0.25">
      <c r="A8" s="39">
        <v>44390</v>
      </c>
      <c r="B8" s="37">
        <v>690</v>
      </c>
    </row>
    <row r="9" spans="1:2" x14ac:dyDescent="0.25">
      <c r="A9" s="2">
        <v>44391</v>
      </c>
      <c r="B9" s="37">
        <v>690</v>
      </c>
    </row>
    <row r="10" spans="1:2" x14ac:dyDescent="0.25">
      <c r="A10" s="39">
        <v>44392</v>
      </c>
      <c r="B10" s="37">
        <v>690</v>
      </c>
    </row>
    <row r="11" spans="1:2" x14ac:dyDescent="0.25">
      <c r="A11" s="2">
        <v>44395</v>
      </c>
      <c r="B11" s="37">
        <v>690</v>
      </c>
    </row>
    <row r="12" spans="1:2" x14ac:dyDescent="0.25">
      <c r="A12" s="39">
        <v>44396</v>
      </c>
      <c r="B12" s="37">
        <v>690</v>
      </c>
    </row>
    <row r="13" spans="1:2" x14ac:dyDescent="0.25">
      <c r="A13" s="2">
        <v>44397</v>
      </c>
      <c r="B13" s="37">
        <v>690</v>
      </c>
    </row>
    <row r="14" spans="1:2" x14ac:dyDescent="0.25">
      <c r="A14" s="39">
        <v>44398</v>
      </c>
      <c r="B14" s="37">
        <v>690</v>
      </c>
    </row>
    <row r="15" spans="1:2" x14ac:dyDescent="0.25">
      <c r="A15" s="2">
        <v>44399</v>
      </c>
      <c r="B15" s="37">
        <v>690</v>
      </c>
    </row>
    <row r="16" spans="1:2" x14ac:dyDescent="0.25">
      <c r="A16" s="39">
        <v>44401</v>
      </c>
      <c r="B16" s="37">
        <v>690</v>
      </c>
    </row>
    <row r="17" spans="1:2" x14ac:dyDescent="0.25">
      <c r="A17" s="2">
        <v>44403</v>
      </c>
      <c r="B17" s="37">
        <v>690</v>
      </c>
    </row>
    <row r="18" spans="1:2" x14ac:dyDescent="0.25">
      <c r="A18" s="39">
        <v>44404</v>
      </c>
      <c r="B18" s="37">
        <v>690</v>
      </c>
    </row>
    <row r="19" spans="1:2" x14ac:dyDescent="0.25">
      <c r="A19" s="2">
        <v>44410</v>
      </c>
      <c r="B19" s="37">
        <v>715</v>
      </c>
    </row>
    <row r="20" spans="1:2" x14ac:dyDescent="0.25">
      <c r="A20" s="39">
        <v>44411</v>
      </c>
      <c r="B20" s="37">
        <v>715</v>
      </c>
    </row>
    <row r="21" spans="1:2" x14ac:dyDescent="0.25">
      <c r="A21" s="2">
        <v>44412</v>
      </c>
      <c r="B21" s="37">
        <v>715</v>
      </c>
    </row>
    <row r="22" spans="1:2" x14ac:dyDescent="0.25">
      <c r="A22" s="2">
        <v>44440</v>
      </c>
      <c r="B22" s="37">
        <v>805</v>
      </c>
    </row>
    <row r="23" spans="1:2" x14ac:dyDescent="0.25">
      <c r="A23" s="39">
        <v>44473</v>
      </c>
      <c r="B23" s="37">
        <v>850</v>
      </c>
    </row>
    <row r="24" spans="1:2" x14ac:dyDescent="0.25">
      <c r="A24" s="2">
        <v>44474</v>
      </c>
      <c r="B24" s="37">
        <v>850</v>
      </c>
    </row>
    <row r="25" spans="1:2" x14ac:dyDescent="0.25">
      <c r="A25" s="39">
        <v>44475</v>
      </c>
      <c r="B25" s="37">
        <v>690</v>
      </c>
    </row>
    <row r="26" spans="1:2" x14ac:dyDescent="0.25">
      <c r="A26" s="2">
        <v>44476</v>
      </c>
      <c r="B26" s="37">
        <v>690</v>
      </c>
    </row>
    <row r="27" spans="1:2" x14ac:dyDescent="0.25">
      <c r="A27" s="39">
        <v>44479</v>
      </c>
      <c r="B27" s="37">
        <v>690</v>
      </c>
    </row>
    <row r="28" spans="1:2" x14ac:dyDescent="0.25">
      <c r="A28" s="2">
        <v>44480</v>
      </c>
      <c r="B28" s="37">
        <v>690</v>
      </c>
    </row>
    <row r="29" spans="1:2" x14ac:dyDescent="0.25">
      <c r="A29" s="39">
        <v>44482</v>
      </c>
      <c r="B29" s="37">
        <v>690</v>
      </c>
    </row>
    <row r="30" spans="1:2" x14ac:dyDescent="0.25">
      <c r="A30" s="2">
        <v>44483</v>
      </c>
      <c r="B30" s="37">
        <v>690</v>
      </c>
    </row>
    <row r="31" spans="1:2" x14ac:dyDescent="0.25">
      <c r="A31" s="39">
        <v>44484</v>
      </c>
      <c r="B31" s="37">
        <v>690</v>
      </c>
    </row>
    <row r="32" spans="1:2" x14ac:dyDescent="0.25">
      <c r="A32" s="2">
        <v>44486</v>
      </c>
      <c r="B32" s="37">
        <v>690</v>
      </c>
    </row>
    <row r="33" spans="1:2" x14ac:dyDescent="0.25">
      <c r="A33" s="39">
        <v>44487</v>
      </c>
      <c r="B33" s="37">
        <v>690</v>
      </c>
    </row>
    <row r="34" spans="1:2" x14ac:dyDescent="0.25">
      <c r="A34" s="2">
        <v>44488</v>
      </c>
      <c r="B34" s="37">
        <v>690</v>
      </c>
    </row>
    <row r="35" spans="1:2" x14ac:dyDescent="0.25">
      <c r="A35" s="39">
        <v>44489</v>
      </c>
      <c r="B35" s="37">
        <v>690</v>
      </c>
    </row>
    <row r="36" spans="1:2" x14ac:dyDescent="0.25">
      <c r="A36" s="2">
        <v>44490</v>
      </c>
      <c r="B36" s="37">
        <v>690</v>
      </c>
    </row>
    <row r="37" spans="1:2" x14ac:dyDescent="0.25">
      <c r="A37" s="39">
        <v>44491</v>
      </c>
      <c r="B37" s="37">
        <v>690</v>
      </c>
    </row>
    <row r="38" spans="1:2" x14ac:dyDescent="0.25">
      <c r="A38" s="2">
        <v>44492</v>
      </c>
      <c r="B38" s="37">
        <v>690</v>
      </c>
    </row>
    <row r="39" spans="1:2" x14ac:dyDescent="0.25">
      <c r="A39" s="39">
        <v>44494</v>
      </c>
      <c r="B39" s="37">
        <v>690</v>
      </c>
    </row>
    <row r="40" spans="1:2" x14ac:dyDescent="0.25">
      <c r="A40" s="2">
        <v>44495</v>
      </c>
      <c r="B40" s="37">
        <v>715</v>
      </c>
    </row>
    <row r="41" spans="1:2" x14ac:dyDescent="0.25">
      <c r="A41" s="39">
        <v>44503</v>
      </c>
      <c r="B41" s="37">
        <v>715</v>
      </c>
    </row>
    <row r="42" spans="1:2" x14ac:dyDescent="0.25">
      <c r="A42" s="40">
        <v>44504</v>
      </c>
      <c r="B42" s="37">
        <v>715</v>
      </c>
    </row>
    <row r="43" spans="1:2" x14ac:dyDescent="0.25">
      <c r="A43" s="44">
        <v>44531</v>
      </c>
      <c r="B43" s="37">
        <v>805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1º CICLO 2021</vt:lpstr>
      <vt:lpstr>2º CICLO 2021</vt:lpstr>
      <vt:lpstr>3º CICLO 2021</vt:lpstr>
      <vt:lpstr>4º CICLO 2021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PREV01</cp:lastModifiedBy>
  <cp:lastPrinted>2019-09-30T19:20:23Z</cp:lastPrinted>
  <dcterms:created xsi:type="dcterms:W3CDTF">2015-10-09T17:39:21Z</dcterms:created>
  <dcterms:modified xsi:type="dcterms:W3CDTF">2021-09-28T17:28:20Z</dcterms:modified>
</cp:coreProperties>
</file>