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ulukko1" sheetId="1" r:id="rId3"/>
  </sheets>
  <definedNames/>
  <calcPr/>
</workbook>
</file>

<file path=xl/sharedStrings.xml><?xml version="1.0" encoding="utf-8"?>
<sst xmlns="http://schemas.openxmlformats.org/spreadsheetml/2006/main" count="665" uniqueCount="135">
  <si>
    <t xml:space="preserve">
</t>
  </si>
  <si>
    <t>4,6,2,5,7</t>
  </si>
  <si>
    <t>2,7,8,9,10</t>
  </si>
  <si>
    <t>3,5,7,8,10</t>
  </si>
  <si>
    <t>2,3,4,5,8</t>
  </si>
  <si>
    <t>3,6,9,10,11</t>
  </si>
  <si>
    <t>9,6,8,10,3</t>
  </si>
  <si>
    <t>5,6,9,10,11</t>
  </si>
  <si>
    <t>2,7,9,10,11</t>
  </si>
  <si>
    <t>3,4,6,8,9</t>
  </si>
  <si>
    <t>2,5,9,10,11</t>
  </si>
  <si>
    <t>RADE performance evaluation</t>
  </si>
  <si>
    <t>C/S</t>
  </si>
  <si>
    <t>HYBRID</t>
  </si>
  <si>
    <t>P2P</t>
  </si>
  <si>
    <t>ASE1</t>
  </si>
  <si>
    <t>ASE2</t>
  </si>
  <si>
    <t>ASE1+RADE1</t>
  </si>
  <si>
    <t>ASE1+RAND</t>
  </si>
  <si>
    <t>ASE2+RADE1</t>
  </si>
  <si>
    <t>ASE2+RAND</t>
  </si>
  <si>
    <t>RADE1</t>
  </si>
  <si>
    <t>RAND</t>
  </si>
  <si>
    <t>Population #</t>
  </si>
  <si>
    <t>Download time</t>
  </si>
  <si>
    <t>ASE %</t>
  </si>
  <si>
    <t>PEER %</t>
  </si>
  <si>
    <t>Avg battery %</t>
  </si>
  <si>
    <t>Avg sunspider result</t>
  </si>
  <si>
    <t>6,8,9,10,11</t>
  </si>
  <si>
    <t>2,4,6,7,9</t>
  </si>
  <si>
    <t>6,7,8,10,11</t>
  </si>
  <si>
    <t>2,6,9,10,11</t>
  </si>
  <si>
    <t>4,6,8,10,11</t>
  </si>
  <si>
    <t>2,5,6,7,9</t>
  </si>
  <si>
    <t>2,4,5,6,11</t>
  </si>
  <si>
    <t>2,5,6,8,11</t>
  </si>
  <si>
    <t>5,6,7,10,11</t>
  </si>
  <si>
    <t>5,6,8,9,11</t>
  </si>
  <si>
    <t>AVERAGE</t>
  </si>
  <si>
    <t>RADE resource fairness evaluation</t>
  </si>
  <si>
    <t>ASE1+RADE2</t>
  </si>
  <si>
    <t>ASE2+RADE2</t>
  </si>
  <si>
    <t>RADE2</t>
  </si>
  <si>
    <t>2,4,7,8,11</t>
  </si>
  <si>
    <t>3,6,8,10,11</t>
  </si>
  <si>
    <t xml:space="preserve">5,6,8,10,11
</t>
  </si>
  <si>
    <t>RADE configurations</t>
  </si>
  <si>
    <t>ASE configurations</t>
  </si>
  <si>
    <t>ω^(conn_est)</t>
  </si>
  <si>
    <t>0.3</t>
  </si>
  <si>
    <t xml:space="preserve">Dummynet limit
</t>
  </si>
  <si>
    <t>10 Mbps</t>
  </si>
  <si>
    <t>2 Mbps</t>
  </si>
  <si>
    <t>File size:    10 MB</t>
  </si>
  <si>
    <t>ω^(conn_speed)</t>
  </si>
  <si>
    <t>0.6</t>
  </si>
  <si>
    <t>ω^proximity</t>
  </si>
  <si>
    <t>0.1</t>
  </si>
  <si>
    <t>ω^battery</t>
  </si>
  <si>
    <t>0.8</t>
  </si>
  <si>
    <t>ω^cpu</t>
  </si>
  <si>
    <t>0.2</t>
  </si>
  <si>
    <t>Device</t>
  </si>
  <si>
    <t>VE clients</t>
  </si>
  <si>
    <t>Connection type</t>
  </si>
  <si>
    <t>Browser type</t>
  </si>
  <si>
    <t>WebRTC to 1</t>
  </si>
  <si>
    <t>Connection upload speed (measured)</t>
  </si>
  <si>
    <t>Logical network location</t>
  </si>
  <si>
    <t>Battery lvl</t>
  </si>
  <si>
    <t>Battery recharging</t>
  </si>
  <si>
    <t>Processing speed</t>
  </si>
  <si>
    <t>TIMO</t>
  </si>
  <si>
    <t>Motorola Moto G (TIMO own)</t>
  </si>
  <si>
    <t>HSPA+</t>
  </si>
  <si>
    <t>1 (R)</t>
  </si>
  <si>
    <t>Cellular</t>
  </si>
  <si>
    <t>Chrome</t>
  </si>
  <si>
    <t>--</t>
  </si>
  <si>
    <t>Download = 6Mbps</t>
  </si>
  <si>
    <t>measured</t>
  </si>
  <si>
    <t>ARTO</t>
  </si>
  <si>
    <t>Samsung Galaxy S3 4G (ARTO own)</t>
  </si>
  <si>
    <t>3G</t>
  </si>
  <si>
    <t>No</t>
  </si>
  <si>
    <t>0.120 Mbps</t>
  </si>
  <si>
    <t>Motorola Razr  (ERKKI work)</t>
  </si>
  <si>
    <t>Yes</t>
  </si>
  <si>
    <t>1.060 Mbps</t>
  </si>
  <si>
    <t>Samsung Galaxy S6 (TIMO work)</t>
  </si>
  <si>
    <t>LTE</t>
  </si>
  <si>
    <t>Firefox</t>
  </si>
  <si>
    <t>2.120 Mbps</t>
  </si>
  <si>
    <t>ASUS tablet (ARTO work)</t>
  </si>
  <si>
    <t>1.177 Mbps</t>
  </si>
  <si>
    <t>HP tablet (TIMO)</t>
  </si>
  <si>
    <t>WLAN (panOulu)</t>
  </si>
  <si>
    <t>Dell laptop (ARTO)</t>
  </si>
  <si>
    <t>WLAN (eduroam)</t>
  </si>
  <si>
    <t>0.883 Mbps</t>
  </si>
  <si>
    <t>MIKKO</t>
  </si>
  <si>
    <t>HP laptop (MIKKO)</t>
  </si>
  <si>
    <t>1.766 Mbps</t>
  </si>
  <si>
    <t>Lenovo laptop (TIMO)</t>
  </si>
  <si>
    <t xml:space="preserve">TIMO
</t>
  </si>
  <si>
    <t>HP laptop (ARTO)</t>
  </si>
  <si>
    <t>WLAN (univGuest)</t>
  </si>
  <si>
    <t>2.650 Mbps</t>
  </si>
  <si>
    <t>Desktop (ARTO)</t>
  </si>
  <si>
    <t>ASEs</t>
  </si>
  <si>
    <t>Dummynet</t>
  </si>
  <si>
    <t>Nopeustestailua 5.6.2015</t>
  </si>
  <si>
    <t>5MB chunkit</t>
  </si>
  <si>
    <t>256KB chunkit</t>
  </si>
  <si>
    <t>256KB chunkit - lataus 3:lta peeriltä</t>
  </si>
  <si>
    <t>Serveriltä NATURAL</t>
  </si>
  <si>
    <t>asset_2 (32MB zippi)</t>
  </si>
  <si>
    <t>29,5 sec</t>
  </si>
  <si>
    <t>40,7 sec</t>
  </si>
  <si>
    <t>22,2 sec</t>
  </si>
  <si>
    <t>~18 sec</t>
  </si>
  <si>
    <t>Actual download speeds from different devices</t>
  </si>
  <si>
    <t>Device #</t>
  </si>
  <si>
    <t>Asset size (bytes)</t>
  </si>
  <si>
    <t>Time</t>
  </si>
  <si>
    <t>DL speed (Mbps)</t>
  </si>
  <si>
    <t>panOulu</t>
  </si>
  <si>
    <t>eduroam</t>
  </si>
  <si>
    <t>univGuest</t>
  </si>
  <si>
    <t xml:space="preserve">Pop#1
</t>
  </si>
  <si>
    <t xml:space="preserve">Pop#2
</t>
  </si>
  <si>
    <t>Pop#3</t>
  </si>
  <si>
    <t>Pop#4</t>
  </si>
  <si>
    <t>Pop#5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</si>
</sst>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0.0"/>
      <color rgb="FF000000"/>
      <name val="Arial"/>
    </font>
    <font/>
    <font>
      <b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Fill="1" applyFont="1"/>
    <xf borderId="0" fillId="2" fontId="1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2" fontId="1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 wrapText="1"/>
    </xf>
    <xf borderId="0" fillId="3" fontId="1" numFmtId="0" xfId="0" applyAlignment="1" applyFont="1">
      <alignment horizontal="center" vertical="center" wrapText="1"/>
    </xf>
    <xf borderId="0" fillId="4" fontId="1" numFmtId="0" xfId="0" applyAlignment="1" applyFill="1" applyFont="1">
      <alignment horizontal="center" vertical="center" wrapText="1"/>
    </xf>
    <xf borderId="0" fillId="4" fontId="1" numFmtId="0" xfId="0" applyAlignment="1" applyFont="1">
      <alignment horizontal="center" vertical="center" wrapText="1"/>
    </xf>
    <xf borderId="0" fillId="5" fontId="1" numFmtId="0" xfId="0" applyAlignment="1" applyFill="1" applyFont="1">
      <alignment horizontal="center" vertical="center" wrapText="1"/>
    </xf>
    <xf borderId="0" fillId="5" fontId="1" numFmtId="0" xfId="0" applyFont="1"/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 wrapText="1"/>
    </xf>
    <xf borderId="0" fillId="0" fontId="1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3" fontId="1" numFmtId="164" xfId="0" applyAlignment="1" applyFont="1" applyNumberFormat="1">
      <alignment horizontal="center" vertical="center" wrapText="1"/>
    </xf>
    <xf borderId="0" fillId="4" fontId="1" numFmtId="164" xfId="0" applyAlignment="1" applyFont="1" applyNumberFormat="1">
      <alignment horizontal="center" vertical="center" wrapText="1"/>
    </xf>
    <xf borderId="0" fillId="4" fontId="1" numFmtId="2" xfId="0" applyAlignment="1" applyFont="1" applyNumberFormat="1">
      <alignment horizontal="center" vertical="center" wrapText="1"/>
    </xf>
    <xf borderId="0" fillId="4" fontId="1" numFmtId="1" xfId="0" applyAlignment="1" applyFont="1" applyNumberFormat="1">
      <alignment horizontal="center" vertical="center" wrapText="1"/>
    </xf>
    <xf borderId="0" fillId="5" fontId="1" numFmtId="0" xfId="0" applyAlignment="1" applyFont="1">
      <alignment horizontal="center"/>
    </xf>
    <xf borderId="0" fillId="5" fontId="1" numFmtId="0" xfId="0" applyAlignment="1" applyFont="1">
      <alignment horizontal="center" vertical="center"/>
    </xf>
    <xf borderId="0" fillId="5" fontId="3" numFmtId="0" xfId="0" applyAlignment="1" applyFont="1">
      <alignment horizontal="center" vertical="center" wrapText="1"/>
    </xf>
    <xf borderId="0" fillId="5" fontId="3" numFmtId="0" xfId="0" applyAlignment="1" applyFont="1">
      <alignment horizontal="center"/>
    </xf>
    <xf borderId="0" fillId="5" fontId="3" numFmtId="0" xfId="0" applyAlignment="1" applyFont="1">
      <alignment horizontal="center" vertical="center"/>
    </xf>
    <xf borderId="0" fillId="2" fontId="1" numFmtId="0" xfId="0" applyAlignment="1" applyFont="1">
      <alignment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 wrapText="1"/>
    </xf>
    <xf borderId="2" fillId="3" fontId="2" numFmtId="0" xfId="0" applyAlignment="1" applyBorder="1" applyFont="1">
      <alignment horizontal="center" vertical="center" wrapText="1"/>
    </xf>
    <xf borderId="2" fillId="3" fontId="2" numFmtId="164" xfId="0" applyAlignment="1" applyBorder="1" applyFont="1" applyNumberFormat="1">
      <alignment horizontal="center" vertical="center" wrapText="1"/>
    </xf>
    <xf borderId="2" fillId="4" fontId="2" numFmtId="164" xfId="0" applyAlignment="1" applyBorder="1" applyFont="1" applyNumberFormat="1">
      <alignment horizontal="center" vertical="center" wrapText="1"/>
    </xf>
    <xf borderId="2" fillId="4" fontId="1" numFmtId="2" xfId="0" applyAlignment="1" applyBorder="1" applyFont="1" applyNumberFormat="1">
      <alignment horizontal="center" vertical="center" wrapText="1"/>
    </xf>
    <xf borderId="2" fillId="4" fontId="1" numFmtId="1" xfId="0" applyAlignment="1" applyBorder="1" applyFont="1" applyNumberFormat="1">
      <alignment horizontal="center" vertical="center" wrapText="1"/>
    </xf>
    <xf borderId="2" fillId="5" fontId="2" numFmtId="164" xfId="0" applyAlignment="1" applyBorder="1" applyFont="1" applyNumberFormat="1">
      <alignment horizontal="center" vertical="center" wrapText="1"/>
    </xf>
    <xf borderId="2" fillId="5" fontId="1" numFmtId="1" xfId="0" applyAlignment="1" applyBorder="1" applyFont="1" applyNumberFormat="1">
      <alignment horizontal="center" vertical="center" wrapText="1"/>
    </xf>
    <xf borderId="0" fillId="0" fontId="1" numFmtId="2" xfId="0" applyAlignment="1" applyFont="1" applyNumberFormat="1">
      <alignment horizontal="center" vertical="center" wrapText="1"/>
    </xf>
    <xf borderId="0" fillId="0" fontId="1" numFmtId="1" xfId="0" applyAlignment="1" applyFont="1" applyNumberFormat="1">
      <alignment horizontal="center" vertical="center" wrapText="1"/>
    </xf>
    <xf borderId="0" fillId="5" fontId="1" numFmtId="164" xfId="0" applyAlignment="1" applyFont="1" applyNumberFormat="1">
      <alignment horizontal="center" vertical="center" wrapText="1"/>
    </xf>
    <xf borderId="2" fillId="5" fontId="1" numFmtId="0" xfId="0" applyAlignment="1" applyBorder="1" applyFont="1">
      <alignment horizontal="center" vertical="center" wrapText="1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2" max="2" width="32.14"/>
    <col customWidth="1" min="3" max="3" width="19.29"/>
    <col customWidth="1" min="7" max="7" width="15.29"/>
    <col customWidth="1" min="8" max="8" width="11.43"/>
    <col customWidth="1" min="10" max="10" width="13.14"/>
    <col customWidth="1" min="11" max="11" width="12.86"/>
    <col customWidth="1" min="13" max="13" width="13.14"/>
    <col customWidth="1" min="14" max="14" width="13.29"/>
    <col customWidth="1" min="16" max="17" width="13.14"/>
  </cols>
  <sheetData>
    <row r="1">
      <c r="A1" s="1" t="s">
        <v>0</v>
      </c>
      <c r="B1" s="1"/>
      <c r="C1" s="2"/>
      <c r="D1" s="2"/>
      <c r="E1" s="2"/>
      <c r="F1" s="2"/>
      <c r="G1" s="2"/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2"/>
      <c r="N1" s="2"/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3"/>
      <c r="V1" s="4"/>
      <c r="W1" s="3"/>
      <c r="X1" s="3"/>
      <c r="Y1" s="3"/>
      <c r="Z1" s="3"/>
    </row>
    <row r="2">
      <c r="A2" s="5"/>
      <c r="B2" s="6" t="s">
        <v>11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  <c r="U2" s="8"/>
    </row>
    <row r="3">
      <c r="B3" s="9" t="s">
        <v>12</v>
      </c>
      <c r="C3" s="10"/>
      <c r="D3" s="11" t="s">
        <v>13</v>
      </c>
      <c r="E3" s="11"/>
      <c r="F3" s="11"/>
      <c r="G3" s="11"/>
      <c r="H3" s="11"/>
      <c r="I3" s="11"/>
      <c r="J3" s="11"/>
      <c r="K3" s="11"/>
      <c r="L3" s="12"/>
      <c r="M3" s="12"/>
      <c r="N3" s="12"/>
      <c r="O3" s="12"/>
      <c r="P3" s="12"/>
      <c r="Q3" s="12"/>
      <c r="R3" s="11"/>
      <c r="S3" s="11"/>
      <c r="T3" s="13" t="s">
        <v>14</v>
      </c>
      <c r="U3" s="14"/>
      <c r="V3" s="15"/>
      <c r="W3" s="16"/>
      <c r="X3" s="14"/>
      <c r="Y3" s="15"/>
    </row>
    <row r="4" ht="15.75" customHeight="1">
      <c r="A4" s="5"/>
      <c r="B4" s="9" t="s">
        <v>15</v>
      </c>
      <c r="C4" s="9" t="s">
        <v>16</v>
      </c>
      <c r="D4" s="11" t="s">
        <v>17</v>
      </c>
      <c r="E4" s="11"/>
      <c r="F4" s="11"/>
      <c r="G4" s="11" t="s">
        <v>18</v>
      </c>
      <c r="H4" s="11"/>
      <c r="I4" s="11"/>
      <c r="J4" s="11"/>
      <c r="K4" s="11"/>
      <c r="L4" s="11" t="s">
        <v>19</v>
      </c>
      <c r="M4" s="11"/>
      <c r="N4" s="11"/>
      <c r="O4" s="11" t="s">
        <v>20</v>
      </c>
      <c r="P4" s="11"/>
      <c r="Q4" s="11"/>
      <c r="R4" s="11"/>
      <c r="S4" s="11"/>
      <c r="T4" s="13" t="s">
        <v>21</v>
      </c>
      <c r="U4" s="14"/>
      <c r="V4" s="15"/>
      <c r="W4" s="13" t="s">
        <v>22</v>
      </c>
      <c r="X4" s="14"/>
      <c r="Y4" s="15"/>
      <c r="AA4" s="17" t="s">
        <v>21</v>
      </c>
      <c r="AB4" s="17" t="s">
        <v>22</v>
      </c>
    </row>
    <row r="5">
      <c r="A5" s="18" t="s">
        <v>23</v>
      </c>
      <c r="B5" s="9" t="s">
        <v>24</v>
      </c>
      <c r="C5" s="9" t="s">
        <v>24</v>
      </c>
      <c r="D5" s="11" t="s">
        <v>24</v>
      </c>
      <c r="E5" s="11" t="s">
        <v>25</v>
      </c>
      <c r="F5" s="11" t="s">
        <v>26</v>
      </c>
      <c r="G5" s="11" t="s">
        <v>24</v>
      </c>
      <c r="H5" s="11" t="s">
        <v>25</v>
      </c>
      <c r="I5" s="11" t="s">
        <v>26</v>
      </c>
      <c r="J5" s="11" t="s">
        <v>27</v>
      </c>
      <c r="K5" s="11" t="s">
        <v>28</v>
      </c>
      <c r="L5" s="11" t="s">
        <v>24</v>
      </c>
      <c r="M5" s="11" t="s">
        <v>25</v>
      </c>
      <c r="N5" s="11" t="s">
        <v>26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3" t="s">
        <v>24</v>
      </c>
      <c r="U5" s="13" t="s">
        <v>27</v>
      </c>
      <c r="V5" s="13" t="s">
        <v>28</v>
      </c>
      <c r="W5" s="13" t="s">
        <v>24</v>
      </c>
      <c r="X5" s="13" t="s">
        <v>27</v>
      </c>
      <c r="Y5" s="13" t="s">
        <v>28</v>
      </c>
    </row>
    <row r="6">
      <c r="A6" s="18">
        <v>1.0</v>
      </c>
      <c r="B6" s="9">
        <v>13.8</v>
      </c>
      <c r="C6" s="19">
        <v>53.0</v>
      </c>
      <c r="D6" s="20">
        <v>12.3</v>
      </c>
      <c r="E6" s="21">
        <f>26/41</f>
        <v>0.6341463415</v>
      </c>
      <c r="F6" s="21">
        <f>15/41</f>
        <v>0.3658536585</v>
      </c>
      <c r="G6" s="11">
        <v>19.8</v>
      </c>
      <c r="H6" s="21">
        <f>29/41</f>
        <v>0.7073170732</v>
      </c>
      <c r="I6" s="21">
        <f>12/41</f>
        <v>0.2926829268</v>
      </c>
      <c r="J6" s="22">
        <v>37.6</v>
      </c>
      <c r="K6" s="22">
        <v>943.6</v>
      </c>
      <c r="L6" s="11">
        <v>21.3</v>
      </c>
      <c r="M6" s="21">
        <f>16/41</f>
        <v>0.3902439024</v>
      </c>
      <c r="N6" s="21">
        <f>25/41</f>
        <v>0.6097560976</v>
      </c>
      <c r="O6" s="11">
        <v>22.6</v>
      </c>
      <c r="P6" s="21">
        <f>16/41</f>
        <v>0.3902439024</v>
      </c>
      <c r="Q6" s="21">
        <f>25/41</f>
        <v>0.6097560976</v>
      </c>
      <c r="R6" s="22">
        <v>81.2</v>
      </c>
      <c r="S6" s="11">
        <v>508.0</v>
      </c>
      <c r="T6" s="13">
        <v>31.1</v>
      </c>
      <c r="U6" s="23">
        <v>87.0</v>
      </c>
      <c r="V6" s="24">
        <v>320.0</v>
      </c>
      <c r="W6" s="13">
        <v>41.5</v>
      </c>
      <c r="X6" s="23">
        <v>60.0</v>
      </c>
      <c r="Y6" s="24">
        <v>646.0</v>
      </c>
      <c r="AA6" s="17" t="s">
        <v>29</v>
      </c>
      <c r="AB6" s="17" t="s">
        <v>30</v>
      </c>
    </row>
    <row r="7">
      <c r="A7" s="18">
        <v>2.0</v>
      </c>
      <c r="B7" s="9">
        <v>15.9</v>
      </c>
      <c r="C7" s="19">
        <v>54.0</v>
      </c>
      <c r="D7" s="11">
        <v>8.9</v>
      </c>
      <c r="E7" s="21">
        <f>18/41</f>
        <v>0.4390243902</v>
      </c>
      <c r="F7" s="21">
        <f>23/41</f>
        <v>0.5609756098</v>
      </c>
      <c r="G7" s="11">
        <v>22.6</v>
      </c>
      <c r="H7" s="21">
        <f>18/41</f>
        <v>0.4390243902</v>
      </c>
      <c r="I7" s="21">
        <f>23/41</f>
        <v>0.5609756098</v>
      </c>
      <c r="J7" s="22">
        <v>55.0</v>
      </c>
      <c r="K7" s="11">
        <v>428.0</v>
      </c>
      <c r="L7" s="11">
        <v>15.2</v>
      </c>
      <c r="M7" s="21">
        <f>11/41</f>
        <v>0.2682926829</v>
      </c>
      <c r="N7" s="21">
        <f>30/41</f>
        <v>0.7317073171</v>
      </c>
      <c r="O7" s="11">
        <v>14.6</v>
      </c>
      <c r="P7" s="21">
        <f>11/41</f>
        <v>0.2682926829</v>
      </c>
      <c r="Q7" s="21">
        <f>30/41</f>
        <v>0.7317073171</v>
      </c>
      <c r="R7" s="22">
        <v>37.0</v>
      </c>
      <c r="S7" s="11">
        <v>597.0</v>
      </c>
      <c r="T7" s="13">
        <v>16.4</v>
      </c>
      <c r="U7" s="23">
        <v>65.0</v>
      </c>
      <c r="V7" s="24">
        <v>319.0</v>
      </c>
      <c r="W7" s="13">
        <v>22.3</v>
      </c>
      <c r="X7" s="23">
        <v>47.0</v>
      </c>
      <c r="Y7" s="24">
        <v>485.0</v>
      </c>
      <c r="AA7" s="17" t="s">
        <v>31</v>
      </c>
      <c r="AB7" s="17" t="s">
        <v>32</v>
      </c>
    </row>
    <row r="8">
      <c r="A8" s="18">
        <v>3.0</v>
      </c>
      <c r="B8" s="9">
        <v>13.3</v>
      </c>
      <c r="C8" s="19">
        <v>52.6</v>
      </c>
      <c r="D8" s="11">
        <v>10.4</v>
      </c>
      <c r="E8" s="21">
        <f>26/41</f>
        <v>0.6341463415</v>
      </c>
      <c r="F8" s="21">
        <f>15/41</f>
        <v>0.3658536585</v>
      </c>
      <c r="G8" s="11">
        <v>16.1</v>
      </c>
      <c r="H8" s="21">
        <f>34/41</f>
        <v>0.8292682927</v>
      </c>
      <c r="I8" s="21">
        <f>7/41</f>
        <v>0.1707317073</v>
      </c>
      <c r="J8" s="11">
        <v>74.0</v>
      </c>
      <c r="K8" s="11">
        <v>716.0</v>
      </c>
      <c r="L8" s="11">
        <v>22.6</v>
      </c>
      <c r="M8" s="21">
        <f>16/41</f>
        <v>0.3902439024</v>
      </c>
      <c r="N8" s="21">
        <f>25/41</f>
        <v>0.6097560976</v>
      </c>
      <c r="O8" s="11">
        <v>38.2</v>
      </c>
      <c r="P8" s="21">
        <f>18/41</f>
        <v>0.4390243902</v>
      </c>
      <c r="Q8" s="21">
        <f>23/41</f>
        <v>0.5609756098</v>
      </c>
      <c r="R8" s="11">
        <v>66.0</v>
      </c>
      <c r="S8" s="11">
        <v>394.0</v>
      </c>
      <c r="T8" s="25">
        <v>33.6</v>
      </c>
      <c r="U8" s="26">
        <v>90.0</v>
      </c>
      <c r="V8" s="27">
        <v>463.0</v>
      </c>
      <c r="W8" s="13">
        <v>56.5</v>
      </c>
      <c r="X8" s="23">
        <v>54.0</v>
      </c>
      <c r="Y8" s="24">
        <v>801.0</v>
      </c>
      <c r="AA8" s="28" t="s">
        <v>33</v>
      </c>
      <c r="AB8" s="17" t="s">
        <v>34</v>
      </c>
    </row>
    <row r="9">
      <c r="A9" s="18">
        <v>4.0</v>
      </c>
      <c r="B9" s="9">
        <v>13.7</v>
      </c>
      <c r="C9" s="19">
        <v>52.5</v>
      </c>
      <c r="D9" s="11">
        <v>19.1</v>
      </c>
      <c r="E9" s="21">
        <f>29/41</f>
        <v>0.7073170732</v>
      </c>
      <c r="F9" s="21">
        <f>12/41</f>
        <v>0.2926829268</v>
      </c>
      <c r="G9" s="20">
        <v>19.0</v>
      </c>
      <c r="H9" s="21">
        <f>33/41</f>
        <v>0.8048780488</v>
      </c>
      <c r="I9" s="21">
        <f>8/41</f>
        <v>0.1951219512</v>
      </c>
      <c r="J9" s="11">
        <v>55.0</v>
      </c>
      <c r="K9" s="11">
        <v>1051.0</v>
      </c>
      <c r="L9" s="11">
        <v>38.4</v>
      </c>
      <c r="M9" s="21">
        <f>18/41</f>
        <v>0.4390243902</v>
      </c>
      <c r="N9" s="21">
        <f>23/41</f>
        <v>0.5609756098</v>
      </c>
      <c r="O9" s="11">
        <v>25.1</v>
      </c>
      <c r="P9" s="21">
        <f>17/41</f>
        <v>0.4146341463</v>
      </c>
      <c r="Q9" s="21">
        <f>24/41</f>
        <v>0.5853658537</v>
      </c>
      <c r="R9" s="11">
        <v>27.0</v>
      </c>
      <c r="S9" s="11">
        <v>658.0</v>
      </c>
      <c r="T9" s="13">
        <v>57.2</v>
      </c>
      <c r="U9" s="23">
        <v>78.0</v>
      </c>
      <c r="V9" s="24">
        <v>932.0</v>
      </c>
      <c r="W9" s="13">
        <v>49.4</v>
      </c>
      <c r="X9" s="23">
        <v>67.0</v>
      </c>
      <c r="Y9" s="24">
        <v>810.0</v>
      </c>
      <c r="AA9" s="17" t="s">
        <v>35</v>
      </c>
      <c r="AB9" s="17" t="s">
        <v>36</v>
      </c>
    </row>
    <row r="10">
      <c r="A10" s="18">
        <v>5.0</v>
      </c>
      <c r="B10" s="9">
        <v>12.9</v>
      </c>
      <c r="C10" s="19">
        <v>52.4</v>
      </c>
      <c r="D10" s="11">
        <v>13.5</v>
      </c>
      <c r="E10" s="21">
        <f>30/41</f>
        <v>0.7317073171</v>
      </c>
      <c r="F10" s="21">
        <f>11/41</f>
        <v>0.2682926829</v>
      </c>
      <c r="G10" s="11">
        <v>16.1</v>
      </c>
      <c r="H10" s="21">
        <f>26/41</f>
        <v>0.6341463415</v>
      </c>
      <c r="I10" s="21">
        <f>15/41</f>
        <v>0.3658536585</v>
      </c>
      <c r="J10" s="11">
        <v>71.0</v>
      </c>
      <c r="K10" s="11">
        <v>475.0</v>
      </c>
      <c r="L10" s="11">
        <v>22.5</v>
      </c>
      <c r="M10" s="21">
        <f>16/41</f>
        <v>0.3902439024</v>
      </c>
      <c r="N10" s="21">
        <f>25/41</f>
        <v>0.6097560976</v>
      </c>
      <c r="O10" s="11">
        <v>36.8</v>
      </c>
      <c r="P10" s="21">
        <f>19/41</f>
        <v>0.4634146341</v>
      </c>
      <c r="Q10" s="21">
        <f>22/41</f>
        <v>0.5365853659</v>
      </c>
      <c r="R10" s="11">
        <v>85.0</v>
      </c>
      <c r="S10" s="11">
        <v>693.0</v>
      </c>
      <c r="T10" s="13">
        <v>33.8</v>
      </c>
      <c r="U10" s="23">
        <v>86.0</v>
      </c>
      <c r="V10" s="24">
        <v>596.0</v>
      </c>
      <c r="W10" s="13">
        <v>37.9</v>
      </c>
      <c r="X10" s="23">
        <v>88.0</v>
      </c>
      <c r="Y10" s="24">
        <v>625.0</v>
      </c>
      <c r="Z10" s="29"/>
      <c r="AA10" s="30" t="s">
        <v>37</v>
      </c>
      <c r="AB10" s="17" t="s">
        <v>38</v>
      </c>
    </row>
    <row r="11">
      <c r="A11" s="31" t="s">
        <v>39</v>
      </c>
      <c r="B11" s="32">
        <f t="shared" ref="B11:Y11" si="1">AVERAGE(B6:B10)</f>
        <v>13.92</v>
      </c>
      <c r="C11" s="33">
        <f t="shared" si="1"/>
        <v>52.9</v>
      </c>
      <c r="D11" s="34">
        <f t="shared" si="1"/>
        <v>12.84</v>
      </c>
      <c r="E11" s="35">
        <f t="shared" si="1"/>
        <v>0.6292682927</v>
      </c>
      <c r="F11" s="35">
        <f t="shared" si="1"/>
        <v>0.3707317073</v>
      </c>
      <c r="G11" s="34">
        <f t="shared" si="1"/>
        <v>18.72</v>
      </c>
      <c r="H11" s="35">
        <f t="shared" si="1"/>
        <v>0.6829268293</v>
      </c>
      <c r="I11" s="35">
        <f t="shared" si="1"/>
        <v>0.3170731707</v>
      </c>
      <c r="J11" s="36">
        <f t="shared" si="1"/>
        <v>58.52</v>
      </c>
      <c r="K11" s="36">
        <f t="shared" si="1"/>
        <v>722.72</v>
      </c>
      <c r="L11" s="34">
        <f t="shared" si="1"/>
        <v>24</v>
      </c>
      <c r="M11" s="35">
        <f t="shared" si="1"/>
        <v>0.3756097561</v>
      </c>
      <c r="N11" s="35">
        <f t="shared" si="1"/>
        <v>0.6243902439</v>
      </c>
      <c r="O11" s="34">
        <f t="shared" si="1"/>
        <v>27.46</v>
      </c>
      <c r="P11" s="35">
        <f t="shared" si="1"/>
        <v>0.3951219512</v>
      </c>
      <c r="Q11" s="35">
        <f t="shared" si="1"/>
        <v>0.6048780488</v>
      </c>
      <c r="R11" s="36">
        <f t="shared" si="1"/>
        <v>59.24</v>
      </c>
      <c r="S11" s="36">
        <f t="shared" si="1"/>
        <v>570</v>
      </c>
      <c r="T11" s="37">
        <f t="shared" si="1"/>
        <v>34.42</v>
      </c>
      <c r="U11" s="38">
        <f t="shared" si="1"/>
        <v>81.2</v>
      </c>
      <c r="V11" s="38">
        <f t="shared" si="1"/>
        <v>526</v>
      </c>
      <c r="W11" s="37">
        <f t="shared" si="1"/>
        <v>41.52</v>
      </c>
      <c r="X11" s="38">
        <f t="shared" si="1"/>
        <v>63.2</v>
      </c>
      <c r="Y11" s="38">
        <f t="shared" si="1"/>
        <v>673.4</v>
      </c>
      <c r="Z11" s="29"/>
      <c r="AA11" s="29"/>
    </row>
    <row r="12">
      <c r="A12" s="5"/>
      <c r="B12" s="39">
        <f t="shared" ref="B12:Y12" si="2">STDEV(B6:B10)</f>
        <v>1.162755348</v>
      </c>
      <c r="C12" s="39">
        <f t="shared" si="2"/>
        <v>0.6557438524</v>
      </c>
      <c r="D12" s="39">
        <f t="shared" si="2"/>
        <v>3.917652358</v>
      </c>
      <c r="E12" s="39">
        <f t="shared" si="2"/>
        <v>0.1149192097</v>
      </c>
      <c r="F12" s="39">
        <f t="shared" si="2"/>
        <v>0.1149192097</v>
      </c>
      <c r="G12" s="39">
        <f t="shared" si="2"/>
        <v>2.739890509</v>
      </c>
      <c r="H12" s="39">
        <f t="shared" si="2"/>
        <v>0.1571231552</v>
      </c>
      <c r="I12" s="39">
        <f t="shared" si="2"/>
        <v>0.1571231552</v>
      </c>
      <c r="J12" s="39">
        <f t="shared" si="2"/>
        <v>14.64417973</v>
      </c>
      <c r="K12" s="40">
        <f t="shared" si="2"/>
        <v>276.0552336</v>
      </c>
      <c r="L12" s="39">
        <f t="shared" si="2"/>
        <v>8.60668345</v>
      </c>
      <c r="M12" s="39">
        <f t="shared" si="2"/>
        <v>0.06360197468</v>
      </c>
      <c r="N12" s="39">
        <f t="shared" si="2"/>
        <v>0.06360197468</v>
      </c>
      <c r="O12" s="39">
        <f t="shared" si="2"/>
        <v>9.964336405</v>
      </c>
      <c r="P12" s="39">
        <f t="shared" si="2"/>
        <v>0.07596298294</v>
      </c>
      <c r="Q12" s="39">
        <f t="shared" si="2"/>
        <v>0.07596298294</v>
      </c>
      <c r="R12" s="39">
        <f t="shared" si="2"/>
        <v>26.10340974</v>
      </c>
      <c r="S12" s="40">
        <f t="shared" si="2"/>
        <v>120.8532168</v>
      </c>
      <c r="T12" s="39">
        <f t="shared" si="2"/>
        <v>14.62641446</v>
      </c>
      <c r="U12" s="39">
        <f t="shared" si="2"/>
        <v>10.08464179</v>
      </c>
      <c r="V12" s="40">
        <f t="shared" si="2"/>
        <v>254.4553006</v>
      </c>
      <c r="W12" s="39">
        <f t="shared" si="2"/>
        <v>12.93259448</v>
      </c>
      <c r="X12" s="39">
        <f t="shared" si="2"/>
        <v>15.70668647</v>
      </c>
      <c r="Y12" s="40">
        <f t="shared" si="2"/>
        <v>135.5813409</v>
      </c>
      <c r="Z12" s="29"/>
      <c r="AA12" s="29"/>
    </row>
    <row r="13">
      <c r="A13" s="5"/>
      <c r="B13" s="5"/>
      <c r="C13" s="5"/>
      <c r="D13" s="1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29"/>
      <c r="V13" s="29"/>
      <c r="W13" s="29"/>
      <c r="X13" s="29"/>
      <c r="Y13" s="29"/>
      <c r="Z13" s="29"/>
      <c r="AA13" s="29"/>
    </row>
    <row r="14">
      <c r="A14" s="2"/>
      <c r="B14" s="6" t="s">
        <v>40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29"/>
      <c r="V14" s="29"/>
      <c r="W14" s="29"/>
      <c r="X14" s="29"/>
      <c r="Y14" s="29"/>
      <c r="Z14" s="29"/>
      <c r="AA14" s="29"/>
    </row>
    <row r="15">
      <c r="B15" s="11" t="s">
        <v>13</v>
      </c>
      <c r="C15" s="11"/>
      <c r="D15" s="11"/>
      <c r="E15" s="12"/>
      <c r="F15" s="12"/>
      <c r="G15" s="12"/>
      <c r="H15" s="13" t="s">
        <v>14</v>
      </c>
      <c r="I15" s="14"/>
      <c r="J15" s="15"/>
      <c r="K15" s="18"/>
      <c r="O15" s="5"/>
      <c r="P15" s="5"/>
      <c r="Q15" s="5"/>
      <c r="R15" s="5"/>
      <c r="S15" s="5"/>
      <c r="T15" s="18"/>
      <c r="U15" s="5"/>
      <c r="V15" s="29"/>
      <c r="W15" s="29"/>
    </row>
    <row r="16">
      <c r="A16" s="5"/>
      <c r="B16" s="11" t="s">
        <v>41</v>
      </c>
      <c r="C16" s="11"/>
      <c r="D16" s="11"/>
      <c r="E16" s="11" t="s">
        <v>42</v>
      </c>
      <c r="F16" s="11"/>
      <c r="G16" s="11"/>
      <c r="H16" s="13" t="s">
        <v>43</v>
      </c>
      <c r="I16" s="14"/>
      <c r="J16" s="15"/>
      <c r="K16" s="18"/>
      <c r="O16" s="2"/>
      <c r="P16" s="17" t="s">
        <v>43</v>
      </c>
      <c r="Q16" s="2"/>
      <c r="R16" s="2"/>
      <c r="S16" s="2"/>
      <c r="T16" s="1"/>
      <c r="U16" s="2"/>
    </row>
    <row r="17">
      <c r="A17" s="18" t="s">
        <v>23</v>
      </c>
      <c r="B17" s="11" t="s">
        <v>24</v>
      </c>
      <c r="C17" s="11" t="s">
        <v>25</v>
      </c>
      <c r="D17" s="11" t="s">
        <v>26</v>
      </c>
      <c r="E17" s="11" t="s">
        <v>24</v>
      </c>
      <c r="F17" s="11" t="s">
        <v>25</v>
      </c>
      <c r="G17" s="11" t="s">
        <v>26</v>
      </c>
      <c r="H17" s="13" t="s">
        <v>24</v>
      </c>
      <c r="I17" s="13" t="s">
        <v>27</v>
      </c>
      <c r="J17" s="13" t="s">
        <v>28</v>
      </c>
      <c r="K17" s="18"/>
      <c r="L17" s="17" t="s">
        <v>0</v>
      </c>
      <c r="O17" s="2"/>
      <c r="Q17" s="2"/>
      <c r="R17" s="2"/>
      <c r="S17" s="2"/>
      <c r="T17" s="1"/>
      <c r="U17" s="2"/>
    </row>
    <row r="18">
      <c r="A18" s="18">
        <v>1.0</v>
      </c>
      <c r="B18" s="20">
        <v>12.9</v>
      </c>
      <c r="C18" s="21">
        <f>26/41</f>
        <v>0.6341463415</v>
      </c>
      <c r="D18" s="21">
        <f>15/41</f>
        <v>0.3658536585</v>
      </c>
      <c r="E18" s="11">
        <v>21.1</v>
      </c>
      <c r="F18" s="21">
        <f>15/41</f>
        <v>0.3658536585</v>
      </c>
      <c r="G18" s="21">
        <f>26/41</f>
        <v>0.6341463415</v>
      </c>
      <c r="H18" s="13">
        <v>31.1</v>
      </c>
      <c r="I18" s="23">
        <v>87.0</v>
      </c>
      <c r="J18" s="24">
        <v>320.0</v>
      </c>
      <c r="K18" s="18"/>
      <c r="O18" s="2"/>
      <c r="P18" s="17" t="s">
        <v>29</v>
      </c>
      <c r="Q18" s="2"/>
      <c r="R18" s="2"/>
      <c r="S18" s="2"/>
      <c r="T18" s="2"/>
      <c r="U18" s="2"/>
    </row>
    <row r="19">
      <c r="A19" s="18">
        <v>2.0</v>
      </c>
      <c r="B19" s="11">
        <v>13.4</v>
      </c>
      <c r="C19" s="21">
        <f>11/41</f>
        <v>0.2682926829</v>
      </c>
      <c r="D19" s="21">
        <f>30/41</f>
        <v>0.7317073171</v>
      </c>
      <c r="E19" s="11">
        <v>21.5</v>
      </c>
      <c r="F19" s="21">
        <f>11/41</f>
        <v>0.2682926829</v>
      </c>
      <c r="G19" s="21">
        <f>30/41</f>
        <v>0.7317073171</v>
      </c>
      <c r="H19" s="41">
        <v>25.0</v>
      </c>
      <c r="I19" s="23">
        <v>83.0</v>
      </c>
      <c r="J19" s="24">
        <v>564.0</v>
      </c>
      <c r="K19" s="5"/>
      <c r="O19" s="2"/>
      <c r="P19" s="1" t="s">
        <v>44</v>
      </c>
      <c r="Q19" s="2"/>
      <c r="R19" s="2"/>
      <c r="S19" s="2"/>
      <c r="T19" s="2"/>
      <c r="U19" s="2"/>
    </row>
    <row r="20">
      <c r="A20" s="18">
        <v>3.0</v>
      </c>
      <c r="B20" s="11">
        <v>14.6</v>
      </c>
      <c r="C20" s="21">
        <f>32/41</f>
        <v>0.7804878049</v>
      </c>
      <c r="D20" s="21">
        <f>9/41</f>
        <v>0.2195121951</v>
      </c>
      <c r="E20" s="11">
        <v>22.3</v>
      </c>
      <c r="F20" s="21">
        <f>16/41</f>
        <v>0.3902439024</v>
      </c>
      <c r="G20" s="21">
        <f>25/41</f>
        <v>0.6097560976</v>
      </c>
      <c r="H20" s="13">
        <v>26.3</v>
      </c>
      <c r="I20" s="23">
        <v>92.0</v>
      </c>
      <c r="J20" s="24">
        <v>496.0</v>
      </c>
      <c r="K20" s="5"/>
      <c r="O20" s="2"/>
      <c r="P20" s="1" t="s">
        <v>45</v>
      </c>
      <c r="Q20" s="2"/>
      <c r="R20" s="2"/>
      <c r="S20" s="2"/>
      <c r="T20" s="2"/>
      <c r="U20" s="2"/>
    </row>
    <row r="21">
      <c r="A21" s="18">
        <v>4.0</v>
      </c>
      <c r="B21" s="11">
        <v>19.4</v>
      </c>
      <c r="C21" s="21">
        <f t="shared" ref="C21:C22" si="3">30/41</f>
        <v>0.7317073171</v>
      </c>
      <c r="D21" s="21">
        <f t="shared" ref="D21:D22" si="4">11/41</f>
        <v>0.2682926829</v>
      </c>
      <c r="E21" s="11">
        <v>38.2</v>
      </c>
      <c r="F21" s="21">
        <f t="shared" ref="F21:F22" si="5">17/41</f>
        <v>0.4146341463</v>
      </c>
      <c r="G21" s="21">
        <f t="shared" ref="G21:G22" si="6">24/41</f>
        <v>0.5853658537</v>
      </c>
      <c r="H21" s="41">
        <v>58.0</v>
      </c>
      <c r="I21" s="23">
        <v>78.0</v>
      </c>
      <c r="J21" s="24">
        <v>932.0</v>
      </c>
      <c r="K21" s="5"/>
      <c r="O21" s="2"/>
      <c r="P21" s="17" t="s">
        <v>35</v>
      </c>
      <c r="Q21" s="2"/>
      <c r="R21" s="2"/>
      <c r="S21" s="2"/>
      <c r="T21" s="2"/>
      <c r="U21" s="2"/>
    </row>
    <row r="22">
      <c r="A22" s="18">
        <v>5.0</v>
      </c>
      <c r="B22" s="11">
        <v>14.3</v>
      </c>
      <c r="C22" s="21">
        <f t="shared" si="3"/>
        <v>0.7317073171</v>
      </c>
      <c r="D22" s="21">
        <f t="shared" si="4"/>
        <v>0.2682926829</v>
      </c>
      <c r="E22" s="11">
        <v>24.2</v>
      </c>
      <c r="F22" s="21">
        <f t="shared" si="5"/>
        <v>0.4146341463</v>
      </c>
      <c r="G22" s="21">
        <f t="shared" si="6"/>
        <v>0.5853658537</v>
      </c>
      <c r="H22" s="13">
        <v>34.6</v>
      </c>
      <c r="I22" s="23">
        <v>95.0</v>
      </c>
      <c r="J22" s="24">
        <v>618.0</v>
      </c>
      <c r="K22" s="5"/>
      <c r="O22" s="2"/>
      <c r="P22" s="1" t="s">
        <v>46</v>
      </c>
      <c r="Q22" s="2"/>
      <c r="R22" s="2"/>
      <c r="S22" s="2"/>
      <c r="T22" s="2"/>
      <c r="U22" s="2"/>
    </row>
    <row r="23">
      <c r="A23" s="31" t="s">
        <v>39</v>
      </c>
      <c r="B23" s="34">
        <f t="shared" ref="B23:J23" si="7">AVERAGE(B18:B22)</f>
        <v>14.92</v>
      </c>
      <c r="C23" s="35">
        <f t="shared" si="7"/>
        <v>0.6292682927</v>
      </c>
      <c r="D23" s="35">
        <f t="shared" si="7"/>
        <v>0.3707317073</v>
      </c>
      <c r="E23" s="34">
        <f t="shared" si="7"/>
        <v>25.46</v>
      </c>
      <c r="F23" s="35">
        <f t="shared" si="7"/>
        <v>0.3707317073</v>
      </c>
      <c r="G23" s="35">
        <f t="shared" si="7"/>
        <v>0.6292682927</v>
      </c>
      <c r="H23" s="37">
        <f t="shared" si="7"/>
        <v>35</v>
      </c>
      <c r="I23" s="38">
        <f t="shared" si="7"/>
        <v>87</v>
      </c>
      <c r="J23" s="42">
        <f t="shared" si="7"/>
        <v>586</v>
      </c>
      <c r="K23" s="5"/>
      <c r="O23" s="2"/>
      <c r="P23" s="2"/>
      <c r="Q23" s="2"/>
      <c r="R23" s="2"/>
      <c r="S23" s="2"/>
      <c r="T23" s="2"/>
      <c r="U23" s="2"/>
    </row>
    <row r="24">
      <c r="A24" s="5"/>
      <c r="B24" s="39">
        <f t="shared" ref="B24:J24" si="8">STDEV(B18:B22)</f>
        <v>2.595573154</v>
      </c>
      <c r="C24" s="39">
        <f t="shared" si="8"/>
        <v>0.2086756062</v>
      </c>
      <c r="D24" s="39">
        <f t="shared" si="8"/>
        <v>0.2086756062</v>
      </c>
      <c r="E24" s="39">
        <f t="shared" si="8"/>
        <v>7.22101101</v>
      </c>
      <c r="F24" s="39">
        <f t="shared" si="8"/>
        <v>0.06073121755</v>
      </c>
      <c r="G24" s="39">
        <f t="shared" si="8"/>
        <v>0.06073121755</v>
      </c>
      <c r="H24" s="39">
        <f t="shared" si="8"/>
        <v>13.41696687</v>
      </c>
      <c r="I24" s="39">
        <f t="shared" si="8"/>
        <v>6.819090848</v>
      </c>
      <c r="J24" s="40">
        <f t="shared" si="8"/>
        <v>223.6515146</v>
      </c>
      <c r="K24" s="5"/>
      <c r="L24" s="5"/>
      <c r="M24" s="5"/>
      <c r="N24" s="5"/>
      <c r="O24" s="2"/>
      <c r="P24" s="2"/>
      <c r="Q24" s="2"/>
      <c r="R24" s="2"/>
      <c r="S24" s="2"/>
      <c r="T24" s="2"/>
      <c r="U24" s="2"/>
      <c r="X24" s="29"/>
      <c r="Y24" s="29"/>
      <c r="Z24" s="29"/>
      <c r="AA24" s="29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M25" s="5"/>
      <c r="N25" s="5"/>
      <c r="O25" s="2"/>
      <c r="P25" s="2"/>
      <c r="Q25" s="2"/>
      <c r="R25" s="2"/>
      <c r="S25" s="2"/>
      <c r="T25" s="2"/>
      <c r="U25" s="2"/>
      <c r="X25" s="29"/>
      <c r="Y25" s="29"/>
      <c r="Z25" s="29"/>
      <c r="AA25" s="29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18"/>
      <c r="M26" s="5"/>
      <c r="N26" s="5"/>
      <c r="O26" s="2"/>
      <c r="P26" s="2"/>
      <c r="Q26" s="2"/>
      <c r="R26" s="2"/>
      <c r="S26" s="2"/>
      <c r="T26" s="2"/>
      <c r="U26" s="2"/>
      <c r="X26" s="29"/>
      <c r="Y26" s="29"/>
      <c r="Z26" s="29"/>
      <c r="AA26" s="29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18"/>
      <c r="M27" s="5"/>
      <c r="N27" s="5"/>
      <c r="O27" s="2"/>
      <c r="P27" s="2"/>
      <c r="Q27" s="2"/>
      <c r="R27" s="2"/>
      <c r="S27" s="2"/>
      <c r="T27" s="2"/>
      <c r="U27" s="2"/>
      <c r="X27" s="29"/>
      <c r="Y27" s="29"/>
      <c r="Z27" s="29"/>
      <c r="AA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29"/>
      <c r="V28" s="29"/>
      <c r="W28" s="29"/>
      <c r="X28" s="29"/>
      <c r="Y28" s="29"/>
      <c r="Z28" s="29"/>
      <c r="AA28" s="29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2"/>
      <c r="B30" s="8" t="s">
        <v>47</v>
      </c>
      <c r="C30" s="43"/>
      <c r="D30" s="43"/>
      <c r="E30" s="43"/>
      <c r="G30" s="8" t="s">
        <v>48</v>
      </c>
      <c r="H30" s="44"/>
      <c r="I30" s="4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2"/>
      <c r="B31" s="43"/>
      <c r="C31" s="8" t="s">
        <v>21</v>
      </c>
      <c r="D31" s="8" t="s">
        <v>43</v>
      </c>
      <c r="E31" s="45"/>
      <c r="F31" s="43"/>
      <c r="G31" s="29"/>
      <c r="H31" s="46" t="s">
        <v>15</v>
      </c>
      <c r="I31" s="46" t="s">
        <v>16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2"/>
      <c r="B32" s="45" t="s">
        <v>49</v>
      </c>
      <c r="C32" s="45" t="s">
        <v>50</v>
      </c>
      <c r="D32" s="45">
        <v>0.0</v>
      </c>
      <c r="E32" s="45"/>
      <c r="F32" s="45"/>
      <c r="G32" s="30" t="s">
        <v>51</v>
      </c>
      <c r="H32" s="47" t="s">
        <v>52</v>
      </c>
      <c r="I32" s="47" t="s">
        <v>53</v>
      </c>
      <c r="J32" s="2"/>
      <c r="K32" s="48" t="s">
        <v>54</v>
      </c>
      <c r="L32" s="2"/>
      <c r="M32" s="2"/>
      <c r="N32" s="2"/>
      <c r="O32" s="2"/>
      <c r="P32" s="2"/>
      <c r="Q32" s="2"/>
      <c r="R32" s="2"/>
      <c r="S32" s="2"/>
      <c r="T32" s="2"/>
    </row>
    <row r="33">
      <c r="A33" s="2"/>
      <c r="B33" s="45" t="s">
        <v>55</v>
      </c>
      <c r="C33" s="45" t="s">
        <v>56</v>
      </c>
      <c r="D33" s="45">
        <v>0.0</v>
      </c>
      <c r="E33" s="43"/>
      <c r="F33" s="43"/>
      <c r="G33" s="2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2"/>
      <c r="B34" s="45" t="s">
        <v>57</v>
      </c>
      <c r="C34" s="45" t="s">
        <v>58</v>
      </c>
      <c r="D34" s="45">
        <v>0.0</v>
      </c>
      <c r="E34" s="43"/>
      <c r="F34" s="43"/>
      <c r="G34" s="2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2"/>
      <c r="B35" s="45" t="s">
        <v>59</v>
      </c>
      <c r="C35" s="45">
        <v>0.0</v>
      </c>
      <c r="D35" s="45" t="s">
        <v>60</v>
      </c>
      <c r="E35" s="43"/>
      <c r="F35" s="43"/>
      <c r="G35" s="2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2"/>
      <c r="B36" s="30" t="s">
        <v>61</v>
      </c>
      <c r="C36" s="30">
        <v>0.0</v>
      </c>
      <c r="D36" s="30" t="s">
        <v>62</v>
      </c>
      <c r="E36" s="29"/>
      <c r="F36" s="29"/>
      <c r="G36" s="2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2"/>
      <c r="B37" s="29"/>
      <c r="C37" s="29"/>
      <c r="D37" s="29"/>
      <c r="E37" s="29"/>
      <c r="F37" s="29"/>
      <c r="G37" s="2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2"/>
      <c r="B39" s="1" t="s">
        <v>63</v>
      </c>
      <c r="C39" s="2"/>
      <c r="D39" s="1" t="s">
        <v>64</v>
      </c>
      <c r="E39" s="1" t="s">
        <v>65</v>
      </c>
      <c r="F39" s="1" t="s">
        <v>66</v>
      </c>
      <c r="G39" s="1" t="s">
        <v>67</v>
      </c>
      <c r="H39" s="2"/>
      <c r="I39" s="1" t="s">
        <v>68</v>
      </c>
      <c r="J39" s="2"/>
      <c r="K39" s="1" t="s">
        <v>69</v>
      </c>
      <c r="L39" s="2"/>
      <c r="M39" s="1" t="s">
        <v>70</v>
      </c>
      <c r="N39" s="1" t="s">
        <v>71</v>
      </c>
      <c r="O39" s="2"/>
      <c r="P39" s="1" t="s">
        <v>72</v>
      </c>
      <c r="Q39" s="2"/>
      <c r="R39" s="2"/>
      <c r="S39" s="2"/>
      <c r="T39" s="2"/>
    </row>
    <row r="40">
      <c r="A40" s="1" t="s">
        <v>73</v>
      </c>
      <c r="B40" s="17" t="s">
        <v>74</v>
      </c>
      <c r="C40" s="17" t="s">
        <v>75</v>
      </c>
      <c r="D40" s="17" t="s">
        <v>76</v>
      </c>
      <c r="E40" s="17" t="s">
        <v>77</v>
      </c>
      <c r="F40" s="17" t="s">
        <v>78</v>
      </c>
      <c r="G40" s="17" t="s">
        <v>79</v>
      </c>
      <c r="I40" s="49" t="s">
        <v>80</v>
      </c>
      <c r="K40" s="17" t="s">
        <v>81</v>
      </c>
      <c r="M40" s="17" t="s">
        <v>79</v>
      </c>
      <c r="N40" s="17" t="s">
        <v>79</v>
      </c>
      <c r="P40" s="17" t="s">
        <v>79</v>
      </c>
      <c r="Q40" s="2"/>
      <c r="R40" s="2"/>
      <c r="S40" s="2"/>
      <c r="T40" s="2"/>
    </row>
    <row r="41">
      <c r="A41" s="1" t="s">
        <v>82</v>
      </c>
      <c r="B41" s="17" t="s">
        <v>83</v>
      </c>
      <c r="C41" s="17" t="s">
        <v>84</v>
      </c>
      <c r="D41" s="50">
        <v>2.0</v>
      </c>
      <c r="E41" s="17" t="s">
        <v>77</v>
      </c>
      <c r="F41" s="17" t="s">
        <v>78</v>
      </c>
      <c r="G41" s="17" t="s">
        <v>85</v>
      </c>
      <c r="I41" s="49" t="s">
        <v>86</v>
      </c>
      <c r="K41" s="17" t="s">
        <v>81</v>
      </c>
      <c r="M41" s="17">
        <v>88.0</v>
      </c>
      <c r="N41" s="17" t="s">
        <v>85</v>
      </c>
      <c r="P41" s="17">
        <v>1157.0</v>
      </c>
      <c r="Q41" s="2"/>
      <c r="R41" s="2"/>
      <c r="S41" s="2"/>
      <c r="T41" s="2"/>
    </row>
    <row r="42">
      <c r="A42" s="17" t="s">
        <v>82</v>
      </c>
      <c r="B42" s="17" t="s">
        <v>87</v>
      </c>
      <c r="C42" s="17" t="s">
        <v>75</v>
      </c>
      <c r="D42" s="50">
        <v>3.0</v>
      </c>
      <c r="E42" s="17" t="s">
        <v>77</v>
      </c>
      <c r="F42" s="17" t="s">
        <v>78</v>
      </c>
      <c r="G42" s="17" t="s">
        <v>88</v>
      </c>
      <c r="I42" s="49" t="s">
        <v>89</v>
      </c>
      <c r="K42" s="17" t="s">
        <v>81</v>
      </c>
      <c r="M42" s="17">
        <v>17.0</v>
      </c>
      <c r="N42" s="17" t="s">
        <v>85</v>
      </c>
      <c r="P42" s="17">
        <v>1107.0</v>
      </c>
    </row>
    <row r="43">
      <c r="A43" s="17" t="s">
        <v>82</v>
      </c>
      <c r="B43" s="17" t="s">
        <v>90</v>
      </c>
      <c r="C43" s="17" t="s">
        <v>91</v>
      </c>
      <c r="D43" s="50">
        <v>4.0</v>
      </c>
      <c r="E43" s="17" t="s">
        <v>77</v>
      </c>
      <c r="F43" s="17" t="s">
        <v>92</v>
      </c>
      <c r="G43" s="17" t="s">
        <v>88</v>
      </c>
      <c r="I43" s="49" t="s">
        <v>93</v>
      </c>
      <c r="K43" s="17" t="s">
        <v>81</v>
      </c>
      <c r="M43" s="17">
        <v>9.0</v>
      </c>
      <c r="N43" s="17" t="s">
        <v>85</v>
      </c>
      <c r="P43" s="17">
        <v>942.0</v>
      </c>
    </row>
    <row r="44">
      <c r="A44" s="17" t="s">
        <v>82</v>
      </c>
      <c r="B44" s="17" t="s">
        <v>94</v>
      </c>
      <c r="C44" s="17" t="s">
        <v>75</v>
      </c>
      <c r="D44" s="50">
        <v>5.0</v>
      </c>
      <c r="E44" s="17" t="s">
        <v>77</v>
      </c>
      <c r="F44" s="17" t="s">
        <v>92</v>
      </c>
      <c r="G44" s="17" t="s">
        <v>88</v>
      </c>
      <c r="I44" s="49" t="s">
        <v>95</v>
      </c>
      <c r="K44" s="17" t="s">
        <v>81</v>
      </c>
      <c r="M44" s="17">
        <v>47.0</v>
      </c>
      <c r="N44" s="17" t="s">
        <v>88</v>
      </c>
      <c r="P44" s="17">
        <v>1718.0</v>
      </c>
    </row>
    <row r="45">
      <c r="A45" s="17" t="s">
        <v>73</v>
      </c>
      <c r="B45" s="17" t="s">
        <v>96</v>
      </c>
      <c r="D45" s="50">
        <v>6.0</v>
      </c>
      <c r="E45" s="17" t="s">
        <v>97</v>
      </c>
      <c r="F45" s="17" t="s">
        <v>92</v>
      </c>
      <c r="G45" s="17" t="s">
        <v>88</v>
      </c>
      <c r="I45" s="49" t="s">
        <v>93</v>
      </c>
      <c r="K45" s="17" t="s">
        <v>81</v>
      </c>
      <c r="M45" s="17">
        <v>46.0</v>
      </c>
      <c r="N45" s="17" t="s">
        <v>88</v>
      </c>
      <c r="P45" s="17">
        <v>677.0</v>
      </c>
    </row>
    <row r="46">
      <c r="A46" s="17" t="s">
        <v>82</v>
      </c>
      <c r="B46" s="17" t="s">
        <v>98</v>
      </c>
      <c r="D46" s="50">
        <v>7.0</v>
      </c>
      <c r="E46" s="17" t="s">
        <v>99</v>
      </c>
      <c r="F46" s="17" t="s">
        <v>78</v>
      </c>
      <c r="G46" s="17" t="s">
        <v>85</v>
      </c>
      <c r="I46" s="49" t="s">
        <v>100</v>
      </c>
      <c r="K46" s="17" t="s">
        <v>81</v>
      </c>
      <c r="M46" s="17">
        <v>46.0</v>
      </c>
      <c r="N46" s="17" t="s">
        <v>85</v>
      </c>
      <c r="P46" s="17">
        <v>224.0</v>
      </c>
    </row>
    <row r="47">
      <c r="A47" s="17" t="s">
        <v>101</v>
      </c>
      <c r="B47" s="17" t="s">
        <v>102</v>
      </c>
      <c r="D47" s="50">
        <v>8.0</v>
      </c>
      <c r="E47" s="17" t="s">
        <v>99</v>
      </c>
      <c r="F47" s="17" t="s">
        <v>92</v>
      </c>
      <c r="G47" s="17" t="s">
        <v>85</v>
      </c>
      <c r="I47" s="49" t="s">
        <v>103</v>
      </c>
      <c r="K47" s="17" t="s">
        <v>81</v>
      </c>
      <c r="M47" s="17">
        <v>89.0</v>
      </c>
      <c r="N47" s="17" t="s">
        <v>85</v>
      </c>
      <c r="P47" s="17">
        <v>333.0</v>
      </c>
    </row>
    <row r="48">
      <c r="A48" s="17" t="s">
        <v>73</v>
      </c>
      <c r="B48" s="17" t="s">
        <v>104</v>
      </c>
      <c r="D48" s="50">
        <v>9.0</v>
      </c>
      <c r="E48" s="17" t="s">
        <v>97</v>
      </c>
      <c r="F48" s="17" t="s">
        <v>78</v>
      </c>
      <c r="G48" s="17" t="s">
        <v>85</v>
      </c>
      <c r="I48" s="49" t="s">
        <v>89</v>
      </c>
      <c r="K48" s="17" t="s">
        <v>81</v>
      </c>
      <c r="M48" s="17">
        <v>52.0</v>
      </c>
      <c r="N48" s="17" t="s">
        <v>85</v>
      </c>
      <c r="P48" s="17">
        <v>230.0</v>
      </c>
    </row>
    <row r="49" ht="14.25" customHeight="1">
      <c r="A49" s="17" t="s">
        <v>105</v>
      </c>
      <c r="B49" s="17" t="s">
        <v>106</v>
      </c>
      <c r="D49" s="50">
        <v>10.0</v>
      </c>
      <c r="E49" s="17" t="s">
        <v>107</v>
      </c>
      <c r="F49" s="17" t="s">
        <v>78</v>
      </c>
      <c r="G49" s="17" t="s">
        <v>85</v>
      </c>
      <c r="I49" s="49" t="s">
        <v>108</v>
      </c>
      <c r="K49" s="17" t="s">
        <v>81</v>
      </c>
      <c r="M49" s="17">
        <v>85.0</v>
      </c>
      <c r="N49" s="17" t="s">
        <v>85</v>
      </c>
      <c r="P49" s="17">
        <v>196.0</v>
      </c>
    </row>
    <row r="50">
      <c r="A50" s="17" t="s">
        <v>82</v>
      </c>
      <c r="B50" s="17" t="s">
        <v>109</v>
      </c>
      <c r="D50" s="50">
        <v>11.0</v>
      </c>
      <c r="E50" s="17" t="s">
        <v>107</v>
      </c>
      <c r="F50" s="17" t="s">
        <v>92</v>
      </c>
      <c r="G50" s="17" t="s">
        <v>88</v>
      </c>
      <c r="I50" s="49" t="s">
        <v>108</v>
      </c>
      <c r="K50" s="17" t="s">
        <v>81</v>
      </c>
      <c r="M50" s="17">
        <v>100.0</v>
      </c>
      <c r="N50" s="17" t="s">
        <v>88</v>
      </c>
      <c r="P50" s="17">
        <v>165.0</v>
      </c>
    </row>
    <row r="51">
      <c r="B51" s="17" t="s">
        <v>110</v>
      </c>
      <c r="I51" s="17" t="s">
        <v>111</v>
      </c>
    </row>
    <row r="57">
      <c r="A57" s="17" t="s">
        <v>112</v>
      </c>
      <c r="C57" s="17" t="s">
        <v>113</v>
      </c>
      <c r="D57" s="17" t="s">
        <v>114</v>
      </c>
      <c r="E57" s="17" t="s">
        <v>115</v>
      </c>
      <c r="H57" s="17" t="s">
        <v>116</v>
      </c>
    </row>
    <row r="58">
      <c r="A58" s="17" t="s">
        <v>117</v>
      </c>
      <c r="B58" s="17" t="s">
        <v>0</v>
      </c>
      <c r="C58" s="17" t="s">
        <v>118</v>
      </c>
      <c r="D58" s="17" t="s">
        <v>119</v>
      </c>
      <c r="E58" s="17" t="s">
        <v>120</v>
      </c>
      <c r="H58" s="17" t="s">
        <v>121</v>
      </c>
    </row>
    <row r="63">
      <c r="B63" s="49" t="s">
        <v>122</v>
      </c>
    </row>
    <row r="65">
      <c r="B65" s="17" t="s">
        <v>123</v>
      </c>
      <c r="C65" s="17" t="s">
        <v>124</v>
      </c>
      <c r="D65" s="17" t="s">
        <v>125</v>
      </c>
      <c r="E65" s="17" t="s">
        <v>126</v>
      </c>
    </row>
    <row r="66">
      <c r="B66" s="17">
        <v>2.0</v>
      </c>
      <c r="C66" s="17">
        <v>1324541.0</v>
      </c>
      <c r="D66" s="17">
        <v>89.0</v>
      </c>
      <c r="E66" s="51">
        <f t="shared" ref="E66:E75" si="9">C66/D66*8/1000000</f>
        <v>0.1190598652</v>
      </c>
    </row>
    <row r="67">
      <c r="B67" s="17">
        <v>3.0</v>
      </c>
      <c r="C67" s="17">
        <v>1324541.0</v>
      </c>
      <c r="D67" s="17">
        <v>10.0</v>
      </c>
      <c r="E67" s="51">
        <f t="shared" si="9"/>
        <v>1.0596328</v>
      </c>
    </row>
    <row r="68">
      <c r="B68" s="17">
        <v>4.0</v>
      </c>
      <c r="C68" s="17">
        <v>1324541.0</v>
      </c>
      <c r="D68" s="17">
        <v>5.0</v>
      </c>
      <c r="E68" s="51">
        <f t="shared" si="9"/>
        <v>2.1192656</v>
      </c>
    </row>
    <row r="69">
      <c r="B69" s="17">
        <v>5.0</v>
      </c>
      <c r="C69" s="17">
        <v>1324541.0</v>
      </c>
      <c r="D69" s="17">
        <v>9.0</v>
      </c>
      <c r="E69" s="51">
        <f t="shared" si="9"/>
        <v>1.177369778</v>
      </c>
    </row>
    <row r="70">
      <c r="B70" s="17">
        <v>6.0</v>
      </c>
      <c r="C70" s="17">
        <v>1324541.0</v>
      </c>
      <c r="D70" s="17">
        <v>5.0</v>
      </c>
      <c r="E70" s="51">
        <f t="shared" si="9"/>
        <v>2.1192656</v>
      </c>
      <c r="F70" s="17" t="s">
        <v>127</v>
      </c>
    </row>
    <row r="71">
      <c r="B71" s="17">
        <v>7.0</v>
      </c>
      <c r="C71" s="17">
        <v>1324541.0</v>
      </c>
      <c r="D71" s="17">
        <v>12.0</v>
      </c>
      <c r="E71" s="51">
        <f t="shared" si="9"/>
        <v>0.8830273333</v>
      </c>
      <c r="F71" s="17" t="s">
        <v>128</v>
      </c>
    </row>
    <row r="72">
      <c r="B72" s="17">
        <v>8.0</v>
      </c>
      <c r="C72" s="17">
        <v>1324541.0</v>
      </c>
      <c r="D72" s="17">
        <v>6.0</v>
      </c>
      <c r="E72" s="51">
        <f t="shared" si="9"/>
        <v>1.766054667</v>
      </c>
      <c r="F72" s="17" t="s">
        <v>128</v>
      </c>
    </row>
    <row r="73">
      <c r="B73" s="17">
        <v>9.0</v>
      </c>
      <c r="C73" s="17">
        <v>1324541.0</v>
      </c>
      <c r="D73" s="17">
        <v>10.0</v>
      </c>
      <c r="E73" s="51">
        <f t="shared" si="9"/>
        <v>1.0596328</v>
      </c>
      <c r="F73" s="17" t="s">
        <v>127</v>
      </c>
    </row>
    <row r="74">
      <c r="B74" s="17">
        <v>10.0</v>
      </c>
      <c r="C74" s="17">
        <v>1324541.0</v>
      </c>
      <c r="D74" s="17">
        <v>4.0</v>
      </c>
      <c r="E74" s="51">
        <f t="shared" si="9"/>
        <v>2.649082</v>
      </c>
      <c r="F74" s="17" t="s">
        <v>129</v>
      </c>
    </row>
    <row r="75">
      <c r="B75" s="17">
        <v>11.0</v>
      </c>
      <c r="C75" s="17">
        <v>1324541.0</v>
      </c>
      <c r="D75" s="17">
        <v>4.0</v>
      </c>
      <c r="E75" s="51">
        <f t="shared" si="9"/>
        <v>2.649082</v>
      </c>
      <c r="F75" s="17" t="s">
        <v>129</v>
      </c>
    </row>
    <row r="84">
      <c r="A84" s="17" t="s">
        <v>130</v>
      </c>
      <c r="B84" s="17" t="s">
        <v>74</v>
      </c>
      <c r="C84" s="17" t="s">
        <v>75</v>
      </c>
      <c r="D84" s="17" t="s">
        <v>76</v>
      </c>
      <c r="E84" s="17" t="s">
        <v>77</v>
      </c>
      <c r="F84" s="17" t="s">
        <v>78</v>
      </c>
      <c r="G84" s="17" t="s">
        <v>79</v>
      </c>
      <c r="I84" s="17" t="s">
        <v>80</v>
      </c>
      <c r="K84" s="17" t="s">
        <v>81</v>
      </c>
      <c r="M84" s="17" t="s">
        <v>79</v>
      </c>
      <c r="N84" s="17" t="s">
        <v>79</v>
      </c>
      <c r="P84" s="17" t="s">
        <v>79</v>
      </c>
    </row>
    <row r="85">
      <c r="B85" s="17" t="s">
        <v>83</v>
      </c>
      <c r="C85" s="17" t="s">
        <v>84</v>
      </c>
      <c r="D85" s="50">
        <v>2.0</v>
      </c>
      <c r="E85" s="17" t="s">
        <v>77</v>
      </c>
      <c r="F85" s="17" t="s">
        <v>78</v>
      </c>
      <c r="G85" s="17" t="s">
        <v>88</v>
      </c>
      <c r="I85" s="17" t="s">
        <v>86</v>
      </c>
      <c r="K85" s="17" t="s">
        <v>81</v>
      </c>
      <c r="M85" s="17">
        <v>32.0</v>
      </c>
      <c r="N85" s="17" t="s">
        <v>85</v>
      </c>
      <c r="P85" s="17">
        <v>1157.0</v>
      </c>
    </row>
    <row r="86">
      <c r="B86" s="17" t="s">
        <v>87</v>
      </c>
      <c r="C86" s="17" t="s">
        <v>75</v>
      </c>
      <c r="D86" s="50">
        <v>3.0</v>
      </c>
      <c r="E86" s="17" t="s">
        <v>77</v>
      </c>
      <c r="F86" s="17" t="s">
        <v>92</v>
      </c>
      <c r="G86" s="17" t="s">
        <v>85</v>
      </c>
      <c r="I86" s="17" t="s">
        <v>89</v>
      </c>
      <c r="K86" s="17" t="s">
        <v>81</v>
      </c>
      <c r="M86" s="17">
        <v>71.0</v>
      </c>
      <c r="N86" s="17" t="s">
        <v>85</v>
      </c>
      <c r="P86" s="17">
        <v>1107.0</v>
      </c>
    </row>
    <row r="87">
      <c r="B87" s="17" t="s">
        <v>90</v>
      </c>
      <c r="C87" s="17" t="s">
        <v>91</v>
      </c>
      <c r="D87" s="50">
        <v>4.0</v>
      </c>
      <c r="E87" s="17" t="s">
        <v>77</v>
      </c>
      <c r="F87" s="17" t="s">
        <v>92</v>
      </c>
      <c r="G87" s="17" t="s">
        <v>88</v>
      </c>
      <c r="I87" s="17" t="s">
        <v>93</v>
      </c>
      <c r="K87" s="17" t="s">
        <v>81</v>
      </c>
      <c r="M87" s="17">
        <v>3.0</v>
      </c>
      <c r="N87" s="17" t="s">
        <v>85</v>
      </c>
      <c r="P87" s="17">
        <v>942.0</v>
      </c>
    </row>
    <row r="88">
      <c r="B88" s="17" t="s">
        <v>94</v>
      </c>
      <c r="C88" s="17" t="s">
        <v>75</v>
      </c>
      <c r="D88" s="50">
        <v>5.0</v>
      </c>
      <c r="E88" s="17" t="s">
        <v>77</v>
      </c>
      <c r="F88" s="17" t="s">
        <v>92</v>
      </c>
      <c r="G88" s="17" t="s">
        <v>88</v>
      </c>
      <c r="I88" s="17" t="s">
        <v>95</v>
      </c>
      <c r="K88" s="17" t="s">
        <v>81</v>
      </c>
      <c r="M88" s="17">
        <v>44.0</v>
      </c>
      <c r="N88" s="17" t="s">
        <v>85</v>
      </c>
      <c r="P88" s="17">
        <v>1718.0</v>
      </c>
    </row>
    <row r="89">
      <c r="B89" s="17" t="s">
        <v>96</v>
      </c>
      <c r="D89" s="50">
        <v>6.0</v>
      </c>
      <c r="E89" s="17" t="s">
        <v>97</v>
      </c>
      <c r="F89" s="17" t="s">
        <v>92</v>
      </c>
      <c r="G89" s="17" t="s">
        <v>88</v>
      </c>
      <c r="I89" s="17" t="s">
        <v>93</v>
      </c>
      <c r="K89" s="17" t="s">
        <v>81</v>
      </c>
      <c r="M89" s="17">
        <v>96.0</v>
      </c>
      <c r="N89" s="17" t="s">
        <v>85</v>
      </c>
      <c r="P89" s="17">
        <v>677.0</v>
      </c>
    </row>
    <row r="90">
      <c r="B90" s="17" t="s">
        <v>98</v>
      </c>
      <c r="D90" s="50">
        <v>7.0</v>
      </c>
      <c r="E90" s="17" t="s">
        <v>99</v>
      </c>
      <c r="F90" s="17" t="s">
        <v>78</v>
      </c>
      <c r="G90" s="17" t="s">
        <v>85</v>
      </c>
      <c r="I90" s="17" t="s">
        <v>100</v>
      </c>
      <c r="K90" s="17" t="s">
        <v>81</v>
      </c>
      <c r="M90" s="17">
        <v>13.0</v>
      </c>
      <c r="N90" s="17" t="s">
        <v>88</v>
      </c>
      <c r="P90" s="17">
        <v>224.0</v>
      </c>
    </row>
    <row r="91">
      <c r="B91" s="17" t="s">
        <v>102</v>
      </c>
      <c r="D91" s="50">
        <v>8.0</v>
      </c>
      <c r="E91" s="17" t="s">
        <v>99</v>
      </c>
      <c r="F91" s="17" t="s">
        <v>78</v>
      </c>
      <c r="G91" s="17" t="s">
        <v>88</v>
      </c>
      <c r="I91" s="17" t="s">
        <v>103</v>
      </c>
      <c r="K91" s="17" t="s">
        <v>81</v>
      </c>
      <c r="M91" s="17">
        <v>77.0</v>
      </c>
      <c r="N91" s="17" t="s">
        <v>85</v>
      </c>
      <c r="P91" s="17">
        <v>333.0</v>
      </c>
    </row>
    <row r="92">
      <c r="B92" s="17" t="s">
        <v>104</v>
      </c>
      <c r="D92" s="50">
        <v>9.0</v>
      </c>
      <c r="E92" s="17" t="s">
        <v>97</v>
      </c>
      <c r="F92" s="17" t="s">
        <v>78</v>
      </c>
      <c r="G92" s="17" t="s">
        <v>88</v>
      </c>
      <c r="I92" s="17" t="s">
        <v>89</v>
      </c>
      <c r="K92" s="17" t="s">
        <v>81</v>
      </c>
      <c r="M92" s="17">
        <v>70.0</v>
      </c>
      <c r="N92" s="17" t="s">
        <v>85</v>
      </c>
      <c r="P92" s="17">
        <v>230.0</v>
      </c>
    </row>
    <row r="93">
      <c r="B93" s="17" t="s">
        <v>106</v>
      </c>
      <c r="D93" s="50">
        <v>10.0</v>
      </c>
      <c r="E93" s="17" t="s">
        <v>107</v>
      </c>
      <c r="F93" s="17" t="s">
        <v>78</v>
      </c>
      <c r="G93" s="17" t="s">
        <v>88</v>
      </c>
      <c r="I93" s="17" t="s">
        <v>108</v>
      </c>
      <c r="K93" s="17" t="s">
        <v>81</v>
      </c>
      <c r="M93" s="17">
        <v>92.0</v>
      </c>
      <c r="N93" s="17" t="s">
        <v>85</v>
      </c>
      <c r="P93" s="17">
        <v>196.0</v>
      </c>
    </row>
    <row r="94">
      <c r="B94" s="17" t="s">
        <v>109</v>
      </c>
      <c r="D94" s="50">
        <v>11.0</v>
      </c>
      <c r="E94" s="17" t="s">
        <v>107</v>
      </c>
      <c r="F94" s="17" t="s">
        <v>78</v>
      </c>
      <c r="G94" s="17" t="s">
        <v>88</v>
      </c>
      <c r="I94" s="17" t="s">
        <v>108</v>
      </c>
      <c r="K94" s="17" t="s">
        <v>81</v>
      </c>
      <c r="M94" s="17">
        <v>100.0</v>
      </c>
      <c r="N94" s="17" t="s">
        <v>85</v>
      </c>
      <c r="P94" s="17">
        <v>165.0</v>
      </c>
    </row>
    <row r="96">
      <c r="A96" s="17" t="s">
        <v>131</v>
      </c>
      <c r="B96" s="17" t="s">
        <v>74</v>
      </c>
      <c r="C96" s="17" t="s">
        <v>75</v>
      </c>
      <c r="D96" s="17" t="s">
        <v>76</v>
      </c>
      <c r="E96" s="17" t="s">
        <v>77</v>
      </c>
      <c r="F96" s="17" t="s">
        <v>92</v>
      </c>
      <c r="G96" s="17" t="s">
        <v>79</v>
      </c>
      <c r="I96" s="17" t="s">
        <v>80</v>
      </c>
      <c r="K96" s="17" t="s">
        <v>81</v>
      </c>
      <c r="M96" s="17" t="s">
        <v>79</v>
      </c>
      <c r="N96" s="17" t="s">
        <v>79</v>
      </c>
      <c r="P96" s="17" t="s">
        <v>79</v>
      </c>
    </row>
    <row r="97">
      <c r="B97" s="17" t="s">
        <v>83</v>
      </c>
      <c r="C97" s="17" t="s">
        <v>84</v>
      </c>
      <c r="D97" s="17">
        <v>2.0</v>
      </c>
      <c r="E97" s="17" t="s">
        <v>77</v>
      </c>
      <c r="F97" s="17" t="s">
        <v>92</v>
      </c>
      <c r="G97" s="17" t="s">
        <v>85</v>
      </c>
      <c r="I97" s="17" t="s">
        <v>86</v>
      </c>
      <c r="K97" s="17" t="s">
        <v>81</v>
      </c>
      <c r="M97" s="17">
        <v>68.0</v>
      </c>
      <c r="N97" s="17" t="s">
        <v>85</v>
      </c>
      <c r="P97" s="17">
        <v>1157.0</v>
      </c>
    </row>
    <row r="98">
      <c r="B98" s="17" t="s">
        <v>87</v>
      </c>
      <c r="C98" s="17" t="s">
        <v>75</v>
      </c>
      <c r="D98" s="17">
        <v>3.0</v>
      </c>
      <c r="E98" s="17" t="s">
        <v>77</v>
      </c>
      <c r="F98" s="17" t="s">
        <v>92</v>
      </c>
      <c r="G98" s="17" t="s">
        <v>88</v>
      </c>
      <c r="I98" s="17" t="s">
        <v>89</v>
      </c>
      <c r="K98" s="17" t="s">
        <v>81</v>
      </c>
      <c r="M98" s="17">
        <v>16.0</v>
      </c>
      <c r="N98" s="17" t="s">
        <v>85</v>
      </c>
      <c r="P98" s="17">
        <v>1107.0</v>
      </c>
    </row>
    <row r="99">
      <c r="B99" s="17" t="s">
        <v>90</v>
      </c>
      <c r="C99" s="17" t="s">
        <v>91</v>
      </c>
      <c r="D99" s="17">
        <v>4.0</v>
      </c>
      <c r="E99" s="17" t="s">
        <v>77</v>
      </c>
      <c r="F99" s="17" t="s">
        <v>92</v>
      </c>
      <c r="G99" s="17" t="s">
        <v>85</v>
      </c>
      <c r="I99" s="17" t="s">
        <v>93</v>
      </c>
      <c r="K99" s="17" t="s">
        <v>81</v>
      </c>
      <c r="M99" s="17">
        <v>83.0</v>
      </c>
      <c r="N99" s="17" t="s">
        <v>85</v>
      </c>
      <c r="P99" s="17">
        <v>942.0</v>
      </c>
    </row>
    <row r="100">
      <c r="B100" s="17" t="s">
        <v>94</v>
      </c>
      <c r="C100" s="17" t="s">
        <v>75</v>
      </c>
      <c r="D100" s="17">
        <v>5.0</v>
      </c>
      <c r="E100" s="17" t="s">
        <v>77</v>
      </c>
      <c r="F100" s="17" t="s">
        <v>92</v>
      </c>
      <c r="G100" s="17" t="s">
        <v>88</v>
      </c>
      <c r="I100" s="17" t="s">
        <v>95</v>
      </c>
      <c r="K100" s="17" t="s">
        <v>81</v>
      </c>
      <c r="M100" s="17">
        <v>17.0</v>
      </c>
      <c r="N100" s="17" t="s">
        <v>85</v>
      </c>
      <c r="P100" s="17">
        <v>1718.0</v>
      </c>
    </row>
    <row r="101">
      <c r="B101" s="17" t="s">
        <v>96</v>
      </c>
      <c r="D101" s="17">
        <v>6.0</v>
      </c>
      <c r="E101" s="17" t="s">
        <v>97</v>
      </c>
      <c r="F101" s="17" t="s">
        <v>78</v>
      </c>
      <c r="G101" s="17" t="s">
        <v>85</v>
      </c>
      <c r="I101" s="17" t="s">
        <v>93</v>
      </c>
      <c r="K101" s="17" t="s">
        <v>81</v>
      </c>
      <c r="M101" s="17">
        <v>23.0</v>
      </c>
      <c r="N101" s="17" t="s">
        <v>85</v>
      </c>
      <c r="P101" s="17">
        <v>677.0</v>
      </c>
    </row>
    <row r="102">
      <c r="B102" s="17" t="s">
        <v>98</v>
      </c>
      <c r="D102" s="17">
        <v>7.0</v>
      </c>
      <c r="E102" s="17" t="s">
        <v>99</v>
      </c>
      <c r="F102" s="17" t="s">
        <v>92</v>
      </c>
      <c r="G102" s="17" t="s">
        <v>88</v>
      </c>
      <c r="I102" s="17" t="s">
        <v>100</v>
      </c>
      <c r="K102" s="17" t="s">
        <v>81</v>
      </c>
      <c r="M102" s="17">
        <v>64.0</v>
      </c>
      <c r="N102" s="17" t="s">
        <v>85</v>
      </c>
      <c r="P102" s="17">
        <v>224.0</v>
      </c>
    </row>
    <row r="103">
      <c r="B103" s="17" t="s">
        <v>102</v>
      </c>
      <c r="D103" s="17">
        <v>8.0</v>
      </c>
      <c r="E103" s="17" t="s">
        <v>99</v>
      </c>
      <c r="F103" s="17" t="s">
        <v>78</v>
      </c>
      <c r="G103" s="17" t="s">
        <v>88</v>
      </c>
      <c r="I103" s="17" t="s">
        <v>103</v>
      </c>
      <c r="K103" s="17" t="s">
        <v>81</v>
      </c>
      <c r="M103" s="17">
        <v>99.0</v>
      </c>
      <c r="N103" s="17" t="s">
        <v>85</v>
      </c>
      <c r="P103" s="17">
        <v>333.0</v>
      </c>
    </row>
    <row r="104">
      <c r="B104" s="17" t="s">
        <v>104</v>
      </c>
      <c r="D104" s="17">
        <v>9.0</v>
      </c>
      <c r="E104" s="17" t="s">
        <v>97</v>
      </c>
      <c r="F104" s="17" t="s">
        <v>92</v>
      </c>
      <c r="G104" s="17" t="s">
        <v>88</v>
      </c>
      <c r="I104" s="17" t="s">
        <v>89</v>
      </c>
      <c r="K104" s="17" t="s">
        <v>81</v>
      </c>
      <c r="M104" s="17">
        <v>8.0</v>
      </c>
      <c r="N104" s="17" t="s">
        <v>85</v>
      </c>
      <c r="P104" s="17">
        <v>230.0</v>
      </c>
    </row>
    <row r="105">
      <c r="B105" s="17" t="s">
        <v>106</v>
      </c>
      <c r="D105" s="17">
        <v>10.0</v>
      </c>
      <c r="E105" s="17" t="s">
        <v>107</v>
      </c>
      <c r="F105" s="17" t="s">
        <v>92</v>
      </c>
      <c r="G105" s="17" t="s">
        <v>85</v>
      </c>
      <c r="I105" s="17" t="s">
        <v>108</v>
      </c>
      <c r="K105" s="17" t="s">
        <v>81</v>
      </c>
      <c r="M105" s="17">
        <v>37.0</v>
      </c>
      <c r="N105" s="17" t="s">
        <v>85</v>
      </c>
      <c r="P105" s="17">
        <v>196.0</v>
      </c>
    </row>
    <row r="106">
      <c r="B106" s="17" t="s">
        <v>109</v>
      </c>
      <c r="D106" s="17">
        <v>11.0</v>
      </c>
      <c r="E106" s="17" t="s">
        <v>107</v>
      </c>
      <c r="F106" s="17" t="s">
        <v>92</v>
      </c>
      <c r="G106" s="17" t="s">
        <v>88</v>
      </c>
      <c r="I106" s="17" t="s">
        <v>108</v>
      </c>
      <c r="K106" s="17" t="s">
        <v>81</v>
      </c>
      <c r="M106" s="17">
        <v>100.0</v>
      </c>
      <c r="N106" s="17" t="s">
        <v>85</v>
      </c>
      <c r="P106" s="17">
        <v>165.0</v>
      </c>
    </row>
    <row r="108">
      <c r="A108" s="17" t="s">
        <v>132</v>
      </c>
      <c r="B108" s="17" t="s">
        <v>74</v>
      </c>
      <c r="C108" s="17" t="s">
        <v>75</v>
      </c>
      <c r="D108" s="17" t="s">
        <v>76</v>
      </c>
      <c r="E108" s="17" t="s">
        <v>77</v>
      </c>
      <c r="F108" s="17" t="s">
        <v>78</v>
      </c>
      <c r="G108" s="17" t="s">
        <v>79</v>
      </c>
      <c r="I108" s="17" t="s">
        <v>80</v>
      </c>
      <c r="K108" s="17" t="s">
        <v>81</v>
      </c>
      <c r="M108" s="17" t="s">
        <v>79</v>
      </c>
      <c r="N108" s="17" t="s">
        <v>79</v>
      </c>
      <c r="P108" s="17" t="s">
        <v>79</v>
      </c>
    </row>
    <row r="109">
      <c r="B109" s="17" t="s">
        <v>83</v>
      </c>
      <c r="C109" s="17" t="s">
        <v>84</v>
      </c>
      <c r="D109" s="17">
        <v>2.0</v>
      </c>
      <c r="E109" s="17" t="s">
        <v>77</v>
      </c>
      <c r="F109" s="17" t="s">
        <v>92</v>
      </c>
      <c r="G109" s="17" t="s">
        <v>88</v>
      </c>
      <c r="I109" s="17" t="s">
        <v>86</v>
      </c>
      <c r="K109" s="17" t="s">
        <v>81</v>
      </c>
      <c r="M109" s="17">
        <v>53.0</v>
      </c>
      <c r="N109" s="17" t="s">
        <v>85</v>
      </c>
      <c r="P109" s="17">
        <v>1157.0</v>
      </c>
    </row>
    <row r="110">
      <c r="B110" s="17" t="s">
        <v>87</v>
      </c>
      <c r="C110" s="17" t="s">
        <v>75</v>
      </c>
      <c r="D110" s="17">
        <v>3.0</v>
      </c>
      <c r="E110" s="17" t="s">
        <v>77</v>
      </c>
      <c r="F110" s="17" t="s">
        <v>92</v>
      </c>
      <c r="G110" s="17" t="s">
        <v>85</v>
      </c>
      <c r="I110" s="17" t="s">
        <v>89</v>
      </c>
      <c r="K110" s="17" t="s">
        <v>81</v>
      </c>
      <c r="M110" s="17">
        <v>73.0</v>
      </c>
      <c r="N110" s="17" t="s">
        <v>85</v>
      </c>
      <c r="P110" s="17">
        <v>1107.0</v>
      </c>
    </row>
    <row r="111">
      <c r="B111" s="17" t="s">
        <v>90</v>
      </c>
      <c r="C111" s="17" t="s">
        <v>91</v>
      </c>
      <c r="D111" s="17">
        <v>4.0</v>
      </c>
      <c r="E111" s="17" t="s">
        <v>77</v>
      </c>
      <c r="F111" s="17" t="s">
        <v>78</v>
      </c>
      <c r="G111" s="17" t="s">
        <v>88</v>
      </c>
      <c r="I111" s="17" t="s">
        <v>93</v>
      </c>
      <c r="K111" s="17" t="s">
        <v>81</v>
      </c>
      <c r="M111" s="17">
        <v>66.0</v>
      </c>
      <c r="N111" s="17" t="s">
        <v>85</v>
      </c>
      <c r="P111" s="17">
        <v>942.0</v>
      </c>
    </row>
    <row r="112">
      <c r="B112" s="17" t="s">
        <v>94</v>
      </c>
      <c r="C112" s="17" t="s">
        <v>75</v>
      </c>
      <c r="D112" s="17">
        <v>5.0</v>
      </c>
      <c r="E112" s="17" t="s">
        <v>77</v>
      </c>
      <c r="F112" s="17" t="s">
        <v>92</v>
      </c>
      <c r="G112" s="17" t="s">
        <v>85</v>
      </c>
      <c r="I112" s="17" t="s">
        <v>95</v>
      </c>
      <c r="K112" s="17" t="s">
        <v>81</v>
      </c>
      <c r="M112" s="17">
        <v>54.0</v>
      </c>
      <c r="N112" s="17" t="s">
        <v>85</v>
      </c>
      <c r="P112" s="17">
        <v>1718.0</v>
      </c>
    </row>
    <row r="113">
      <c r="B113" s="17" t="s">
        <v>96</v>
      </c>
      <c r="D113" s="17">
        <v>6.0</v>
      </c>
      <c r="E113" s="17" t="s">
        <v>97</v>
      </c>
      <c r="F113" s="17" t="s">
        <v>78</v>
      </c>
      <c r="G113" s="17" t="s">
        <v>85</v>
      </c>
      <c r="I113" s="17" t="s">
        <v>93</v>
      </c>
      <c r="K113" s="17" t="s">
        <v>81</v>
      </c>
      <c r="M113" s="17">
        <v>87.0</v>
      </c>
      <c r="N113" s="17" t="s">
        <v>85</v>
      </c>
      <c r="P113" s="17">
        <v>677.0</v>
      </c>
    </row>
    <row r="114">
      <c r="B114" s="17" t="s">
        <v>98</v>
      </c>
      <c r="D114" s="17">
        <v>7.0</v>
      </c>
      <c r="E114" s="17" t="s">
        <v>99</v>
      </c>
      <c r="F114" s="17" t="s">
        <v>92</v>
      </c>
      <c r="G114" s="17" t="s">
        <v>85</v>
      </c>
      <c r="I114" s="17" t="s">
        <v>100</v>
      </c>
      <c r="K114" s="17" t="s">
        <v>81</v>
      </c>
      <c r="M114" s="17">
        <v>45.0</v>
      </c>
      <c r="N114" s="17" t="s">
        <v>85</v>
      </c>
      <c r="P114" s="17">
        <v>224.0</v>
      </c>
    </row>
    <row r="115">
      <c r="B115" s="17" t="s">
        <v>102</v>
      </c>
      <c r="D115" s="17">
        <v>8.0</v>
      </c>
      <c r="E115" s="17" t="s">
        <v>99</v>
      </c>
      <c r="F115" s="17" t="s">
        <v>78</v>
      </c>
      <c r="G115" s="17" t="s">
        <v>85</v>
      </c>
      <c r="I115" s="17" t="s">
        <v>103</v>
      </c>
      <c r="K115" s="17" t="s">
        <v>81</v>
      </c>
      <c r="M115" s="17">
        <v>98.0</v>
      </c>
      <c r="N115" s="17" t="s">
        <v>85</v>
      </c>
      <c r="P115" s="17">
        <v>333.0</v>
      </c>
    </row>
    <row r="116">
      <c r="B116" s="17" t="s">
        <v>104</v>
      </c>
      <c r="D116" s="17">
        <v>9.0</v>
      </c>
      <c r="E116" s="17" t="s">
        <v>97</v>
      </c>
      <c r="F116" s="17" t="s">
        <v>92</v>
      </c>
      <c r="G116" s="17" t="s">
        <v>85</v>
      </c>
      <c r="I116" s="17" t="s">
        <v>89</v>
      </c>
      <c r="K116" s="17" t="s">
        <v>81</v>
      </c>
      <c r="M116" s="17">
        <v>30.0</v>
      </c>
      <c r="N116" s="17" t="s">
        <v>85</v>
      </c>
      <c r="P116" s="17">
        <v>230.0</v>
      </c>
    </row>
    <row r="117">
      <c r="B117" s="17" t="s">
        <v>106</v>
      </c>
      <c r="D117" s="17">
        <v>10.0</v>
      </c>
      <c r="E117" s="17" t="s">
        <v>107</v>
      </c>
      <c r="F117" s="17" t="s">
        <v>78</v>
      </c>
      <c r="G117" s="17" t="s">
        <v>88</v>
      </c>
      <c r="I117" s="17" t="s">
        <v>108</v>
      </c>
      <c r="K117" s="17" t="s">
        <v>81</v>
      </c>
      <c r="M117" s="17">
        <v>51.0</v>
      </c>
      <c r="N117" s="17" t="s">
        <v>88</v>
      </c>
      <c r="P117" s="17">
        <v>196.0</v>
      </c>
    </row>
    <row r="118">
      <c r="B118" s="17" t="s">
        <v>109</v>
      </c>
      <c r="D118" s="17">
        <v>11.0</v>
      </c>
      <c r="E118" s="17" t="s">
        <v>107</v>
      </c>
      <c r="F118" s="17" t="s">
        <v>78</v>
      </c>
      <c r="G118" s="17" t="s">
        <v>85</v>
      </c>
      <c r="I118" s="17" t="s">
        <v>108</v>
      </c>
      <c r="K118" s="17" t="s">
        <v>81</v>
      </c>
      <c r="M118" s="17">
        <v>100.0</v>
      </c>
      <c r="N118" s="17" t="s">
        <v>85</v>
      </c>
      <c r="P118" s="17">
        <v>165.0</v>
      </c>
    </row>
    <row r="120">
      <c r="A120" s="17" t="s">
        <v>133</v>
      </c>
      <c r="B120" s="17" t="s">
        <v>74</v>
      </c>
      <c r="C120" s="17" t="s">
        <v>75</v>
      </c>
      <c r="D120" s="17" t="s">
        <v>76</v>
      </c>
      <c r="E120" s="17" t="s">
        <v>77</v>
      </c>
      <c r="F120" s="17" t="s">
        <v>78</v>
      </c>
      <c r="G120" s="17" t="s">
        <v>79</v>
      </c>
      <c r="I120" s="17" t="s">
        <v>80</v>
      </c>
      <c r="K120" s="17" t="s">
        <v>81</v>
      </c>
      <c r="M120" s="17" t="s">
        <v>79</v>
      </c>
      <c r="N120" s="17" t="s">
        <v>79</v>
      </c>
      <c r="P120" s="17" t="s">
        <v>79</v>
      </c>
    </row>
    <row r="121">
      <c r="B121" s="17" t="s">
        <v>83</v>
      </c>
      <c r="C121" s="17" t="s">
        <v>84</v>
      </c>
      <c r="D121" s="17">
        <v>2.0</v>
      </c>
      <c r="E121" s="17" t="s">
        <v>77</v>
      </c>
      <c r="F121" s="17" t="s">
        <v>92</v>
      </c>
      <c r="G121" s="17" t="s">
        <v>88</v>
      </c>
      <c r="I121" s="17" t="s">
        <v>86</v>
      </c>
      <c r="K121" s="17" t="s">
        <v>81</v>
      </c>
      <c r="M121" s="17">
        <v>86.0</v>
      </c>
      <c r="N121" s="17" t="s">
        <v>85</v>
      </c>
      <c r="P121" s="17">
        <v>1157.0</v>
      </c>
    </row>
    <row r="122">
      <c r="B122" s="17" t="s">
        <v>87</v>
      </c>
      <c r="C122" s="17" t="s">
        <v>75</v>
      </c>
      <c r="D122" s="17">
        <v>3.0</v>
      </c>
      <c r="E122" s="17" t="s">
        <v>77</v>
      </c>
      <c r="F122" s="17" t="s">
        <v>78</v>
      </c>
      <c r="G122" s="17" t="s">
        <v>85</v>
      </c>
      <c r="I122" s="17" t="s">
        <v>89</v>
      </c>
      <c r="K122" s="17" t="s">
        <v>81</v>
      </c>
      <c r="M122" s="17">
        <v>9.0</v>
      </c>
      <c r="N122" s="17" t="s">
        <v>85</v>
      </c>
      <c r="P122" s="17">
        <v>1107.0</v>
      </c>
    </row>
    <row r="123">
      <c r="B123" s="17" t="s">
        <v>90</v>
      </c>
      <c r="C123" s="17" t="s">
        <v>91</v>
      </c>
      <c r="D123" s="17">
        <v>4.0</v>
      </c>
      <c r="E123" s="17" t="s">
        <v>77</v>
      </c>
      <c r="F123" s="17" t="s">
        <v>92</v>
      </c>
      <c r="G123" s="17" t="s">
        <v>88</v>
      </c>
      <c r="I123" s="17" t="s">
        <v>93</v>
      </c>
      <c r="K123" s="17" t="s">
        <v>81</v>
      </c>
      <c r="M123" s="17">
        <v>68.0</v>
      </c>
      <c r="N123" s="17" t="s">
        <v>85</v>
      </c>
      <c r="P123" s="17">
        <v>942.0</v>
      </c>
    </row>
    <row r="124">
      <c r="B124" s="17" t="s">
        <v>94</v>
      </c>
      <c r="C124" s="17" t="s">
        <v>75</v>
      </c>
      <c r="D124" s="17">
        <v>5.0</v>
      </c>
      <c r="E124" s="17" t="s">
        <v>77</v>
      </c>
      <c r="F124" s="17" t="s">
        <v>78</v>
      </c>
      <c r="G124" s="17" t="s">
        <v>88</v>
      </c>
      <c r="I124" s="17" t="s">
        <v>95</v>
      </c>
      <c r="K124" s="17" t="s">
        <v>81</v>
      </c>
      <c r="M124" s="17">
        <v>100.0</v>
      </c>
      <c r="N124" s="17" t="s">
        <v>88</v>
      </c>
      <c r="P124" s="17">
        <v>1718.0</v>
      </c>
    </row>
    <row r="125">
      <c r="B125" s="17" t="s">
        <v>96</v>
      </c>
      <c r="D125" s="17">
        <v>6.0</v>
      </c>
      <c r="E125" s="17" t="s">
        <v>97</v>
      </c>
      <c r="F125" s="17" t="s">
        <v>78</v>
      </c>
      <c r="G125" s="17" t="s">
        <v>88</v>
      </c>
      <c r="I125" s="17" t="s">
        <v>93</v>
      </c>
      <c r="K125" s="17" t="s">
        <v>81</v>
      </c>
      <c r="M125" s="17">
        <v>34.0</v>
      </c>
      <c r="N125" s="17" t="s">
        <v>85</v>
      </c>
      <c r="P125" s="17">
        <v>677.0</v>
      </c>
    </row>
    <row r="126">
      <c r="B126" s="17" t="s">
        <v>98</v>
      </c>
      <c r="D126" s="17">
        <v>7.0</v>
      </c>
      <c r="E126" s="17" t="s">
        <v>99</v>
      </c>
      <c r="F126" s="17" t="s">
        <v>92</v>
      </c>
      <c r="G126" s="17" t="s">
        <v>85</v>
      </c>
      <c r="I126" s="17" t="s">
        <v>100</v>
      </c>
      <c r="K126" s="17" t="s">
        <v>81</v>
      </c>
      <c r="M126" s="17">
        <v>18.0</v>
      </c>
      <c r="N126" s="17" t="s">
        <v>85</v>
      </c>
      <c r="P126" s="17">
        <v>224.0</v>
      </c>
    </row>
    <row r="127">
      <c r="B127" s="17" t="s">
        <v>102</v>
      </c>
      <c r="D127" s="17">
        <v>8.0</v>
      </c>
      <c r="E127" s="17" t="s">
        <v>99</v>
      </c>
      <c r="F127" s="17" t="s">
        <v>92</v>
      </c>
      <c r="G127" s="17" t="s">
        <v>85</v>
      </c>
      <c r="I127" s="17" t="s">
        <v>103</v>
      </c>
      <c r="K127" s="17" t="s">
        <v>81</v>
      </c>
      <c r="M127" s="17">
        <v>13.0</v>
      </c>
      <c r="N127" s="17" t="s">
        <v>85</v>
      </c>
      <c r="P127" s="17">
        <v>333.0</v>
      </c>
    </row>
    <row r="128">
      <c r="B128" s="17" t="s">
        <v>104</v>
      </c>
      <c r="D128" s="17">
        <v>9.0</v>
      </c>
      <c r="E128" s="17" t="s">
        <v>97</v>
      </c>
      <c r="F128" s="17" t="s">
        <v>92</v>
      </c>
      <c r="G128" s="17" t="s">
        <v>88</v>
      </c>
      <c r="I128" s="17" t="s">
        <v>89</v>
      </c>
      <c r="K128" s="17" t="s">
        <v>81</v>
      </c>
      <c r="M128" s="17">
        <v>11.0</v>
      </c>
      <c r="N128" s="17" t="s">
        <v>85</v>
      </c>
      <c r="P128" s="17">
        <v>230.0</v>
      </c>
    </row>
    <row r="129">
      <c r="B129" s="17" t="s">
        <v>106</v>
      </c>
      <c r="D129" s="17">
        <v>10.0</v>
      </c>
      <c r="E129" s="17" t="s">
        <v>107</v>
      </c>
      <c r="F129" s="17" t="s">
        <v>78</v>
      </c>
      <c r="G129" s="17" t="s">
        <v>88</v>
      </c>
      <c r="I129" s="17" t="s">
        <v>108</v>
      </c>
      <c r="K129" s="17" t="s">
        <v>81</v>
      </c>
      <c r="M129" s="17">
        <v>18.0</v>
      </c>
      <c r="N129" s="17" t="s">
        <v>85</v>
      </c>
      <c r="P129" s="17">
        <v>196.0</v>
      </c>
    </row>
    <row r="130">
      <c r="B130" s="17" t="s">
        <v>109</v>
      </c>
      <c r="D130" s="17">
        <v>11.0</v>
      </c>
      <c r="E130" s="17" t="s">
        <v>107</v>
      </c>
      <c r="F130" s="17" t="s">
        <v>92</v>
      </c>
      <c r="G130" s="17" t="s">
        <v>88</v>
      </c>
      <c r="I130" s="17" t="s">
        <v>108</v>
      </c>
      <c r="K130" s="17" t="s">
        <v>81</v>
      </c>
      <c r="M130" s="17">
        <v>100.0</v>
      </c>
      <c r="N130" s="17" t="s">
        <v>85</v>
      </c>
      <c r="P130" s="17">
        <v>165.0</v>
      </c>
    </row>
    <row r="132">
      <c r="A132" s="17" t="s">
        <v>134</v>
      </c>
      <c r="B132" s="17" t="s">
        <v>74</v>
      </c>
      <c r="C132" s="17" t="s">
        <v>75</v>
      </c>
      <c r="D132" s="17" t="s">
        <v>76</v>
      </c>
      <c r="E132" s="17" t="s">
        <v>77</v>
      </c>
      <c r="F132" s="17" t="s">
        <v>78</v>
      </c>
      <c r="G132" s="17" t="s">
        <v>79</v>
      </c>
      <c r="I132" s="17" t="s">
        <v>80</v>
      </c>
      <c r="K132" s="17" t="s">
        <v>81</v>
      </c>
      <c r="M132" s="17" t="s">
        <v>79</v>
      </c>
      <c r="N132" s="17" t="s">
        <v>79</v>
      </c>
      <c r="P132" s="17" t="s">
        <v>79</v>
      </c>
    </row>
    <row r="133">
      <c r="B133" s="17" t="s">
        <v>83</v>
      </c>
      <c r="C133" s="17" t="s">
        <v>84</v>
      </c>
      <c r="D133" s="17">
        <v>2.0</v>
      </c>
      <c r="E133" s="17" t="s">
        <v>77</v>
      </c>
      <c r="F133" s="17" t="s">
        <v>78</v>
      </c>
      <c r="G133" s="17" t="s">
        <v>85</v>
      </c>
      <c r="I133" s="17" t="s">
        <v>86</v>
      </c>
      <c r="K133" s="17" t="s">
        <v>81</v>
      </c>
      <c r="M133" s="17">
        <v>88.0</v>
      </c>
      <c r="N133" s="17" t="s">
        <v>85</v>
      </c>
      <c r="P133" s="17">
        <v>1157.0</v>
      </c>
    </row>
    <row r="134">
      <c r="B134" s="17" t="s">
        <v>87</v>
      </c>
      <c r="C134" s="17" t="s">
        <v>75</v>
      </c>
      <c r="D134" s="17">
        <v>3.0</v>
      </c>
      <c r="E134" s="17" t="s">
        <v>77</v>
      </c>
      <c r="F134" s="17" t="s">
        <v>78</v>
      </c>
      <c r="G134" s="17" t="s">
        <v>88</v>
      </c>
      <c r="I134" s="17" t="s">
        <v>89</v>
      </c>
      <c r="K134" s="17" t="s">
        <v>81</v>
      </c>
      <c r="M134" s="17">
        <v>17.0</v>
      </c>
      <c r="N134" s="17" t="s">
        <v>85</v>
      </c>
      <c r="P134" s="17">
        <v>1107.0</v>
      </c>
    </row>
    <row r="135">
      <c r="B135" s="17" t="s">
        <v>90</v>
      </c>
      <c r="C135" s="17" t="s">
        <v>91</v>
      </c>
      <c r="D135" s="17">
        <v>4.0</v>
      </c>
      <c r="E135" s="17" t="s">
        <v>77</v>
      </c>
      <c r="F135" s="17" t="s">
        <v>92</v>
      </c>
      <c r="G135" s="17" t="s">
        <v>88</v>
      </c>
      <c r="I135" s="17" t="s">
        <v>93</v>
      </c>
      <c r="K135" s="17" t="s">
        <v>81</v>
      </c>
      <c r="M135" s="17">
        <v>9.0</v>
      </c>
      <c r="N135" s="17" t="s">
        <v>85</v>
      </c>
      <c r="P135" s="17">
        <v>942.0</v>
      </c>
    </row>
    <row r="136">
      <c r="B136" s="17" t="s">
        <v>94</v>
      </c>
      <c r="C136" s="17" t="s">
        <v>75</v>
      </c>
      <c r="D136" s="17">
        <v>5.0</v>
      </c>
      <c r="E136" s="17" t="s">
        <v>77</v>
      </c>
      <c r="F136" s="17" t="s">
        <v>92</v>
      </c>
      <c r="G136" s="17" t="s">
        <v>88</v>
      </c>
      <c r="I136" s="17" t="s">
        <v>95</v>
      </c>
      <c r="K136" s="17" t="s">
        <v>81</v>
      </c>
      <c r="M136" s="17">
        <v>47.0</v>
      </c>
      <c r="N136" s="17" t="s">
        <v>88</v>
      </c>
      <c r="P136" s="17">
        <v>1718.0</v>
      </c>
    </row>
    <row r="137">
      <c r="B137" s="17" t="s">
        <v>96</v>
      </c>
      <c r="D137" s="17">
        <v>6.0</v>
      </c>
      <c r="E137" s="17" t="s">
        <v>97</v>
      </c>
      <c r="F137" s="17" t="s">
        <v>92</v>
      </c>
      <c r="G137" s="17" t="s">
        <v>88</v>
      </c>
      <c r="I137" s="17" t="s">
        <v>93</v>
      </c>
      <c r="K137" s="17" t="s">
        <v>81</v>
      </c>
      <c r="M137" s="17">
        <v>46.0</v>
      </c>
      <c r="N137" s="17" t="s">
        <v>88</v>
      </c>
      <c r="P137" s="17">
        <v>677.0</v>
      </c>
    </row>
    <row r="138">
      <c r="B138" s="17" t="s">
        <v>98</v>
      </c>
      <c r="D138" s="17">
        <v>7.0</v>
      </c>
      <c r="E138" s="17" t="s">
        <v>99</v>
      </c>
      <c r="F138" s="17" t="s">
        <v>78</v>
      </c>
      <c r="G138" s="17" t="s">
        <v>85</v>
      </c>
      <c r="I138" s="17" t="s">
        <v>100</v>
      </c>
      <c r="K138" s="17" t="s">
        <v>81</v>
      </c>
      <c r="M138" s="17">
        <v>46.0</v>
      </c>
      <c r="N138" s="17" t="s">
        <v>85</v>
      </c>
      <c r="P138" s="17">
        <v>224.0</v>
      </c>
    </row>
    <row r="139">
      <c r="B139" s="17" t="s">
        <v>102</v>
      </c>
      <c r="D139" s="17">
        <v>8.0</v>
      </c>
      <c r="E139" s="17" t="s">
        <v>99</v>
      </c>
      <c r="F139" s="17" t="s">
        <v>92</v>
      </c>
      <c r="G139" s="17" t="s">
        <v>85</v>
      </c>
      <c r="I139" s="17" t="s">
        <v>103</v>
      </c>
      <c r="K139" s="17" t="s">
        <v>81</v>
      </c>
      <c r="M139" s="17">
        <v>89.0</v>
      </c>
      <c r="N139" s="17" t="s">
        <v>85</v>
      </c>
      <c r="P139" s="17">
        <v>333.0</v>
      </c>
    </row>
    <row r="140">
      <c r="B140" s="17" t="s">
        <v>104</v>
      </c>
      <c r="D140" s="17">
        <v>9.0</v>
      </c>
      <c r="E140" s="17" t="s">
        <v>97</v>
      </c>
      <c r="F140" s="17" t="s">
        <v>78</v>
      </c>
      <c r="G140" s="17" t="s">
        <v>85</v>
      </c>
      <c r="I140" s="17" t="s">
        <v>89</v>
      </c>
      <c r="K140" s="17" t="s">
        <v>81</v>
      </c>
      <c r="M140" s="17">
        <v>52.0</v>
      </c>
      <c r="N140" s="17" t="s">
        <v>85</v>
      </c>
      <c r="P140" s="17">
        <v>230.0</v>
      </c>
    </row>
    <row r="141">
      <c r="B141" s="17" t="s">
        <v>106</v>
      </c>
      <c r="D141" s="17">
        <v>10.0</v>
      </c>
      <c r="E141" s="17" t="s">
        <v>107</v>
      </c>
      <c r="F141" s="17" t="s">
        <v>78</v>
      </c>
      <c r="G141" s="17" t="s">
        <v>85</v>
      </c>
      <c r="I141" s="17" t="s">
        <v>108</v>
      </c>
      <c r="K141" s="17" t="s">
        <v>81</v>
      </c>
      <c r="M141" s="17">
        <v>85.0</v>
      </c>
      <c r="N141" s="17" t="s">
        <v>85</v>
      </c>
      <c r="P141" s="17">
        <v>196.0</v>
      </c>
    </row>
    <row r="142">
      <c r="B142" s="17" t="s">
        <v>109</v>
      </c>
      <c r="D142" s="17">
        <v>11.0</v>
      </c>
      <c r="E142" s="17" t="s">
        <v>107</v>
      </c>
      <c r="F142" s="17" t="s">
        <v>92</v>
      </c>
      <c r="G142" s="17" t="s">
        <v>88</v>
      </c>
      <c r="I142" s="17" t="s">
        <v>108</v>
      </c>
      <c r="K142" s="17" t="s">
        <v>81</v>
      </c>
      <c r="M142" s="17">
        <v>100.0</v>
      </c>
      <c r="N142" s="17" t="s">
        <v>85</v>
      </c>
      <c r="P142" s="17">
        <v>165.0</v>
      </c>
    </row>
  </sheetData>
  <drawing r:id="rId1"/>
</worksheet>
</file>