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sa\Desktop\Excel spreadsheet\"/>
    </mc:Choice>
  </mc:AlternateContent>
  <xr:revisionPtr revIDLastSave="0" documentId="13_ncr:1_{1D80633A-A957-4269-B603-10B17C81062B}" xr6:coauthVersionLast="47" xr6:coauthVersionMax="47" xr10:uidLastSave="{00000000-0000-0000-0000-000000000000}"/>
  <bookViews>
    <workbookView xWindow="-28920" yWindow="-120" windowWidth="29040" windowHeight="15840" xr2:uid="{96A2516B-DEBE-423F-BF9E-CC887F2E448B}"/>
  </bookViews>
  <sheets>
    <sheet name="Sheet1" sheetId="1" r:id="rId1"/>
  </sheets>
  <definedNames>
    <definedName name="_xlnm.Print_Area" localSheetId="0">Sheet1!$A$1:$AK$66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3" i="1"/>
  <c r="C64" i="1"/>
  <c r="O64" i="1"/>
  <c r="M64" i="1"/>
  <c r="K64" i="1"/>
  <c r="I64" i="1"/>
  <c r="G64" i="1"/>
  <c r="O63" i="1"/>
  <c r="M63" i="1"/>
  <c r="K63" i="1"/>
  <c r="I63" i="1"/>
  <c r="G63" i="1"/>
  <c r="O62" i="1"/>
  <c r="M62" i="1"/>
  <c r="K62" i="1"/>
  <c r="I62" i="1"/>
  <c r="G62" i="1"/>
  <c r="Q61" i="1"/>
  <c r="O61" i="1"/>
  <c r="M61" i="1"/>
  <c r="K61" i="1"/>
  <c r="I61" i="1"/>
  <c r="G61" i="1"/>
  <c r="C61" i="1"/>
  <c r="Q60" i="1"/>
  <c r="O60" i="1"/>
  <c r="M60" i="1"/>
  <c r="K60" i="1"/>
  <c r="I60" i="1"/>
  <c r="G60" i="1"/>
  <c r="C60" i="1"/>
  <c r="Q59" i="1"/>
  <c r="O59" i="1"/>
  <c r="M59" i="1"/>
  <c r="K59" i="1"/>
  <c r="I59" i="1"/>
  <c r="G59" i="1"/>
  <c r="C59" i="1"/>
  <c r="Q58" i="1"/>
  <c r="O58" i="1"/>
  <c r="M58" i="1"/>
  <c r="K58" i="1"/>
  <c r="I58" i="1"/>
  <c r="C58" i="1"/>
  <c r="W46" i="1"/>
  <c r="S46" i="1"/>
  <c r="S64" i="1" s="1"/>
  <c r="Q64" i="1"/>
  <c r="W45" i="1"/>
  <c r="S45" i="1"/>
  <c r="S63" i="1" s="1"/>
  <c r="Q63" i="1"/>
  <c r="W63" i="1" s="1"/>
  <c r="W44" i="1"/>
  <c r="AA44" i="1" s="1"/>
  <c r="U44" i="1"/>
  <c r="U62" i="1" s="1"/>
  <c r="S44" i="1"/>
  <c r="S62" i="1" s="1"/>
  <c r="Q62" i="1"/>
  <c r="W62" i="1" s="1"/>
  <c r="Y62" i="1" s="1"/>
  <c r="AA62" i="1" s="1"/>
  <c r="AC62" i="1" s="1"/>
  <c r="AE62" i="1" s="1"/>
  <c r="AG62" i="1" s="1"/>
  <c r="S43" i="1"/>
  <c r="S61" i="1" s="1"/>
  <c r="S42" i="1"/>
  <c r="S60" i="1" s="1"/>
  <c r="S41" i="1"/>
  <c r="S59" i="1" s="1"/>
  <c r="G40" i="1"/>
  <c r="U40" i="1" s="1"/>
  <c r="Y23" i="1"/>
  <c r="W43" i="1" s="1"/>
  <c r="W64" i="1" l="1"/>
  <c r="Y44" i="1"/>
  <c r="AC44" i="1" s="1"/>
  <c r="AE44" i="1" s="1"/>
  <c r="U45" i="1"/>
  <c r="U41" i="1"/>
  <c r="U59" i="1" s="1"/>
  <c r="U58" i="1"/>
  <c r="G58" i="1"/>
  <c r="W60" i="1"/>
  <c r="W61" i="1"/>
  <c r="W58" i="1"/>
  <c r="S40" i="1"/>
  <c r="S58" i="1" s="1"/>
  <c r="W41" i="1"/>
  <c r="W42" i="1"/>
  <c r="W59" i="1"/>
  <c r="W40" i="1"/>
  <c r="AA40" i="1" s="1"/>
  <c r="U63" i="1" l="1"/>
  <c r="Y63" i="1" s="1"/>
  <c r="AA63" i="1" s="1"/>
  <c r="AC63" i="1" s="1"/>
  <c r="AE63" i="1" s="1"/>
  <c r="AG63" i="1" s="1"/>
  <c r="U46" i="1"/>
  <c r="AG44" i="1"/>
  <c r="AA45" i="1"/>
  <c r="Y45" i="1"/>
  <c r="Y58" i="1"/>
  <c r="AA58" i="1" s="1"/>
  <c r="AC58" i="1" s="1"/>
  <c r="AE58" i="1" s="1"/>
  <c r="AG58" i="1" s="1"/>
  <c r="U42" i="1"/>
  <c r="AA42" i="1" s="1"/>
  <c r="Y59" i="1"/>
  <c r="AA59" i="1" s="1"/>
  <c r="AC59" i="1" s="1"/>
  <c r="AE59" i="1" s="1"/>
  <c r="AG59" i="1" s="1"/>
  <c r="Y40" i="1"/>
  <c r="AC40" i="1" s="1"/>
  <c r="AA41" i="1"/>
  <c r="Y41" i="1"/>
  <c r="AG45" i="1" l="1"/>
  <c r="AC45" i="1"/>
  <c r="AE45" i="1" s="1"/>
  <c r="U64" i="1"/>
  <c r="Y64" i="1" s="1"/>
  <c r="AA64" i="1" s="1"/>
  <c r="AC64" i="1" s="1"/>
  <c r="AE64" i="1" s="1"/>
  <c r="AG64" i="1" s="1"/>
  <c r="AA46" i="1"/>
  <c r="Y46" i="1"/>
  <c r="AC46" i="1" s="1"/>
  <c r="AE46" i="1" s="1"/>
  <c r="U60" i="1"/>
  <c r="Y60" i="1" s="1"/>
  <c r="AA60" i="1" s="1"/>
  <c r="AC60" i="1" s="1"/>
  <c r="AE60" i="1" s="1"/>
  <c r="AG60" i="1" s="1"/>
  <c r="U43" i="1"/>
  <c r="U61" i="1" s="1"/>
  <c r="Y61" i="1" s="1"/>
  <c r="AA61" i="1" s="1"/>
  <c r="AC61" i="1" s="1"/>
  <c r="AE61" i="1" s="1"/>
  <c r="AG61" i="1" s="1"/>
  <c r="Y42" i="1"/>
  <c r="AC41" i="1"/>
  <c r="AE41" i="1" s="1"/>
  <c r="AG41" i="1" s="1"/>
  <c r="AE40" i="1"/>
  <c r="AG40" i="1" s="1"/>
  <c r="Y43" i="1" l="1"/>
  <c r="AA43" i="1"/>
  <c r="AG46" i="1"/>
  <c r="AG65" i="1"/>
  <c r="AC42" i="1"/>
  <c r="AE42" i="1" s="1"/>
  <c r="AG42" i="1" s="1"/>
  <c r="AC65" i="1"/>
  <c r="AC43" i="1" l="1"/>
  <c r="AE43" i="1" s="1"/>
  <c r="AG43" i="1" s="1"/>
  <c r="AG47" i="1" s="1"/>
  <c r="AC47" i="1" l="1"/>
</calcChain>
</file>

<file path=xl/sharedStrings.xml><?xml version="1.0" encoding="utf-8"?>
<sst xmlns="http://schemas.openxmlformats.org/spreadsheetml/2006/main" count="131" uniqueCount="82">
  <si>
    <t>Active / Passive Soil Pressure Calculation</t>
    <phoneticPr fontId="2"/>
  </si>
  <si>
    <t>- Elevation</t>
    <phoneticPr fontId="2"/>
  </si>
  <si>
    <r>
      <t>EL</t>
    </r>
    <r>
      <rPr>
        <vertAlign val="subscript"/>
        <sz val="8"/>
        <color theme="1"/>
        <rFont val="Century"/>
        <family val="1"/>
      </rPr>
      <t>f,top</t>
    </r>
    <r>
      <rPr>
        <sz val="8"/>
        <color theme="1"/>
        <rFont val="Century"/>
        <family val="1"/>
      </rPr>
      <t xml:space="preserve"> =</t>
    </r>
    <phoneticPr fontId="2"/>
  </si>
  <si>
    <t>m</t>
    <phoneticPr fontId="2"/>
  </si>
  <si>
    <t>Foundation top</t>
    <phoneticPr fontId="2"/>
  </si>
  <si>
    <r>
      <t>EL</t>
    </r>
    <r>
      <rPr>
        <vertAlign val="subscript"/>
        <sz val="8"/>
        <color theme="1"/>
        <rFont val="Century"/>
        <family val="1"/>
      </rPr>
      <t>f,bot</t>
    </r>
    <r>
      <rPr>
        <sz val="8"/>
        <color theme="1"/>
        <rFont val="Century"/>
        <family val="1"/>
      </rPr>
      <t xml:space="preserve"> =</t>
    </r>
    <phoneticPr fontId="2"/>
  </si>
  <si>
    <t>Foundation bottom</t>
    <phoneticPr fontId="2"/>
  </si>
  <si>
    <r>
      <t>EL</t>
    </r>
    <r>
      <rPr>
        <vertAlign val="subscript"/>
        <sz val="8"/>
        <color theme="1"/>
        <rFont val="Century"/>
        <family val="1"/>
      </rPr>
      <t>gw</t>
    </r>
    <r>
      <rPr>
        <sz val="8"/>
        <color theme="1"/>
        <rFont val="Century"/>
        <family val="1"/>
      </rPr>
      <t xml:space="preserve"> =</t>
    </r>
    <phoneticPr fontId="2"/>
  </si>
  <si>
    <t>Ground water</t>
    <phoneticPr fontId="2"/>
  </si>
  <si>
    <t>- Earth Pressure Coefficient (Mononobe-Okabe theory)</t>
    <phoneticPr fontId="2"/>
  </si>
  <si>
    <t>α =</t>
    <phoneticPr fontId="2"/>
  </si>
  <si>
    <t>deg</t>
    <phoneticPr fontId="2"/>
  </si>
  <si>
    <t>Angle of Wall Surface to vertical</t>
    <phoneticPr fontId="2"/>
  </si>
  <si>
    <t>β =</t>
    <phoneticPr fontId="2"/>
  </si>
  <si>
    <t>Inclination of ground surface behind wall</t>
    <phoneticPr fontId="2"/>
  </si>
  <si>
    <t>(β is zero for passive earth pressure coefficient)</t>
    <phoneticPr fontId="2"/>
  </si>
  <si>
    <t>- Loadings</t>
    <phoneticPr fontId="2"/>
  </si>
  <si>
    <r>
      <t>γ</t>
    </r>
    <r>
      <rPr>
        <vertAlign val="subscript"/>
        <sz val="8"/>
        <color theme="1"/>
        <rFont val="Century"/>
        <family val="1"/>
      </rPr>
      <t>water</t>
    </r>
    <r>
      <rPr>
        <sz val="8"/>
        <color theme="1"/>
        <rFont val="Century"/>
        <family val="1"/>
      </rPr>
      <t xml:space="preserve"> =</t>
    </r>
    <phoneticPr fontId="2"/>
  </si>
  <si>
    <r>
      <t>kN/m</t>
    </r>
    <r>
      <rPr>
        <vertAlign val="superscript"/>
        <sz val="8"/>
        <color theme="1"/>
        <rFont val="Century"/>
        <family val="1"/>
      </rPr>
      <t>3</t>
    </r>
    <phoneticPr fontId="2"/>
  </si>
  <si>
    <t>Unit Weight of water</t>
    <phoneticPr fontId="2"/>
  </si>
  <si>
    <t>q =</t>
    <phoneticPr fontId="2"/>
  </si>
  <si>
    <r>
      <t>kN/m</t>
    </r>
    <r>
      <rPr>
        <vertAlign val="superscript"/>
        <sz val="8"/>
        <color theme="1"/>
        <rFont val="Century"/>
        <family val="1"/>
      </rPr>
      <t>2</t>
    </r>
    <phoneticPr fontId="2"/>
  </si>
  <si>
    <t>Surcharge load</t>
    <phoneticPr fontId="2"/>
  </si>
  <si>
    <t>- Seismic Load</t>
    <phoneticPr fontId="2"/>
  </si>
  <si>
    <r>
      <t>k</t>
    </r>
    <r>
      <rPr>
        <vertAlign val="subscript"/>
        <sz val="8"/>
        <color theme="1"/>
        <rFont val="Century"/>
        <family val="1"/>
      </rPr>
      <t>h</t>
    </r>
    <r>
      <rPr>
        <sz val="8"/>
        <color theme="1"/>
        <rFont val="Century"/>
        <family val="1"/>
      </rPr>
      <t xml:space="preserve"> =</t>
    </r>
    <phoneticPr fontId="2"/>
  </si>
  <si>
    <t>Horizontal seismic load coefficient</t>
    <phoneticPr fontId="2"/>
  </si>
  <si>
    <r>
      <t>θ = tan</t>
    </r>
    <r>
      <rPr>
        <vertAlign val="superscript"/>
        <sz val="8"/>
        <color theme="1"/>
        <rFont val="Century"/>
        <family val="1"/>
      </rPr>
      <t>-1</t>
    </r>
    <r>
      <rPr>
        <sz val="8"/>
        <color theme="1"/>
        <rFont val="Century"/>
        <family val="1"/>
      </rPr>
      <t>(k</t>
    </r>
    <r>
      <rPr>
        <vertAlign val="subscript"/>
        <sz val="8"/>
        <color theme="1"/>
        <rFont val="Century"/>
        <family val="1"/>
      </rPr>
      <t>h</t>
    </r>
    <r>
      <rPr>
        <sz val="8"/>
        <color theme="1"/>
        <rFont val="Century"/>
        <family val="1"/>
      </rPr>
      <t>) =</t>
    </r>
    <phoneticPr fontId="2"/>
  </si>
  <si>
    <t>Seismic combined angle</t>
    <phoneticPr fontId="2"/>
  </si>
  <si>
    <t>Active Soil Pressure (Rankine)</t>
    <phoneticPr fontId="2"/>
  </si>
  <si>
    <t>Layer</t>
    <phoneticPr fontId="2"/>
  </si>
  <si>
    <t>Elevation</t>
    <phoneticPr fontId="2"/>
  </si>
  <si>
    <t>Moist density</t>
    <phoneticPr fontId="2"/>
  </si>
  <si>
    <t>Cohesion</t>
    <phoneticPr fontId="2"/>
  </si>
  <si>
    <t>Internal friction angle</t>
    <phoneticPr fontId="2"/>
  </si>
  <si>
    <t>Wall friction angle</t>
    <phoneticPr fontId="2"/>
  </si>
  <si>
    <t>Submerged Density</t>
    <phoneticPr fontId="2"/>
  </si>
  <si>
    <t>Effective overburden pressure</t>
    <phoneticPr fontId="2"/>
  </si>
  <si>
    <t>Acitve Earth  pressure coefficient</t>
    <phoneticPr fontId="2"/>
  </si>
  <si>
    <t>Active earth pressure</t>
    <phoneticPr fontId="2"/>
  </si>
  <si>
    <t>top</t>
    <phoneticPr fontId="2"/>
  </si>
  <si>
    <t>bot</t>
    <phoneticPr fontId="2"/>
  </si>
  <si>
    <t>Force</t>
    <phoneticPr fontId="2"/>
  </si>
  <si>
    <t>COG from bottom elevation</t>
    <phoneticPr fontId="2"/>
  </si>
  <si>
    <t>Moment</t>
    <phoneticPr fontId="2"/>
  </si>
  <si>
    <t>c</t>
    <phoneticPr fontId="2"/>
  </si>
  <si>
    <t>φ</t>
    <phoneticPr fontId="2"/>
  </si>
  <si>
    <t>-</t>
    <phoneticPr fontId="2"/>
  </si>
  <si>
    <t>kN/m</t>
    <phoneticPr fontId="2"/>
  </si>
  <si>
    <t>kN</t>
    <phoneticPr fontId="2"/>
  </si>
  <si>
    <t>kNm</t>
    <phoneticPr fontId="2"/>
  </si>
  <si>
    <t>Backfill material</t>
    <phoneticPr fontId="2"/>
  </si>
  <si>
    <t>Clay</t>
    <phoneticPr fontId="2"/>
  </si>
  <si>
    <t>Sand</t>
    <phoneticPr fontId="2"/>
  </si>
  <si>
    <t>Total</t>
    <phoneticPr fontId="2"/>
  </si>
  <si>
    <t xml:space="preserve">* In the elevation, include "ELtop" "ELbot" and "ELgw" </t>
    <phoneticPr fontId="2"/>
  </si>
  <si>
    <t>Passive Soil Pressure (Rankine)</t>
    <phoneticPr fontId="2"/>
  </si>
  <si>
    <t>Passive pressure coefficient</t>
    <phoneticPr fontId="2"/>
  </si>
  <si>
    <t>Passive earth pressure</t>
    <phoneticPr fontId="2"/>
  </si>
  <si>
    <r>
      <t>EL</t>
    </r>
    <r>
      <rPr>
        <vertAlign val="subscript"/>
        <sz val="7"/>
        <color theme="1"/>
        <rFont val="Century"/>
        <family val="1"/>
      </rPr>
      <t>top</t>
    </r>
    <phoneticPr fontId="2"/>
  </si>
  <si>
    <r>
      <t>EL</t>
    </r>
    <r>
      <rPr>
        <vertAlign val="subscript"/>
        <sz val="7"/>
        <color theme="1"/>
        <rFont val="Century"/>
        <family val="1"/>
      </rPr>
      <t>bot</t>
    </r>
    <phoneticPr fontId="2"/>
  </si>
  <si>
    <r>
      <t>γ</t>
    </r>
    <r>
      <rPr>
        <vertAlign val="subscript"/>
        <sz val="7"/>
        <color theme="1"/>
        <rFont val="Century"/>
        <family val="1"/>
      </rPr>
      <t>m</t>
    </r>
    <phoneticPr fontId="2"/>
  </si>
  <si>
    <r>
      <t>δ</t>
    </r>
    <r>
      <rPr>
        <vertAlign val="subscript"/>
        <sz val="7"/>
        <color theme="1"/>
        <rFont val="Century"/>
        <family val="1"/>
      </rPr>
      <t>p</t>
    </r>
    <phoneticPr fontId="2"/>
  </si>
  <si>
    <r>
      <t>σ</t>
    </r>
    <r>
      <rPr>
        <vertAlign val="subscript"/>
        <sz val="7"/>
        <color theme="1"/>
        <rFont val="Century"/>
        <family val="1"/>
      </rPr>
      <t>v</t>
    </r>
    <r>
      <rPr>
        <sz val="7"/>
        <color theme="1"/>
        <rFont val="Century"/>
        <family val="1"/>
      </rPr>
      <t>'</t>
    </r>
    <phoneticPr fontId="2"/>
  </si>
  <si>
    <r>
      <t>K</t>
    </r>
    <r>
      <rPr>
        <vertAlign val="subscript"/>
        <sz val="7"/>
        <color theme="1"/>
        <rFont val="Century"/>
        <family val="1"/>
      </rPr>
      <t>p</t>
    </r>
    <phoneticPr fontId="2"/>
  </si>
  <si>
    <r>
      <t>P</t>
    </r>
    <r>
      <rPr>
        <vertAlign val="subscript"/>
        <sz val="7"/>
        <color theme="1"/>
        <rFont val="Century"/>
        <family val="1"/>
      </rPr>
      <t>p,top</t>
    </r>
    <phoneticPr fontId="2"/>
  </si>
  <si>
    <r>
      <t>P</t>
    </r>
    <r>
      <rPr>
        <vertAlign val="subscript"/>
        <sz val="7"/>
        <color theme="1"/>
        <rFont val="Century"/>
        <family val="1"/>
      </rPr>
      <t>p,bot</t>
    </r>
    <phoneticPr fontId="2"/>
  </si>
  <si>
    <r>
      <t>F</t>
    </r>
    <r>
      <rPr>
        <vertAlign val="subscript"/>
        <sz val="7"/>
        <color theme="1"/>
        <rFont val="Century"/>
        <family val="1"/>
      </rPr>
      <t>p</t>
    </r>
    <phoneticPr fontId="2"/>
  </si>
  <si>
    <r>
      <t>y</t>
    </r>
    <r>
      <rPr>
        <vertAlign val="subscript"/>
        <sz val="7"/>
        <color theme="1"/>
        <rFont val="Century"/>
        <family val="1"/>
      </rPr>
      <t>G,p</t>
    </r>
    <phoneticPr fontId="2"/>
  </si>
  <si>
    <r>
      <t>M</t>
    </r>
    <r>
      <rPr>
        <vertAlign val="subscript"/>
        <sz val="7"/>
        <color theme="1"/>
        <rFont val="Century"/>
        <family val="1"/>
      </rPr>
      <t>p</t>
    </r>
    <phoneticPr fontId="2"/>
  </si>
  <si>
    <r>
      <t>kN/m</t>
    </r>
    <r>
      <rPr>
        <vertAlign val="superscript"/>
        <sz val="7"/>
        <color theme="1"/>
        <rFont val="Century"/>
        <family val="1"/>
      </rPr>
      <t>3</t>
    </r>
    <phoneticPr fontId="2"/>
  </si>
  <si>
    <r>
      <t>kN/m</t>
    </r>
    <r>
      <rPr>
        <vertAlign val="superscript"/>
        <sz val="7"/>
        <color theme="1"/>
        <rFont val="Century"/>
        <family val="1"/>
      </rPr>
      <t>2</t>
    </r>
    <phoneticPr fontId="2"/>
  </si>
  <si>
    <r>
      <t>γ</t>
    </r>
    <r>
      <rPr>
        <vertAlign val="subscript"/>
        <sz val="7"/>
        <color theme="1"/>
        <rFont val="Century"/>
        <family val="1"/>
      </rPr>
      <t>sub</t>
    </r>
    <phoneticPr fontId="2"/>
  </si>
  <si>
    <r>
      <t>K</t>
    </r>
    <r>
      <rPr>
        <vertAlign val="subscript"/>
        <sz val="7"/>
        <color theme="1"/>
        <rFont val="Century"/>
        <family val="1"/>
      </rPr>
      <t>a</t>
    </r>
    <phoneticPr fontId="2"/>
  </si>
  <si>
    <r>
      <t>P</t>
    </r>
    <r>
      <rPr>
        <vertAlign val="subscript"/>
        <sz val="7"/>
        <color theme="1"/>
        <rFont val="Century"/>
        <family val="1"/>
      </rPr>
      <t>a,top</t>
    </r>
    <phoneticPr fontId="2"/>
  </si>
  <si>
    <r>
      <t>P</t>
    </r>
    <r>
      <rPr>
        <vertAlign val="subscript"/>
        <sz val="7"/>
        <color theme="1"/>
        <rFont val="Century"/>
        <family val="1"/>
      </rPr>
      <t>a,bot</t>
    </r>
    <phoneticPr fontId="2"/>
  </si>
  <si>
    <r>
      <t>F</t>
    </r>
    <r>
      <rPr>
        <vertAlign val="subscript"/>
        <sz val="7"/>
        <color theme="1"/>
        <rFont val="Century"/>
        <family val="1"/>
      </rPr>
      <t>a</t>
    </r>
    <phoneticPr fontId="2"/>
  </si>
  <si>
    <r>
      <t>y</t>
    </r>
    <r>
      <rPr>
        <vertAlign val="subscript"/>
        <sz val="7"/>
        <color theme="1"/>
        <rFont val="Century"/>
        <family val="1"/>
      </rPr>
      <t>G,a</t>
    </r>
    <phoneticPr fontId="2"/>
  </si>
  <si>
    <r>
      <t>M</t>
    </r>
    <r>
      <rPr>
        <vertAlign val="subscript"/>
        <sz val="7"/>
        <color theme="1"/>
        <rFont val="Century"/>
        <family val="1"/>
      </rPr>
      <t>a</t>
    </r>
    <phoneticPr fontId="2"/>
  </si>
  <si>
    <r>
      <t>E</t>
    </r>
    <r>
      <rPr>
        <vertAlign val="subscript"/>
        <sz val="7"/>
        <color theme="1"/>
        <rFont val="Century"/>
        <family val="1"/>
      </rPr>
      <t>top</t>
    </r>
    <phoneticPr fontId="2"/>
  </si>
  <si>
    <r>
      <t>E</t>
    </r>
    <r>
      <rPr>
        <vertAlign val="subscript"/>
        <sz val="7"/>
        <color theme="1"/>
        <rFont val="Century"/>
        <family val="1"/>
      </rPr>
      <t>bot</t>
    </r>
    <phoneticPr fontId="2"/>
  </si>
  <si>
    <r>
      <t>δ</t>
    </r>
    <r>
      <rPr>
        <vertAlign val="subscript"/>
        <sz val="7"/>
        <color theme="1"/>
        <rFont val="Century"/>
        <family val="1"/>
      </rPr>
      <t>a</t>
    </r>
    <phoneticPr fontId="2"/>
  </si>
  <si>
    <t>Sand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</si>
</sst>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00000000"/>
    <numFmt numFmtId="178" formatCode="0.000"/>
    <numFmt numFmtId="179" formatCode="0.0_ "/>
  </numFmts>
  <fonts count="31">
    <font>
      <sz val="11"/>
      <color theme="1"/>
      <name val="游ゴシック"/>
      <family val="2"/>
      <charset val="128"/>
      <scheme val="minor"/>
    </font>
    <font>
      <sz val="9"/>
      <color theme="1"/>
      <name val="Arial"/>
      <family val="2"/>
    </font>
    <font>
      <sz val="6"/>
      <name val="游ゴシック"/>
      <family val="2"/>
      <charset val="128"/>
      <scheme val="minor"/>
    </font>
    <font>
      <sz val="9"/>
      <color theme="1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9"/>
      <color theme="1"/>
      <name val="游ゴシック"/>
      <family val="2"/>
      <charset val="128"/>
      <scheme val="minor"/>
    </font>
    <font>
      <b/>
      <u/>
      <sz val="12"/>
      <color theme="1"/>
      <name val="Arial"/>
      <family val="2"/>
    </font>
    <font>
      <sz val="9"/>
      <color rgb="FF0000FF"/>
      <name val="Arial"/>
      <family val="2"/>
    </font>
    <font>
      <sz val="8"/>
      <color theme="1"/>
      <name val="Century"/>
      <family val="1"/>
    </font>
    <font>
      <vertAlign val="subscript"/>
      <sz val="8"/>
      <color theme="1"/>
      <name val="Century"/>
      <family val="1"/>
    </font>
    <font>
      <sz val="12"/>
      <color rgb="FF0000FF"/>
      <name val="Arial"/>
      <family val="2"/>
    </font>
    <font>
      <vertAlign val="subscript"/>
      <sz val="7"/>
      <color theme="1"/>
      <name val="Arial"/>
      <family val="2"/>
    </font>
    <font>
      <sz val="7"/>
      <color theme="1"/>
      <name val="Arial"/>
      <family val="2"/>
    </font>
    <font>
      <sz val="11"/>
      <name val="Arial"/>
      <family val="2"/>
    </font>
    <font>
      <sz val="8"/>
      <color rgb="FF0000FF"/>
      <name val="Century"/>
      <family val="1"/>
    </font>
    <font>
      <sz val="6"/>
      <color theme="1"/>
      <name val="Century"/>
      <family val="1"/>
    </font>
    <font>
      <sz val="11"/>
      <color rgb="FF0000FF"/>
      <name val="Arial"/>
      <family val="2"/>
    </font>
    <font>
      <vertAlign val="superscript"/>
      <sz val="8"/>
      <color theme="1"/>
      <name val="Century"/>
      <family val="1"/>
    </font>
    <font>
      <sz val="11"/>
      <color theme="1"/>
      <name val="Arial"/>
      <family val="2"/>
    </font>
    <font>
      <sz val="9"/>
      <color rgb="FFFF0000"/>
      <name val="Arial"/>
      <family val="2"/>
    </font>
    <font>
      <sz val="14"/>
      <color theme="1"/>
      <name val="Arial"/>
      <family val="2"/>
    </font>
    <font>
      <sz val="8"/>
      <color rgb="FF0000FF"/>
      <name val="Arial"/>
      <family val="2"/>
    </font>
    <font>
      <sz val="7"/>
      <color rgb="FF0000FF"/>
      <name val="Arial"/>
      <family val="2"/>
    </font>
    <font>
      <sz val="7"/>
      <name val="Arial"/>
      <family val="2"/>
    </font>
    <font>
      <sz val="14"/>
      <color rgb="FF0000FF"/>
      <name val="Arial"/>
      <family val="2"/>
    </font>
    <font>
      <sz val="11"/>
      <color theme="1"/>
      <name val="ＭＳ ゴシック"/>
      <family val="3"/>
      <charset val="128"/>
    </font>
    <font>
      <sz val="7"/>
      <color theme="1"/>
      <name val="Century"/>
      <family val="1"/>
    </font>
    <font>
      <vertAlign val="subscript"/>
      <sz val="7"/>
      <color theme="1"/>
      <name val="Century"/>
      <family val="1"/>
    </font>
    <font>
      <vertAlign val="superscript"/>
      <sz val="7"/>
      <color theme="1"/>
      <name val="Century"/>
      <family val="1"/>
    </font>
    <font>
      <sz val="7"/>
      <name val="Century"/>
      <family val="1"/>
    </font>
    <font>
      <sz val="7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8" fillId="0" borderId="0" xfId="0" quotePrefix="1" applyFont="1" applyAlignment="1" applyProtection="1">
      <alignment horizontal="left" vertical="center"/>
      <protection locked="0"/>
    </xf>
    <xf numFmtId="0" fontId="1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vertical="center" shrinkToFit="1"/>
      <protection locked="0"/>
    </xf>
    <xf numFmtId="0" fontId="1" fillId="0" borderId="0" xfId="0" applyFont="1" applyAlignment="1" applyProtection="1">
      <alignment horizontal="left" vertical="center" shrinkToFit="1"/>
      <protection locked="0"/>
    </xf>
    <xf numFmtId="0" fontId="8" fillId="0" borderId="0" xfId="0" applyFont="1" applyAlignment="1" applyProtection="1">
      <alignment horizontal="left" vertical="center" shrinkToFit="1"/>
      <protection locked="0"/>
    </xf>
    <xf numFmtId="0" fontId="8" fillId="0" borderId="0" xfId="0" quotePrefix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0" fontId="15" fillId="0" borderId="0" xfId="0" applyFont="1" applyProtection="1">
      <alignment vertical="center"/>
      <protection locked="0"/>
    </xf>
    <xf numFmtId="176" fontId="16" fillId="0" borderId="0" xfId="0" applyNumberFormat="1" applyFont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177" fontId="8" fillId="0" borderId="0" xfId="0" applyNumberFormat="1" applyFont="1" applyAlignment="1" applyProtection="1">
      <alignment horizontal="left" vertical="center"/>
      <protection locked="0"/>
    </xf>
    <xf numFmtId="176" fontId="12" fillId="0" borderId="6" xfId="0" applyNumberFormat="1" applyFont="1" applyBorder="1" applyAlignment="1" applyProtection="1">
      <alignment horizontal="center" vertical="center" shrinkToFit="1"/>
      <protection locked="0"/>
    </xf>
    <xf numFmtId="179" fontId="12" fillId="0" borderId="6" xfId="0" applyNumberFormat="1" applyFont="1" applyBorder="1" applyAlignment="1" applyProtection="1">
      <alignment horizontal="center" vertical="center" shrinkToFit="1"/>
    </xf>
    <xf numFmtId="1" fontId="12" fillId="0" borderId="6" xfId="0" applyNumberFormat="1" applyFont="1" applyBorder="1" applyAlignment="1" applyProtection="1">
      <alignment horizontal="center" vertical="center"/>
    </xf>
    <xf numFmtId="2" fontId="12" fillId="0" borderId="6" xfId="0" applyNumberFormat="1" applyFont="1" applyBorder="1" applyAlignment="1" applyProtection="1">
      <alignment horizontal="center" vertical="center" shrinkToFit="1"/>
    </xf>
    <xf numFmtId="176" fontId="12" fillId="0" borderId="6" xfId="0" applyNumberFormat="1" applyFont="1" applyBorder="1" applyAlignment="1" applyProtection="1">
      <alignment horizontal="center" vertical="center" shrinkToFit="1"/>
    </xf>
    <xf numFmtId="0" fontId="1" fillId="0" borderId="1" xfId="0" applyFont="1" applyBorder="1" applyProtection="1">
      <alignment vertical="center"/>
      <protection locked="0"/>
    </xf>
    <xf numFmtId="0" fontId="1" fillId="0" borderId="2" xfId="0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1" fillId="0" borderId="3" xfId="0" applyFont="1" applyBorder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2" fontId="5" fillId="0" borderId="0" xfId="0" applyNumberFormat="1" applyFont="1" applyProtection="1">
      <alignment vertical="center"/>
      <protection locked="0"/>
    </xf>
    <xf numFmtId="176" fontId="10" fillId="0" borderId="0" xfId="0" applyNumberFormat="1" applyFont="1" applyAlignment="1" applyProtection="1">
      <alignment horizontal="right" vertical="center"/>
      <protection locked="0"/>
    </xf>
    <xf numFmtId="0" fontId="11" fillId="0" borderId="0" xfId="0" applyFont="1" applyAlignment="1" applyProtection="1">
      <alignment vertical="center" textRotation="90"/>
      <protection locked="0"/>
    </xf>
    <xf numFmtId="0" fontId="12" fillId="0" borderId="0" xfId="0" applyFont="1" applyProtection="1">
      <alignment vertical="center"/>
      <protection locked="0"/>
    </xf>
    <xf numFmtId="176" fontId="14" fillId="0" borderId="0" xfId="0" applyNumberFormat="1" applyFont="1" applyProtection="1">
      <alignment vertical="center"/>
      <protection locked="0"/>
    </xf>
    <xf numFmtId="0" fontId="12" fillId="0" borderId="0" xfId="0" applyFont="1" applyAlignment="1" applyProtection="1">
      <alignment vertical="center" textRotation="90"/>
      <protection locked="0"/>
    </xf>
    <xf numFmtId="2" fontId="1" fillId="0" borderId="0" xfId="0" applyNumberFormat="1" applyFont="1" applyProtection="1">
      <alignment vertical="center"/>
      <protection locked="0"/>
    </xf>
    <xf numFmtId="2" fontId="10" fillId="0" borderId="0" xfId="0" applyNumberFormat="1" applyFont="1" applyAlignment="1" applyProtection="1">
      <alignment horizontal="right" vertical="center"/>
      <protection locked="0"/>
    </xf>
    <xf numFmtId="2" fontId="8" fillId="0" borderId="0" xfId="0" applyNumberFormat="1" applyFont="1" applyAlignment="1" applyProtection="1">
      <alignment horizontal="right" vertical="center"/>
      <protection locked="0"/>
    </xf>
    <xf numFmtId="14" fontId="1" fillId="0" borderId="0" xfId="0" applyNumberFormat="1" applyFont="1" applyProtection="1">
      <alignment vertical="center"/>
      <protection locked="0"/>
    </xf>
    <xf numFmtId="177" fontId="1" fillId="0" borderId="0" xfId="0" applyNumberFormat="1" applyFont="1" applyProtection="1">
      <alignment vertical="center"/>
      <protection locked="0"/>
    </xf>
    <xf numFmtId="2" fontId="1" fillId="0" borderId="0" xfId="0" applyNumberFormat="1" applyFont="1" applyAlignment="1" applyProtection="1">
      <alignment horizontal="right" vertical="center"/>
      <protection locked="0"/>
    </xf>
    <xf numFmtId="0" fontId="1" fillId="0" borderId="0" xfId="0" quotePrefix="1" applyFont="1" applyProtection="1">
      <alignment vertical="center"/>
      <protection locked="0"/>
    </xf>
    <xf numFmtId="178" fontId="19" fillId="0" borderId="0" xfId="0" applyNumberFormat="1" applyFo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78" fontId="1" fillId="0" borderId="0" xfId="0" applyNumberFormat="1" applyFont="1" applyAlignment="1" applyProtection="1">
      <alignment horizontal="right" vertical="center"/>
      <protection locked="0"/>
    </xf>
    <xf numFmtId="178" fontId="1" fillId="0" borderId="0" xfId="0" applyNumberFormat="1" applyFont="1" applyProtection="1">
      <alignment vertical="center"/>
      <protection locked="0"/>
    </xf>
    <xf numFmtId="14" fontId="1" fillId="0" borderId="5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21" fillId="0" borderId="5" xfId="0" applyFont="1" applyBorder="1" applyAlignment="1" applyProtection="1">
      <alignment horizontal="right" vertical="center"/>
      <protection locked="0"/>
    </xf>
    <xf numFmtId="2" fontId="21" fillId="0" borderId="5" xfId="0" applyNumberFormat="1" applyFont="1" applyBorder="1" applyAlignment="1" applyProtection="1">
      <alignment horizontal="right" vertical="center" shrinkToFit="1"/>
      <protection locked="0"/>
    </xf>
    <xf numFmtId="176" fontId="21" fillId="0" borderId="5" xfId="0" applyNumberFormat="1" applyFont="1" applyBorder="1" applyAlignment="1" applyProtection="1">
      <alignment horizontal="right" vertical="center" shrinkToFit="1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2" fontId="22" fillId="0" borderId="6" xfId="0" applyNumberFormat="1" applyFont="1" applyBorder="1" applyAlignment="1" applyProtection="1">
      <alignment horizontal="center" vertical="center" shrinkToFit="1"/>
      <protection locked="0"/>
    </xf>
    <xf numFmtId="0" fontId="12" fillId="0" borderId="6" xfId="0" applyFont="1" applyBorder="1" applyAlignment="1" applyProtection="1">
      <alignment horizontal="center" vertical="center" shrinkToFi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2" fontId="23" fillId="0" borderId="0" xfId="0" applyNumberFormat="1" applyFont="1" applyAlignment="1" applyProtection="1">
      <alignment horizontal="left" vertical="center"/>
      <protection locked="0"/>
    </xf>
    <xf numFmtId="2" fontId="22" fillId="0" borderId="0" xfId="0" applyNumberFormat="1" applyFont="1" applyAlignment="1" applyProtection="1">
      <alignment horizontal="center" vertical="center" shrinkToFit="1"/>
      <protection locked="0"/>
    </xf>
    <xf numFmtId="0" fontId="12" fillId="0" borderId="0" xfId="0" applyFont="1" applyAlignment="1" applyProtection="1">
      <alignment horizontal="center" vertical="center" shrinkToFit="1"/>
      <protection locked="0"/>
    </xf>
    <xf numFmtId="179" fontId="12" fillId="0" borderId="0" xfId="0" applyNumberFormat="1" applyFont="1" applyAlignment="1" applyProtection="1">
      <alignment horizontal="center" vertical="center" shrinkToFit="1"/>
      <protection locked="0"/>
    </xf>
    <xf numFmtId="1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center" vertical="center" shrinkToFit="1"/>
      <protection locked="0"/>
    </xf>
    <xf numFmtId="2" fontId="12" fillId="0" borderId="0" xfId="0" applyNumberFormat="1" applyFont="1" applyAlignment="1" applyProtection="1">
      <alignment horizontal="center" vertical="center" shrinkToFit="1"/>
      <protection locked="0"/>
    </xf>
    <xf numFmtId="1" fontId="20" fillId="0" borderId="0" xfId="0" applyNumberFormat="1" applyFont="1" applyAlignment="1" applyProtection="1">
      <alignment horizontal="right" vertical="center" shrinkToFit="1"/>
      <protection locked="0"/>
    </xf>
    <xf numFmtId="176" fontId="20" fillId="0" borderId="0" xfId="0" applyNumberFormat="1" applyFont="1" applyAlignment="1" applyProtection="1">
      <alignment horizontal="right" vertical="center" shrinkToFi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2" fontId="22" fillId="0" borderId="0" xfId="0" applyNumberFormat="1" applyFont="1" applyAlignment="1" applyProtection="1">
      <alignment vertical="center" shrinkToFit="1"/>
      <protection locked="0"/>
    </xf>
    <xf numFmtId="176" fontId="12" fillId="0" borderId="0" xfId="0" applyNumberFormat="1" applyFont="1" applyAlignment="1" applyProtection="1">
      <alignment vertical="center" shrinkToFit="1"/>
      <protection locked="0"/>
    </xf>
    <xf numFmtId="0" fontId="22" fillId="0" borderId="0" xfId="0" applyFont="1" applyAlignment="1" applyProtection="1">
      <alignment vertical="center" shrinkToFit="1"/>
      <protection locked="0"/>
    </xf>
    <xf numFmtId="2" fontId="12" fillId="0" borderId="0" xfId="0" applyNumberFormat="1" applyFont="1" applyAlignment="1" applyProtection="1">
      <alignment vertical="center" shrinkToFit="1"/>
      <protection locked="0"/>
    </xf>
    <xf numFmtId="1" fontId="12" fillId="0" borderId="0" xfId="0" applyNumberFormat="1" applyFont="1" applyAlignment="1" applyProtection="1">
      <alignment vertical="center" shrinkToFit="1"/>
      <protection locked="0"/>
    </xf>
    <xf numFmtId="0" fontId="12" fillId="0" borderId="0" xfId="0" applyFont="1" applyAlignment="1" applyProtection="1">
      <alignment vertical="center" shrinkToFit="1"/>
      <protection locked="0"/>
    </xf>
    <xf numFmtId="1" fontId="12" fillId="0" borderId="0" xfId="0" applyNumberFormat="1" applyFont="1" applyProtection="1">
      <alignment vertical="center"/>
      <protection locked="0"/>
    </xf>
    <xf numFmtId="0" fontId="1" fillId="2" borderId="0" xfId="0" applyFont="1" applyFill="1" applyProtection="1">
      <alignment vertical="center"/>
      <protection locked="0"/>
    </xf>
    <xf numFmtId="178" fontId="1" fillId="2" borderId="0" xfId="0" applyNumberFormat="1" applyFont="1" applyFill="1" applyProtection="1">
      <alignment vertical="center"/>
      <protection locked="0"/>
    </xf>
    <xf numFmtId="0" fontId="4" fillId="2" borderId="0" xfId="0" applyFont="1" applyFill="1" applyProtection="1">
      <alignment vertical="center"/>
      <protection locked="0"/>
    </xf>
    <xf numFmtId="0" fontId="5" fillId="2" borderId="0" xfId="0" applyFont="1" applyFill="1" applyProtection="1">
      <alignment vertical="center"/>
      <protection locked="0"/>
    </xf>
    <xf numFmtId="0" fontId="25" fillId="0" borderId="0" xfId="0" applyFont="1" applyProtection="1">
      <alignment vertical="center"/>
      <protection locked="0"/>
    </xf>
    <xf numFmtId="0" fontId="1" fillId="0" borderId="8" xfId="0" applyFont="1" applyBorder="1" applyProtection="1">
      <alignment vertical="center"/>
      <protection locked="0"/>
    </xf>
    <xf numFmtId="0" fontId="1" fillId="0" borderId="10" xfId="0" applyFon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0" fillId="0" borderId="6" xfId="0" applyFont="1" applyBorder="1" applyAlignment="1" applyProtection="1">
      <alignment horizontal="center" vertical="center"/>
    </xf>
    <xf numFmtId="2" fontId="24" fillId="0" borderId="6" xfId="0" applyNumberFormat="1" applyFont="1" applyBorder="1" applyAlignment="1" applyProtection="1">
      <alignment horizontal="center" vertical="center" shrinkToFit="1"/>
    </xf>
    <xf numFmtId="0" fontId="20" fillId="0" borderId="6" xfId="0" applyFont="1" applyBorder="1" applyAlignment="1" applyProtection="1">
      <alignment horizontal="center" vertical="center" shrinkToFit="1"/>
    </xf>
    <xf numFmtId="1" fontId="20" fillId="0" borderId="6" xfId="0" applyNumberFormat="1" applyFont="1" applyBorder="1" applyAlignment="1" applyProtection="1">
      <alignment horizontal="center" vertical="center" shrinkToFit="1"/>
    </xf>
    <xf numFmtId="176" fontId="20" fillId="0" borderId="6" xfId="0" applyNumberFormat="1" applyFont="1" applyBorder="1" applyAlignment="1" applyProtection="1">
      <alignment horizontal="center" vertical="center" shrinkToFit="1"/>
    </xf>
    <xf numFmtId="1" fontId="20" fillId="0" borderId="6" xfId="0" applyNumberFormat="1" applyFont="1" applyBorder="1" applyAlignment="1" applyProtection="1">
      <alignment horizontal="center" vertical="center"/>
    </xf>
    <xf numFmtId="2" fontId="20" fillId="0" borderId="6" xfId="0" applyNumberFormat="1" applyFont="1" applyBorder="1" applyAlignment="1" applyProtection="1">
      <alignment horizontal="center" vertical="center" shrinkToFit="1"/>
    </xf>
    <xf numFmtId="2" fontId="21" fillId="0" borderId="6" xfId="0" applyNumberFormat="1" applyFont="1" applyBorder="1" applyAlignment="1" applyProtection="1">
      <alignment horizontal="right" vertical="center" shrinkToFit="1"/>
      <protection locked="0"/>
    </xf>
    <xf numFmtId="176" fontId="21" fillId="0" borderId="6" xfId="0" applyNumberFormat="1" applyFont="1" applyBorder="1" applyAlignment="1" applyProtection="1">
      <alignment horizontal="right" vertical="center" shrinkToFit="1"/>
      <protection locked="0"/>
    </xf>
    <xf numFmtId="14" fontId="26" fillId="0" borderId="4" xfId="0" applyNumberFormat="1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 vertical="center" wrapText="1"/>
      <protection locked="0"/>
    </xf>
    <xf numFmtId="14" fontId="26" fillId="0" borderId="5" xfId="0" applyNumberFormat="1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 wrapText="1"/>
      <protection locked="0"/>
    </xf>
    <xf numFmtId="178" fontId="26" fillId="0" borderId="5" xfId="0" applyNumberFormat="1" applyFont="1" applyBorder="1" applyAlignment="1" applyProtection="1">
      <alignment horizontal="center" vertical="center" wrapText="1"/>
      <protection locked="0"/>
    </xf>
    <xf numFmtId="178" fontId="26" fillId="0" borderId="5" xfId="0" applyNumberFormat="1" applyFont="1" applyBorder="1" applyAlignment="1" applyProtection="1">
      <alignment horizontal="center" vertical="center"/>
      <protection locked="0"/>
    </xf>
    <xf numFmtId="14" fontId="26" fillId="0" borderId="6" xfId="0" applyNumberFormat="1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 applyProtection="1">
      <alignment horizontal="center" vertical="center"/>
      <protection locked="0"/>
    </xf>
    <xf numFmtId="178" fontId="26" fillId="0" borderId="6" xfId="0" applyNumberFormat="1" applyFont="1" applyBorder="1" applyAlignment="1" applyProtection="1">
      <alignment horizontal="center" vertical="center"/>
      <protection locked="0"/>
    </xf>
    <xf numFmtId="14" fontId="26" fillId="0" borderId="5" xfId="0" applyNumberFormat="1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/>
    </xf>
    <xf numFmtId="0" fontId="26" fillId="0" borderId="6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 shrinkToFit="1"/>
      <protection locked="0"/>
    </xf>
    <xf numFmtId="178" fontId="26" fillId="0" borderId="5" xfId="0" applyNumberFormat="1" applyFont="1" applyBorder="1" applyAlignment="1" applyProtection="1">
      <alignment horizontal="center" vertical="center" shrinkToFit="1"/>
      <protection locked="0"/>
    </xf>
    <xf numFmtId="178" fontId="30" fillId="0" borderId="5" xfId="0" applyNumberFormat="1" applyFont="1" applyBorder="1" applyAlignment="1" applyProtection="1">
      <alignment horizontal="center" vertical="center"/>
      <protection locked="0"/>
    </xf>
    <xf numFmtId="178" fontId="12" fillId="0" borderId="5" xfId="0" applyNumberFormat="1" applyFont="1" applyBorder="1" applyAlignment="1" applyProtection="1">
      <alignment horizontal="center" vertical="center"/>
      <protection locked="0"/>
    </xf>
    <xf numFmtId="14" fontId="12" fillId="0" borderId="4" xfId="0" applyNumberFormat="1" applyFont="1" applyBorder="1" applyAlignment="1" applyProtection="1">
      <alignment horizontal="center" vertical="center"/>
      <protection locked="0"/>
    </xf>
    <xf numFmtId="14" fontId="12" fillId="0" borderId="5" xfId="0" applyNumberFormat="1" applyFont="1" applyBorder="1" applyAlignment="1" applyProtection="1">
      <alignment horizontal="center" vertical="center"/>
      <protection locked="0"/>
    </xf>
    <xf numFmtId="14" fontId="12" fillId="0" borderId="6" xfId="0" applyNumberFormat="1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right" vertical="center"/>
      <protection locked="0"/>
    </xf>
    <xf numFmtId="179" fontId="26" fillId="0" borderId="5" xfId="0" applyNumberFormat="1" applyFont="1" applyBorder="1" applyAlignment="1" applyProtection="1">
      <alignment horizontal="right" vertical="center" shrinkToFit="1"/>
      <protection hidden="1"/>
    </xf>
    <xf numFmtId="176" fontId="26" fillId="0" borderId="5" xfId="0" applyNumberFormat="1" applyFont="1" applyBorder="1" applyAlignment="1" applyProtection="1">
      <alignment horizontal="right" vertical="center"/>
      <protection hidden="1"/>
    </xf>
    <xf numFmtId="178" fontId="26" fillId="0" borderId="5" xfId="0" applyNumberFormat="1" applyFont="1" applyBorder="1" applyAlignment="1" applyProtection="1">
      <alignment horizontal="right" vertical="center" shrinkToFit="1"/>
      <protection hidden="1"/>
    </xf>
    <xf numFmtId="176" fontId="26" fillId="0" borderId="5" xfId="0" applyNumberFormat="1" applyFont="1" applyBorder="1" applyAlignment="1" applyProtection="1">
      <alignment horizontal="right" vertical="center" shrinkToFit="1"/>
      <protection hidden="1"/>
    </xf>
    <xf numFmtId="176" fontId="26" fillId="0" borderId="3" xfId="0" applyNumberFormat="1" applyFont="1" applyBorder="1" applyAlignment="1" applyProtection="1">
      <alignment horizontal="right" vertical="center" shrinkToFit="1"/>
      <protection hidden="1"/>
    </xf>
    <xf numFmtId="176" fontId="26" fillId="0" borderId="7" xfId="0" applyNumberFormat="1" applyFont="1" applyBorder="1" applyAlignment="1" applyProtection="1">
      <alignment horizontal="right" vertical="center" shrinkToFit="1"/>
      <protection hidden="1"/>
    </xf>
    <xf numFmtId="1" fontId="26" fillId="0" borderId="5" xfId="0" applyNumberFormat="1" applyFont="1" applyBorder="1" applyAlignment="1" applyProtection="1">
      <alignment horizontal="right" vertical="center" shrinkToFit="1"/>
      <protection hidden="1"/>
    </xf>
    <xf numFmtId="2" fontId="26" fillId="0" borderId="5" xfId="0" applyNumberFormat="1" applyFont="1" applyBorder="1" applyAlignment="1" applyProtection="1">
      <alignment horizontal="right" vertical="center" shrinkToFit="1"/>
      <protection hidden="1"/>
    </xf>
    <xf numFmtId="179" fontId="26" fillId="0" borderId="6" xfId="0" applyNumberFormat="1" applyFont="1" applyBorder="1" applyAlignment="1" applyProtection="1">
      <alignment horizontal="right" vertical="center" shrinkToFit="1"/>
      <protection hidden="1"/>
    </xf>
    <xf numFmtId="176" fontId="26" fillId="0" borderId="6" xfId="0" applyNumberFormat="1" applyFont="1" applyBorder="1" applyAlignment="1" applyProtection="1">
      <alignment horizontal="right" vertical="center"/>
      <protection hidden="1"/>
    </xf>
    <xf numFmtId="2" fontId="26" fillId="0" borderId="6" xfId="0" applyNumberFormat="1" applyFont="1" applyBorder="1" applyAlignment="1" applyProtection="1">
      <alignment horizontal="right" vertical="center" shrinkToFit="1"/>
      <protection hidden="1"/>
    </xf>
    <xf numFmtId="176" fontId="26" fillId="0" borderId="6" xfId="0" applyNumberFormat="1" applyFont="1" applyBorder="1" applyAlignment="1" applyProtection="1">
      <alignment horizontal="right" vertical="center" shrinkToFit="1"/>
      <protection hidden="1"/>
    </xf>
    <xf numFmtId="176" fontId="26" fillId="0" borderId="8" xfId="0" applyNumberFormat="1" applyFont="1" applyBorder="1" applyAlignment="1" applyProtection="1">
      <alignment horizontal="right" vertical="center" shrinkToFit="1"/>
      <protection hidden="1"/>
    </xf>
    <xf numFmtId="176" fontId="26" fillId="0" borderId="9" xfId="0" applyNumberFormat="1" applyFont="1" applyBorder="1" applyAlignment="1" applyProtection="1">
      <alignment horizontal="right" vertical="center" shrinkToFit="1"/>
      <protection hidden="1"/>
    </xf>
    <xf numFmtId="1" fontId="26" fillId="0" borderId="6" xfId="0" applyNumberFormat="1" applyFont="1" applyBorder="1" applyAlignment="1" applyProtection="1">
      <alignment horizontal="right" vertical="center" shrinkToFit="1"/>
      <protection hidden="1"/>
    </xf>
    <xf numFmtId="2" fontId="29" fillId="0" borderId="5" xfId="0" applyNumberFormat="1" applyFont="1" applyBorder="1" applyAlignment="1" applyProtection="1">
      <alignment horizontal="right" vertical="center" shrinkToFit="1"/>
      <protection hidden="1"/>
    </xf>
    <xf numFmtId="176" fontId="29" fillId="0" borderId="5" xfId="0" applyNumberFormat="1" applyFont="1" applyBorder="1" applyAlignment="1" applyProtection="1">
      <alignment horizontal="right" vertical="center" shrinkToFit="1"/>
      <protection hidden="1"/>
    </xf>
    <xf numFmtId="2" fontId="29" fillId="0" borderId="6" xfId="0" applyNumberFormat="1" applyFont="1" applyBorder="1" applyAlignment="1" applyProtection="1">
      <alignment horizontal="right" vertical="center" shrinkToFit="1"/>
      <protection hidden="1"/>
    </xf>
    <xf numFmtId="176" fontId="29" fillId="0" borderId="6" xfId="0" applyNumberFormat="1" applyFont="1" applyBorder="1" applyAlignment="1" applyProtection="1">
      <alignment horizontal="right" vertical="center" shrinkToFit="1"/>
      <protection hidden="1"/>
    </xf>
    <xf numFmtId="1" fontId="20" fillId="0" borderId="6" xfId="0" applyNumberFormat="1" applyFont="1" applyBorder="1" applyAlignment="1" applyProtection="1">
      <alignment horizontal="right" vertical="center" shrinkToFit="1"/>
      <protection hidden="1"/>
    </xf>
    <xf numFmtId="176" fontId="20" fillId="0" borderId="6" xfId="0" applyNumberFormat="1" applyFont="1" applyBorder="1" applyAlignment="1" applyProtection="1">
      <alignment horizontal="right" vertical="center" shrinkToFit="1"/>
      <protection hidden="1"/>
    </xf>
    <xf numFmtId="1" fontId="20" fillId="0" borderId="6" xfId="0" applyNumberFormat="1" applyFont="1" applyBorder="1" applyAlignment="1" applyProtection="1">
      <alignment horizontal="center" vertical="center" shrinkToFit="1"/>
      <protection hidden="1"/>
    </xf>
    <xf numFmtId="176" fontId="20" fillId="0" borderId="6" xfId="0" applyNumberFormat="1" applyFont="1" applyBorder="1" applyAlignment="1" applyProtection="1">
      <alignment horizontal="center" vertical="center" shrinkToFit="1"/>
      <protection hidden="1"/>
    </xf>
    <xf numFmtId="2" fontId="8" fillId="0" borderId="0" xfId="0" applyNumberFormat="1" applyFont="1" applyAlignment="1" applyProtection="1">
      <alignment horizontal="right" vertical="center"/>
      <protection hidden="1"/>
    </xf>
    <xf numFmtId="0" fontId="29" fillId="0" borderId="5" xfId="0" applyFont="1" applyBorder="1" applyAlignment="1" applyProtection="1">
      <alignment horizontal="right" vertical="center"/>
      <protection hidden="1"/>
    </xf>
    <xf numFmtId="0" fontId="29" fillId="0" borderId="6" xfId="0" applyFont="1" applyBorder="1" applyAlignment="1" applyProtection="1">
      <alignment horizontal="right" vertical="center"/>
      <protection hidden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173936</xdr:colOff>
      <xdr:row>3</xdr:row>
      <xdr:rowOff>87588</xdr:rowOff>
    </xdr:from>
    <xdr:to>
      <xdr:col>15</xdr:col>
      <xdr:colOff>240170</xdr:colOff>
      <xdr:row>16</xdr:row>
      <xdr:rowOff>78270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EAD6478-B2DA-4F9A-9A19-8B7B73BDD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398" y="801963"/>
          <a:ext cx="3842897" cy="2962482"/>
        </a:xfrm>
        <a:prstGeom prst="rect">
          <a:avLst/>
        </a:prstGeom>
        <a:ln w="25400">
          <a:solidFill>
            <a:schemeClr val="bg2">
              <a:lumMod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2AB0-91B6-4F9F-8429-022BCB6D785E}">
  <dimension ref="A1:AY96"/>
  <sheetViews>
    <sheetView showGridLines="0" tabSelected="1" view="pageBreakPreview" zoomScale="85" zoomScaleNormal="100" zoomScaleSheetLayoutView="85" workbookViewId="0">
      <selection activeCell="AQ15" sqref="AQ15"/>
    </sheetView>
  </sheetViews>
  <sheetFormatPr defaultColWidth="8.4375" defaultRowHeight="17.649999999999999"/>
  <cols>
    <col min="1" max="1" width="1.75" style="25" customWidth="1"/>
    <col min="2" max="2" width="1.75" style="2" customWidth="1"/>
    <col min="3" max="24" width="3.625" style="2" customWidth="1"/>
    <col min="25" max="26" width="3.75" style="2" customWidth="1"/>
    <col min="27" max="40" width="3.5" style="2" customWidth="1"/>
    <col min="41" max="41" width="3.5" style="23" customWidth="1"/>
    <col min="42" max="42" width="27.1875" style="2" customWidth="1"/>
    <col min="43" max="43" width="8.4375" style="2"/>
    <col min="44" max="44" width="17.8125" style="24" customWidth="1"/>
    <col min="45" max="47" width="8.4375" style="24"/>
    <col min="48" max="51" width="8.4375" style="78"/>
    <col min="52" max="16384" width="8.4375" style="81"/>
  </cols>
  <sheetData>
    <row r="1" spans="1:51" s="3" customFormat="1" ht="1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3"/>
      <c r="AP1" s="2"/>
      <c r="AQ1" s="2"/>
      <c r="AR1" s="24"/>
      <c r="AS1" s="24"/>
      <c r="AT1" s="24"/>
      <c r="AU1" s="24"/>
      <c r="AV1" s="24"/>
      <c r="AW1" s="24"/>
      <c r="AX1" s="24"/>
      <c r="AY1" s="24"/>
    </row>
    <row r="2" spans="1:51" s="3" customFormat="1" ht="26.25" customHeight="1">
      <c r="A2" s="25"/>
      <c r="C2" s="26" t="s">
        <v>0</v>
      </c>
      <c r="D2" s="27"/>
      <c r="E2" s="27"/>
      <c r="F2" s="27"/>
      <c r="G2" s="27"/>
      <c r="H2" s="27"/>
      <c r="I2" s="28"/>
      <c r="J2" s="28"/>
      <c r="K2" s="28"/>
      <c r="L2" s="2"/>
      <c r="M2" s="2"/>
      <c r="N2" s="2"/>
      <c r="O2" s="2"/>
      <c r="P2" s="2"/>
      <c r="Q2" s="2"/>
      <c r="R2" s="2"/>
      <c r="S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3"/>
      <c r="AP2" s="29"/>
      <c r="AQ2" s="2"/>
      <c r="AR2" s="24"/>
      <c r="AS2" s="24"/>
      <c r="AT2" s="24"/>
      <c r="AU2" s="24"/>
      <c r="AV2" s="24"/>
      <c r="AW2" s="24"/>
      <c r="AX2" s="24"/>
      <c r="AY2" s="24"/>
    </row>
    <row r="3" spans="1:51" s="3" customFormat="1" ht="15" customHeight="1">
      <c r="A3" s="2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3"/>
      <c r="AP3" s="2"/>
      <c r="AQ3" s="2"/>
      <c r="AR3" s="24"/>
      <c r="AS3" s="24"/>
      <c r="AT3" s="24"/>
      <c r="AU3" s="24"/>
      <c r="AV3" s="24"/>
      <c r="AW3" s="24"/>
      <c r="AX3" s="24"/>
      <c r="AY3" s="24"/>
    </row>
    <row r="4" spans="1:51" s="3" customFormat="1" ht="18.850000000000001" customHeight="1">
      <c r="A4" s="25"/>
      <c r="B4" s="2"/>
      <c r="R4" s="2"/>
      <c r="S4" s="2"/>
      <c r="T4" s="1" t="s">
        <v>1</v>
      </c>
      <c r="U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3"/>
      <c r="AP4" s="2"/>
      <c r="AQ4" s="2"/>
      <c r="AR4" s="24"/>
      <c r="AS4" s="24"/>
      <c r="AT4" s="24"/>
      <c r="AU4" s="24"/>
      <c r="AV4" s="24"/>
      <c r="AW4" s="24"/>
      <c r="AX4" s="24"/>
      <c r="AY4" s="24"/>
    </row>
    <row r="5" spans="1:51" s="3" customFormat="1" ht="15" customHeight="1">
      <c r="A5" s="25"/>
      <c r="B5" s="2"/>
      <c r="R5" s="6"/>
      <c r="S5" s="6"/>
      <c r="T5" s="4"/>
      <c r="X5" s="5" t="s">
        <v>2</v>
      </c>
      <c r="Y5" s="30">
        <v>0</v>
      </c>
      <c r="Z5" s="30"/>
      <c r="AA5" s="10" t="s">
        <v>3</v>
      </c>
      <c r="AC5" s="10" t="s">
        <v>4</v>
      </c>
      <c r="AI5" s="23"/>
      <c r="AJ5" s="23"/>
      <c r="AK5" s="23"/>
      <c r="AL5" s="23"/>
      <c r="AM5" s="23"/>
      <c r="AN5" s="23"/>
      <c r="AO5" s="2"/>
      <c r="AP5" s="2"/>
      <c r="AQ5" s="2"/>
      <c r="AR5" s="24"/>
      <c r="AS5" s="24"/>
      <c r="AT5" s="24"/>
      <c r="AU5" s="24"/>
      <c r="AV5" s="24"/>
      <c r="AW5" s="24"/>
      <c r="AX5" s="24"/>
      <c r="AY5" s="24"/>
    </row>
    <row r="6" spans="1:51" s="3" customFormat="1" ht="15" customHeight="1">
      <c r="A6" s="25"/>
      <c r="B6" s="2"/>
      <c r="R6" s="6"/>
      <c r="S6" s="6"/>
      <c r="T6" s="6"/>
      <c r="X6" s="5" t="s">
        <v>5</v>
      </c>
      <c r="Y6" s="30">
        <v>-10</v>
      </c>
      <c r="Z6" s="30"/>
      <c r="AA6" s="10" t="s">
        <v>3</v>
      </c>
      <c r="AC6" s="10" t="s">
        <v>6</v>
      </c>
      <c r="AI6" s="23"/>
      <c r="AJ6" s="23"/>
      <c r="AK6" s="23"/>
      <c r="AL6" s="23"/>
      <c r="AM6" s="23"/>
      <c r="AN6" s="23"/>
      <c r="AO6" s="2"/>
      <c r="AP6" s="2"/>
      <c r="AQ6" s="2"/>
      <c r="AR6" s="24"/>
      <c r="AS6" s="24"/>
      <c r="AT6" s="24"/>
      <c r="AU6" s="24"/>
      <c r="AV6" s="24"/>
      <c r="AW6" s="24"/>
      <c r="AX6" s="24"/>
      <c r="AY6" s="24"/>
    </row>
    <row r="7" spans="1:51" s="3" customFormat="1" ht="15" customHeight="1">
      <c r="A7" s="25"/>
      <c r="B7" s="2"/>
      <c r="R7" s="6"/>
      <c r="S7" s="6"/>
      <c r="T7" s="6"/>
      <c r="X7" s="5" t="s">
        <v>7</v>
      </c>
      <c r="Y7" s="30">
        <v>-2</v>
      </c>
      <c r="Z7" s="30"/>
      <c r="AA7" s="10" t="s">
        <v>3</v>
      </c>
      <c r="AC7" s="10" t="s">
        <v>8</v>
      </c>
      <c r="AI7" s="23"/>
      <c r="AJ7" s="23"/>
      <c r="AK7" s="23"/>
      <c r="AL7" s="23"/>
      <c r="AM7" s="23"/>
      <c r="AN7" s="23"/>
      <c r="AO7" s="2"/>
      <c r="AP7" s="2"/>
      <c r="AQ7" s="2"/>
      <c r="AR7" s="24"/>
      <c r="AS7" s="24"/>
      <c r="AT7" s="24"/>
      <c r="AU7" s="24"/>
      <c r="AV7" s="24"/>
      <c r="AW7" s="24"/>
      <c r="AX7" s="24"/>
      <c r="AY7" s="24"/>
    </row>
    <row r="8" spans="1:51" s="3" customFormat="1" ht="15" customHeight="1">
      <c r="A8" s="25"/>
      <c r="B8" s="2"/>
      <c r="R8" s="31"/>
      <c r="S8" s="32"/>
      <c r="T8" s="7"/>
      <c r="U8" s="7"/>
      <c r="V8" s="7"/>
      <c r="W8" s="7"/>
      <c r="X8" s="7"/>
      <c r="Y8" s="7"/>
      <c r="Z8" s="7"/>
      <c r="AA8" s="2"/>
      <c r="AB8" s="2"/>
      <c r="AC8" s="11"/>
      <c r="AD8" s="11"/>
      <c r="AE8" s="10"/>
      <c r="AF8" s="10"/>
      <c r="AH8" s="33"/>
      <c r="AI8" s="23"/>
      <c r="AJ8" s="23"/>
      <c r="AK8" s="23"/>
      <c r="AL8" s="23"/>
      <c r="AM8" s="23"/>
      <c r="AN8" s="23"/>
      <c r="AO8" s="2"/>
      <c r="AP8" s="2"/>
      <c r="AQ8" s="2"/>
      <c r="AR8" s="24"/>
      <c r="AS8" s="24"/>
      <c r="AT8" s="24"/>
      <c r="AU8" s="24"/>
      <c r="AV8" s="24"/>
      <c r="AW8" s="24"/>
      <c r="AX8" s="24"/>
      <c r="AY8" s="24"/>
    </row>
    <row r="9" spans="1:51" s="3" customFormat="1" ht="15" customHeight="1">
      <c r="A9" s="25"/>
      <c r="B9" s="2"/>
      <c r="R9" s="31"/>
      <c r="S9" s="32"/>
      <c r="T9" s="7"/>
      <c r="U9" s="7"/>
      <c r="V9" s="7"/>
      <c r="W9" s="7"/>
      <c r="X9" s="7"/>
      <c r="Y9" s="7"/>
      <c r="Z9" s="7"/>
      <c r="AA9" s="2"/>
      <c r="AB9" s="2"/>
      <c r="AC9" s="11"/>
      <c r="AD9" s="11"/>
      <c r="AE9" s="10"/>
      <c r="AF9" s="10"/>
      <c r="AH9" s="33"/>
      <c r="AI9" s="23"/>
      <c r="AJ9" s="23"/>
      <c r="AK9" s="23"/>
      <c r="AL9" s="23"/>
      <c r="AM9" s="23"/>
      <c r="AN9" s="23"/>
      <c r="AO9" s="2"/>
      <c r="AP9" s="2"/>
      <c r="AQ9" s="2"/>
      <c r="AR9" s="24"/>
      <c r="AS9" s="24"/>
      <c r="AT9" s="24"/>
      <c r="AU9" s="24"/>
      <c r="AV9" s="24"/>
      <c r="AW9" s="24"/>
      <c r="AX9" s="24"/>
      <c r="AY9" s="24"/>
    </row>
    <row r="10" spans="1:51" s="3" customFormat="1" ht="18.850000000000001" customHeight="1">
      <c r="A10" s="25"/>
      <c r="B10" s="2"/>
      <c r="R10" s="31"/>
      <c r="S10" s="32"/>
      <c r="T10" s="1" t="s">
        <v>9</v>
      </c>
      <c r="U10" s="7"/>
      <c r="V10" s="7"/>
      <c r="W10" s="7"/>
      <c r="X10" s="7"/>
      <c r="Y10" s="7"/>
      <c r="Z10" s="7"/>
      <c r="AA10" s="2"/>
      <c r="AB10" s="2"/>
      <c r="AC10" s="11"/>
      <c r="AD10" s="11"/>
      <c r="AE10" s="10"/>
      <c r="AF10" s="10"/>
      <c r="AH10" s="33"/>
      <c r="AI10" s="23"/>
      <c r="AJ10" s="23"/>
      <c r="AK10" s="23"/>
      <c r="AL10" s="23"/>
      <c r="AM10" s="23"/>
      <c r="AN10" s="23"/>
      <c r="AO10" s="2"/>
      <c r="AP10" s="2"/>
      <c r="AQ10" s="2"/>
      <c r="AR10" s="24"/>
      <c r="AS10" s="24"/>
      <c r="AT10" s="24"/>
      <c r="AU10" s="24"/>
      <c r="AV10" s="24"/>
      <c r="AW10" s="24"/>
      <c r="AX10" s="24"/>
      <c r="AY10" s="24"/>
    </row>
    <row r="11" spans="1:51" s="3" customFormat="1" ht="15" customHeight="1">
      <c r="A11" s="25"/>
      <c r="B11" s="2"/>
      <c r="R11" s="10"/>
      <c r="S11" s="10"/>
      <c r="T11" s="6"/>
      <c r="U11" s="6"/>
      <c r="X11" s="5" t="s">
        <v>10</v>
      </c>
      <c r="Y11" s="30">
        <v>0</v>
      </c>
      <c r="Z11" s="30"/>
      <c r="AA11" s="10" t="s">
        <v>11</v>
      </c>
      <c r="AC11" s="10" t="s">
        <v>12</v>
      </c>
      <c r="AF11" s="10"/>
      <c r="AI11" s="23"/>
      <c r="AJ11" s="23"/>
      <c r="AK11" s="23"/>
      <c r="AL11" s="23"/>
      <c r="AM11" s="23"/>
      <c r="AN11" s="23"/>
      <c r="AO11" s="2"/>
      <c r="AP11" s="2"/>
      <c r="AQ11" s="2"/>
      <c r="AR11" s="24"/>
      <c r="AS11" s="24"/>
      <c r="AT11" s="24"/>
      <c r="AU11" s="24"/>
      <c r="AV11" s="24"/>
      <c r="AW11" s="24"/>
      <c r="AX11" s="24"/>
      <c r="AY11" s="24"/>
    </row>
    <row r="12" spans="1:51" s="3" customFormat="1" ht="15" customHeight="1">
      <c r="A12" s="25"/>
      <c r="B12" s="2"/>
      <c r="R12" s="10"/>
      <c r="S12" s="10"/>
      <c r="T12" s="6"/>
      <c r="U12" s="6"/>
      <c r="X12" s="5" t="s">
        <v>13</v>
      </c>
      <c r="Y12" s="30">
        <v>0</v>
      </c>
      <c r="Z12" s="30"/>
      <c r="AA12" s="10" t="s">
        <v>11</v>
      </c>
      <c r="AC12" s="10" t="s">
        <v>14</v>
      </c>
      <c r="AF12" s="10"/>
      <c r="AI12" s="23"/>
      <c r="AJ12" s="23"/>
      <c r="AK12" s="23"/>
      <c r="AL12" s="23"/>
      <c r="AM12" s="23"/>
      <c r="AN12" s="23"/>
      <c r="AO12" s="2"/>
      <c r="AP12" s="2"/>
      <c r="AQ12" s="2"/>
      <c r="AR12" s="24"/>
      <c r="AS12" s="24"/>
      <c r="AT12" s="24"/>
      <c r="AU12" s="24"/>
      <c r="AV12" s="24"/>
      <c r="AW12" s="24"/>
      <c r="AX12" s="24"/>
      <c r="AY12" s="24"/>
    </row>
    <row r="13" spans="1:51" s="3" customFormat="1" ht="15" customHeight="1">
      <c r="A13" s="25"/>
      <c r="B13" s="2"/>
      <c r="R13" s="31"/>
      <c r="S13" s="34"/>
      <c r="T13" s="8"/>
      <c r="U13" s="8"/>
      <c r="V13" s="8"/>
      <c r="W13" s="8"/>
      <c r="X13" s="8"/>
      <c r="Y13" s="8"/>
      <c r="Z13" s="8"/>
      <c r="AA13" s="10"/>
      <c r="AB13" s="2"/>
      <c r="AC13" s="12" t="s">
        <v>15</v>
      </c>
      <c r="AE13" s="10"/>
      <c r="AF13" s="10"/>
      <c r="AH13" s="4"/>
      <c r="AI13" s="23"/>
      <c r="AJ13" s="23"/>
      <c r="AK13" s="23"/>
      <c r="AL13" s="23"/>
      <c r="AM13" s="23"/>
      <c r="AN13" s="23"/>
      <c r="AO13" s="2"/>
      <c r="AP13" s="2"/>
      <c r="AQ13" s="2"/>
      <c r="AR13" s="24"/>
      <c r="AS13" s="24"/>
      <c r="AT13" s="24"/>
      <c r="AU13" s="24"/>
      <c r="AV13" s="24"/>
      <c r="AW13" s="24"/>
      <c r="AX13" s="24"/>
      <c r="AY13" s="24"/>
    </row>
    <row r="14" spans="1:51" s="3" customFormat="1" ht="15" customHeight="1">
      <c r="A14" s="25"/>
      <c r="B14" s="2"/>
      <c r="R14" s="31"/>
      <c r="S14" s="34"/>
      <c r="T14" s="8"/>
      <c r="U14" s="8"/>
      <c r="V14" s="8"/>
      <c r="W14" s="8"/>
      <c r="X14" s="8"/>
      <c r="Y14" s="8"/>
      <c r="Z14" s="8"/>
      <c r="AA14" s="10"/>
      <c r="AB14" s="2"/>
      <c r="AC14" s="13"/>
      <c r="AD14" s="12"/>
      <c r="AE14" s="10"/>
      <c r="AF14" s="10"/>
      <c r="AH14" s="4"/>
      <c r="AI14" s="23"/>
      <c r="AJ14" s="23"/>
      <c r="AK14" s="23"/>
      <c r="AL14" s="23"/>
      <c r="AM14" s="23"/>
      <c r="AN14" s="23"/>
      <c r="AO14" s="2"/>
      <c r="AP14" s="2"/>
      <c r="AQ14" s="2"/>
      <c r="AR14" s="24"/>
      <c r="AS14" s="24"/>
      <c r="AT14" s="24"/>
      <c r="AU14" s="24"/>
      <c r="AV14" s="24"/>
      <c r="AW14" s="24"/>
      <c r="AX14" s="24"/>
      <c r="AY14" s="24"/>
    </row>
    <row r="15" spans="1:51" s="3" customFormat="1" ht="15" customHeight="1">
      <c r="A15" s="25"/>
      <c r="B15" s="2"/>
      <c r="R15" s="31"/>
      <c r="S15" s="34"/>
      <c r="T15" s="8"/>
      <c r="U15" s="8"/>
      <c r="V15" s="8"/>
      <c r="W15" s="8"/>
      <c r="X15" s="8"/>
      <c r="Y15" s="8"/>
      <c r="Z15" s="8"/>
      <c r="AA15" s="10"/>
      <c r="AB15" s="2"/>
      <c r="AC15" s="13"/>
      <c r="AD15" s="12"/>
      <c r="AE15" s="10"/>
      <c r="AF15" s="10"/>
      <c r="AH15" s="4"/>
      <c r="AI15" s="23"/>
      <c r="AJ15" s="23"/>
      <c r="AK15" s="23"/>
      <c r="AL15" s="23"/>
      <c r="AM15" s="23"/>
      <c r="AN15" s="23"/>
      <c r="AO15" s="2"/>
      <c r="AP15" s="2"/>
      <c r="AQ15" s="2"/>
      <c r="AR15" s="24"/>
      <c r="AS15" s="24"/>
      <c r="AT15" s="24"/>
      <c r="AU15" s="24"/>
      <c r="AV15" s="24"/>
      <c r="AW15" s="24"/>
      <c r="AX15" s="24"/>
      <c r="AY15" s="24"/>
    </row>
    <row r="16" spans="1:51" s="3" customFormat="1" ht="18.850000000000001" customHeight="1">
      <c r="A16" s="25"/>
      <c r="B16" s="2"/>
      <c r="R16" s="31"/>
      <c r="S16" s="34"/>
      <c r="T16" s="9" t="s">
        <v>16</v>
      </c>
      <c r="U16" s="8"/>
      <c r="V16" s="8"/>
      <c r="W16" s="8"/>
      <c r="X16" s="8"/>
      <c r="Y16" s="8"/>
      <c r="Z16" s="8"/>
      <c r="AA16" s="10"/>
      <c r="AB16" s="2"/>
      <c r="AC16" s="13"/>
      <c r="AD16" s="13"/>
      <c r="AE16" s="10"/>
      <c r="AF16" s="10"/>
      <c r="AH16" s="4"/>
      <c r="AI16" s="23"/>
      <c r="AJ16" s="23"/>
      <c r="AK16" s="23"/>
      <c r="AL16" s="23"/>
      <c r="AM16" s="23"/>
      <c r="AN16" s="23"/>
      <c r="AO16" s="2"/>
      <c r="AP16" s="2"/>
      <c r="AQ16" s="2"/>
      <c r="AR16" s="24"/>
      <c r="AS16" s="24"/>
      <c r="AT16" s="24"/>
      <c r="AU16" s="24"/>
      <c r="AV16" s="24"/>
      <c r="AW16" s="24"/>
      <c r="AX16" s="24"/>
      <c r="AY16" s="24"/>
    </row>
    <row r="17" spans="1:51" s="3" customFormat="1" ht="15" customHeight="1">
      <c r="A17" s="25"/>
      <c r="B17" s="2"/>
      <c r="S17" s="10"/>
      <c r="T17" s="6"/>
      <c r="U17" s="6"/>
      <c r="X17" s="5" t="s">
        <v>17</v>
      </c>
      <c r="Y17" s="30">
        <v>10</v>
      </c>
      <c r="Z17" s="30"/>
      <c r="AA17" s="10" t="s">
        <v>18</v>
      </c>
      <c r="AB17" s="10"/>
      <c r="AC17" s="10" t="s">
        <v>19</v>
      </c>
      <c r="AI17" s="23"/>
      <c r="AJ17" s="23"/>
      <c r="AK17" s="23"/>
      <c r="AL17" s="23"/>
      <c r="AM17" s="23"/>
      <c r="AN17" s="23"/>
      <c r="AO17" s="35"/>
      <c r="AP17" s="2"/>
      <c r="AQ17" s="2"/>
      <c r="AR17" s="24"/>
      <c r="AS17" s="24"/>
      <c r="AT17" s="24"/>
      <c r="AU17" s="24"/>
      <c r="AV17" s="24"/>
      <c r="AW17" s="24"/>
      <c r="AX17" s="24"/>
      <c r="AY17" s="24"/>
    </row>
    <row r="18" spans="1:51" s="3" customFormat="1" ht="15" customHeight="1">
      <c r="A18" s="25"/>
      <c r="B18" s="2"/>
      <c r="S18" s="10"/>
      <c r="T18" s="6"/>
      <c r="U18" s="6"/>
      <c r="X18" s="5" t="s">
        <v>20</v>
      </c>
      <c r="Y18" s="30">
        <v>15</v>
      </c>
      <c r="Z18" s="30"/>
      <c r="AA18" s="15" t="s">
        <v>21</v>
      </c>
      <c r="AB18" s="15"/>
      <c r="AC18" s="10" t="s">
        <v>22</v>
      </c>
      <c r="AI18" s="23"/>
      <c r="AJ18" s="23"/>
      <c r="AK18" s="23"/>
      <c r="AL18" s="23"/>
      <c r="AM18" s="23"/>
      <c r="AN18" s="23"/>
      <c r="AO18" s="35"/>
      <c r="AP18" s="2"/>
      <c r="AQ18" s="2"/>
      <c r="AR18" s="24"/>
      <c r="AS18" s="24"/>
      <c r="AT18" s="24"/>
      <c r="AU18" s="24"/>
      <c r="AV18" s="24"/>
      <c r="AW18" s="24"/>
      <c r="AX18" s="24"/>
      <c r="AY18" s="24"/>
    </row>
    <row r="19" spans="1:51" s="3" customFormat="1" ht="15" customHeight="1">
      <c r="A19" s="25"/>
      <c r="B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4"/>
      <c r="AD19" s="14"/>
      <c r="AE19" s="10"/>
      <c r="AF19" s="10"/>
      <c r="AH19" s="10"/>
      <c r="AI19" s="23"/>
      <c r="AJ19" s="23"/>
      <c r="AK19" s="23"/>
      <c r="AL19" s="23"/>
      <c r="AM19" s="23"/>
      <c r="AN19" s="23"/>
      <c r="AO19" s="35"/>
      <c r="AP19" s="2"/>
      <c r="AQ19" s="2"/>
      <c r="AR19" s="24"/>
      <c r="AS19" s="24"/>
      <c r="AT19" s="24"/>
      <c r="AU19" s="24"/>
      <c r="AV19" s="24"/>
      <c r="AW19" s="24"/>
      <c r="AX19" s="24"/>
      <c r="AY19" s="24"/>
    </row>
    <row r="20" spans="1:51" s="3" customFormat="1" ht="15" customHeight="1">
      <c r="A20" s="25"/>
      <c r="B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4"/>
      <c r="AD20" s="14"/>
      <c r="AE20" s="10"/>
      <c r="AF20" s="10"/>
      <c r="AH20" s="10"/>
      <c r="AI20" s="23"/>
      <c r="AJ20" s="23"/>
      <c r="AK20" s="23"/>
      <c r="AL20" s="23"/>
      <c r="AM20" s="23"/>
      <c r="AN20" s="23"/>
      <c r="AO20" s="35"/>
      <c r="AP20" s="2"/>
      <c r="AQ20" s="2"/>
      <c r="AR20" s="24"/>
      <c r="AS20" s="24"/>
      <c r="AT20" s="24"/>
      <c r="AU20" s="24"/>
      <c r="AV20" s="24"/>
      <c r="AW20" s="24"/>
      <c r="AX20" s="24"/>
      <c r="AY20" s="24"/>
    </row>
    <row r="21" spans="1:51" s="3" customFormat="1" ht="18.850000000000001" customHeight="1">
      <c r="A21" s="25"/>
      <c r="B21" s="2"/>
      <c r="R21" s="2"/>
      <c r="S21" s="2"/>
      <c r="T21" s="9" t="s">
        <v>23</v>
      </c>
      <c r="U21" s="2"/>
      <c r="V21" s="2"/>
      <c r="W21" s="2"/>
      <c r="X21" s="2"/>
      <c r="Y21" s="2"/>
      <c r="Z21" s="2"/>
      <c r="AA21" s="2"/>
      <c r="AB21" s="2"/>
      <c r="AC21" s="14"/>
      <c r="AD21" s="14"/>
      <c r="AE21" s="10"/>
      <c r="AF21" s="10"/>
      <c r="AH21" s="10"/>
      <c r="AI21" s="2"/>
      <c r="AJ21" s="2"/>
      <c r="AK21" s="2"/>
      <c r="AL21" s="2"/>
      <c r="AM21" s="2"/>
      <c r="AN21" s="2"/>
      <c r="AO21" s="23"/>
      <c r="AP21" s="2"/>
      <c r="AQ21" s="2"/>
      <c r="AR21" s="24"/>
      <c r="AS21" s="24"/>
      <c r="AT21" s="24"/>
      <c r="AU21" s="24"/>
      <c r="AV21" s="24"/>
      <c r="AW21" s="24"/>
      <c r="AX21" s="24"/>
      <c r="AY21" s="24"/>
    </row>
    <row r="22" spans="1:51" s="3" customFormat="1" ht="15" customHeight="1">
      <c r="A22" s="25"/>
      <c r="B22" s="2"/>
      <c r="R22" s="10"/>
      <c r="S22" s="10"/>
      <c r="T22" s="6"/>
      <c r="X22" s="5" t="s">
        <v>24</v>
      </c>
      <c r="Y22" s="36">
        <v>0.2</v>
      </c>
      <c r="Z22" s="36"/>
      <c r="AA22" s="10"/>
      <c r="AC22" s="10" t="s">
        <v>25</v>
      </c>
      <c r="AF22" s="10"/>
      <c r="AI22" s="2"/>
      <c r="AJ22" s="2"/>
      <c r="AK22" s="2"/>
      <c r="AL22" s="2"/>
      <c r="AM22" s="2"/>
      <c r="AN22" s="2"/>
      <c r="AO22" s="23"/>
      <c r="AP22" s="2"/>
      <c r="AQ22" s="2"/>
      <c r="AR22" s="24"/>
      <c r="AS22" s="24"/>
      <c r="AT22" s="24"/>
      <c r="AU22" s="24"/>
      <c r="AV22" s="24"/>
      <c r="AW22" s="24"/>
      <c r="AX22" s="24"/>
      <c r="AY22" s="24"/>
    </row>
    <row r="23" spans="1:51" s="3" customFormat="1" ht="15" customHeight="1">
      <c r="A23" s="25"/>
      <c r="B23" s="2"/>
      <c r="R23" s="10"/>
      <c r="S23" s="10"/>
      <c r="T23" s="10"/>
      <c r="X23" s="5" t="s">
        <v>26</v>
      </c>
      <c r="Y23" s="138">
        <f>ATAN(Y22)*180/PI()</f>
        <v>11.309932474020213</v>
      </c>
      <c r="Z23" s="138"/>
      <c r="AA23" s="10" t="s">
        <v>11</v>
      </c>
      <c r="AC23" s="10" t="s">
        <v>27</v>
      </c>
      <c r="AI23" s="2"/>
      <c r="AJ23" s="2"/>
      <c r="AK23" s="2"/>
      <c r="AL23" s="2"/>
      <c r="AM23" s="2"/>
      <c r="AN23" s="2"/>
      <c r="AO23" s="23"/>
      <c r="AP23" s="2"/>
      <c r="AQ23" s="2"/>
      <c r="AR23" s="24"/>
      <c r="AS23" s="24"/>
      <c r="AT23" s="24"/>
      <c r="AU23" s="24"/>
      <c r="AV23" s="24"/>
      <c r="AW23" s="24"/>
      <c r="AX23" s="24"/>
      <c r="AY23" s="24"/>
    </row>
    <row r="24" spans="1:51" s="3" customFormat="1" ht="15" customHeight="1">
      <c r="A24" s="25"/>
      <c r="B24" s="2"/>
      <c r="I24" s="10"/>
      <c r="J24" s="10"/>
      <c r="K24" s="10"/>
      <c r="L24" s="14"/>
      <c r="M24" s="14"/>
      <c r="N24" s="37"/>
      <c r="O24" s="37"/>
      <c r="P24" s="10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3"/>
      <c r="AP24" s="2"/>
      <c r="AQ24" s="2"/>
      <c r="AR24" s="24"/>
      <c r="AS24" s="24"/>
      <c r="AT24" s="24"/>
      <c r="AU24" s="24"/>
      <c r="AV24" s="24"/>
      <c r="AW24" s="24"/>
      <c r="AX24" s="24"/>
      <c r="AY24" s="24"/>
    </row>
    <row r="25" spans="1:51" s="3" customFormat="1" ht="15" customHeight="1">
      <c r="A25" s="25"/>
      <c r="B25" s="38"/>
      <c r="P25" s="10"/>
      <c r="Q25" s="2"/>
      <c r="R25" s="2"/>
      <c r="S25" s="2"/>
      <c r="T25" s="39"/>
      <c r="U25" s="2"/>
      <c r="V25" s="40"/>
      <c r="W25" s="40"/>
      <c r="X25" s="2"/>
      <c r="Y25" s="2"/>
      <c r="Z25" s="2"/>
      <c r="AA25" s="2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"/>
      <c r="AP25" s="41"/>
      <c r="AQ25" s="42"/>
      <c r="AR25" s="24"/>
      <c r="AS25" s="24"/>
      <c r="AT25" s="24"/>
      <c r="AU25" s="24"/>
      <c r="AV25" s="24"/>
      <c r="AW25" s="24"/>
      <c r="AX25" s="24"/>
      <c r="AY25" s="24"/>
    </row>
    <row r="26" spans="1:51" s="3" customFormat="1" ht="15" customHeight="1">
      <c r="A26" s="25"/>
      <c r="B26" s="38"/>
      <c r="P26" s="10"/>
      <c r="Q26" s="2"/>
      <c r="R26" s="2"/>
      <c r="S26" s="2"/>
      <c r="T26" s="39"/>
      <c r="U26" s="2"/>
      <c r="V26" s="40"/>
      <c r="W26" s="40"/>
      <c r="X26" s="2"/>
      <c r="Y26" s="2"/>
      <c r="Z26" s="2"/>
      <c r="AA26" s="2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"/>
      <c r="AP26" s="41"/>
      <c r="AQ26" s="42"/>
      <c r="AR26" s="24"/>
      <c r="AS26" s="24"/>
      <c r="AT26" s="24"/>
      <c r="AU26" s="24"/>
      <c r="AV26" s="24"/>
      <c r="AW26" s="24"/>
      <c r="AX26" s="24"/>
      <c r="AY26" s="24"/>
    </row>
    <row r="27" spans="1:51" s="3" customFormat="1" ht="15" customHeight="1">
      <c r="A27" s="25"/>
      <c r="B27" s="38"/>
      <c r="P27" s="10"/>
      <c r="Q27" s="2"/>
      <c r="R27" s="2"/>
      <c r="S27" s="2"/>
      <c r="T27" s="39"/>
      <c r="U27" s="2"/>
      <c r="V27" s="40"/>
      <c r="W27" s="40"/>
      <c r="X27" s="2"/>
      <c r="Y27" s="2"/>
      <c r="Z27" s="2"/>
      <c r="AA27" s="2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"/>
      <c r="AP27" s="41"/>
      <c r="AQ27" s="42"/>
      <c r="AR27" s="24"/>
      <c r="AS27" s="24"/>
      <c r="AT27" s="24"/>
      <c r="AU27" s="24"/>
      <c r="AV27" s="24"/>
      <c r="AW27" s="24"/>
      <c r="AX27" s="24"/>
      <c r="AY27" s="24"/>
    </row>
    <row r="28" spans="1:51" s="3" customFormat="1" ht="15" customHeight="1">
      <c r="A28" s="25"/>
      <c r="B28" s="38"/>
      <c r="P28" s="10"/>
      <c r="Q28" s="2"/>
      <c r="R28" s="2"/>
      <c r="S28" s="2"/>
      <c r="T28" s="39"/>
      <c r="U28" s="2"/>
      <c r="V28" s="40"/>
      <c r="W28" s="40"/>
      <c r="X28" s="2"/>
      <c r="Y28" s="2"/>
      <c r="Z28" s="2"/>
      <c r="AA28" s="2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"/>
      <c r="AP28" s="41"/>
      <c r="AQ28" s="42"/>
      <c r="AR28" s="24"/>
      <c r="AS28" s="24"/>
      <c r="AT28" s="24"/>
      <c r="AU28" s="24"/>
      <c r="AV28" s="24"/>
      <c r="AW28" s="24"/>
      <c r="AX28" s="24"/>
      <c r="AY28" s="24"/>
    </row>
    <row r="29" spans="1:51" s="3" customFormat="1" ht="15" customHeight="1">
      <c r="A29" s="25"/>
      <c r="B29" s="38"/>
      <c r="P29" s="10"/>
      <c r="Q29" s="2"/>
      <c r="R29" s="2"/>
      <c r="S29" s="2"/>
      <c r="T29" s="39"/>
      <c r="U29" s="2"/>
      <c r="V29" s="40"/>
      <c r="W29" s="40"/>
      <c r="X29" s="2"/>
      <c r="Y29" s="2"/>
      <c r="Z29" s="2"/>
      <c r="AA29" s="2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"/>
      <c r="AP29" s="41"/>
      <c r="AQ29" s="42"/>
      <c r="AR29" s="24"/>
      <c r="AS29" s="24"/>
      <c r="AT29" s="24"/>
      <c r="AU29" s="24"/>
      <c r="AV29" s="24"/>
      <c r="AW29" s="24"/>
      <c r="AX29" s="24"/>
      <c r="AY29" s="24"/>
    </row>
    <row r="30" spans="1:51" s="3" customFormat="1" ht="15" customHeight="1">
      <c r="A30" s="25"/>
      <c r="B30" s="38"/>
      <c r="P30" s="10"/>
      <c r="Q30" s="2"/>
      <c r="R30" s="2"/>
      <c r="S30" s="2"/>
      <c r="T30" s="39"/>
      <c r="U30" s="2"/>
      <c r="V30" s="40"/>
      <c r="W30" s="40"/>
      <c r="X30" s="2"/>
      <c r="Y30" s="2"/>
      <c r="Z30" s="2"/>
      <c r="AA30" s="2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"/>
      <c r="AP30" s="41"/>
      <c r="AQ30" s="42"/>
      <c r="AR30" s="24"/>
      <c r="AS30" s="24"/>
      <c r="AT30" s="24"/>
      <c r="AU30" s="24"/>
      <c r="AV30" s="24"/>
      <c r="AW30" s="24"/>
      <c r="AX30" s="24"/>
      <c r="AY30" s="24"/>
    </row>
    <row r="31" spans="1:51" s="3" customFormat="1" ht="15" customHeight="1">
      <c r="A31" s="25"/>
      <c r="B31" s="2"/>
      <c r="C31" s="7"/>
      <c r="D31" s="7"/>
      <c r="E31" s="7"/>
      <c r="F31" s="7"/>
      <c r="G31" s="7"/>
      <c r="H31" s="7"/>
      <c r="I31" s="7"/>
      <c r="J31" s="43"/>
      <c r="K31" s="43"/>
      <c r="L31" s="43"/>
      <c r="M31" s="43"/>
      <c r="N31" s="43"/>
      <c r="O31" s="43"/>
      <c r="P31" s="44"/>
      <c r="Q31" s="44"/>
      <c r="R31" s="44"/>
      <c r="S31" s="44"/>
      <c r="T31" s="44"/>
      <c r="U31" s="44"/>
      <c r="V31" s="44"/>
      <c r="W31" s="44"/>
      <c r="X31" s="44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3"/>
      <c r="AP31" s="2"/>
      <c r="AQ31" s="42"/>
      <c r="AR31" s="24"/>
    </row>
    <row r="32" spans="1:51" s="3" customFormat="1" ht="29.25" customHeight="1">
      <c r="A32" s="25"/>
      <c r="B32" s="26" t="s">
        <v>28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45"/>
      <c r="W32" s="45"/>
      <c r="X32" s="2"/>
      <c r="Y32" s="2"/>
      <c r="Z32" s="2"/>
      <c r="AA32" s="2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"/>
      <c r="AP32" s="2"/>
      <c r="AQ32" s="42"/>
      <c r="AR32" s="24"/>
    </row>
    <row r="33" spans="1:44" s="3" customFormat="1" ht="15" customHeight="1">
      <c r="A33" s="25"/>
      <c r="B33" s="109"/>
      <c r="C33" s="92" t="s">
        <v>29</v>
      </c>
      <c r="D33" s="92"/>
      <c r="E33" s="92"/>
      <c r="F33" s="92"/>
      <c r="G33" s="93" t="s">
        <v>30</v>
      </c>
      <c r="H33" s="93"/>
      <c r="I33" s="93"/>
      <c r="J33" s="93"/>
      <c r="K33" s="93" t="s">
        <v>31</v>
      </c>
      <c r="L33" s="93"/>
      <c r="M33" s="93" t="s">
        <v>32</v>
      </c>
      <c r="N33" s="93"/>
      <c r="O33" s="93" t="s">
        <v>33</v>
      </c>
      <c r="P33" s="93"/>
      <c r="Q33" s="93" t="s">
        <v>34</v>
      </c>
      <c r="R33" s="93"/>
      <c r="S33" s="93" t="s">
        <v>35</v>
      </c>
      <c r="T33" s="93"/>
      <c r="U33" s="93" t="s">
        <v>36</v>
      </c>
      <c r="V33" s="93"/>
      <c r="W33" s="93" t="s">
        <v>37</v>
      </c>
      <c r="X33" s="93"/>
      <c r="Y33" s="93" t="s">
        <v>38</v>
      </c>
      <c r="Z33" s="93"/>
      <c r="AA33" s="93"/>
      <c r="AB33" s="93"/>
      <c r="AC33" s="93"/>
      <c r="AD33" s="93"/>
      <c r="AE33" s="93"/>
      <c r="AF33" s="93"/>
      <c r="AG33" s="93"/>
      <c r="AH33" s="93"/>
      <c r="AO33" s="2"/>
      <c r="AP33" s="42"/>
      <c r="AQ33" s="24"/>
      <c r="AR33" s="24"/>
    </row>
    <row r="34" spans="1:44" s="3" customFormat="1" ht="15" customHeight="1">
      <c r="A34" s="25"/>
      <c r="B34" s="110"/>
      <c r="C34" s="95"/>
      <c r="D34" s="95"/>
      <c r="E34" s="95"/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O34" s="2"/>
      <c r="AP34" s="42"/>
      <c r="AQ34" s="24"/>
      <c r="AR34" s="24"/>
    </row>
    <row r="35" spans="1:44" s="3" customFormat="1" ht="15" customHeight="1">
      <c r="A35" s="25"/>
      <c r="B35" s="110"/>
      <c r="C35" s="95"/>
      <c r="D35" s="95"/>
      <c r="E35" s="95"/>
      <c r="F35" s="95"/>
      <c r="G35" s="96" t="s">
        <v>39</v>
      </c>
      <c r="H35" s="96"/>
      <c r="I35" s="96" t="s">
        <v>40</v>
      </c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 t="s">
        <v>39</v>
      </c>
      <c r="Z35" s="96"/>
      <c r="AA35" s="96" t="s">
        <v>40</v>
      </c>
      <c r="AB35" s="96"/>
      <c r="AC35" s="96" t="s">
        <v>41</v>
      </c>
      <c r="AD35" s="96"/>
      <c r="AE35" s="97" t="s">
        <v>42</v>
      </c>
      <c r="AF35" s="97"/>
      <c r="AG35" s="97" t="s">
        <v>43</v>
      </c>
      <c r="AH35" s="97"/>
      <c r="AO35" s="2"/>
      <c r="AP35" s="46"/>
      <c r="AQ35" s="24"/>
      <c r="AR35" s="24"/>
    </row>
    <row r="36" spans="1:44" s="3" customFormat="1" ht="15" customHeight="1">
      <c r="A36" s="25"/>
      <c r="B36" s="110"/>
      <c r="C36" s="95"/>
      <c r="D36" s="95"/>
      <c r="E36" s="95"/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7"/>
      <c r="AF36" s="97"/>
      <c r="AG36" s="97"/>
      <c r="AH36" s="97"/>
      <c r="AO36" s="2"/>
      <c r="AP36" s="42"/>
      <c r="AQ36" s="24"/>
      <c r="AR36" s="24"/>
    </row>
    <row r="37" spans="1:44" s="3" customFormat="1" ht="15" customHeight="1">
      <c r="A37" s="25"/>
      <c r="B37" s="110"/>
      <c r="C37" s="95"/>
      <c r="D37" s="95"/>
      <c r="E37" s="95"/>
      <c r="F37" s="95"/>
      <c r="G37" s="95" t="s">
        <v>78</v>
      </c>
      <c r="H37" s="95"/>
      <c r="I37" s="95" t="s">
        <v>79</v>
      </c>
      <c r="J37" s="95"/>
      <c r="K37" s="95" t="s">
        <v>60</v>
      </c>
      <c r="L37" s="95"/>
      <c r="M37" s="95" t="s">
        <v>44</v>
      </c>
      <c r="N37" s="95"/>
      <c r="O37" s="95" t="s">
        <v>45</v>
      </c>
      <c r="P37" s="95"/>
      <c r="Q37" s="95" t="s">
        <v>80</v>
      </c>
      <c r="R37" s="95"/>
      <c r="S37" s="95" t="s">
        <v>71</v>
      </c>
      <c r="T37" s="95"/>
      <c r="U37" s="95" t="s">
        <v>62</v>
      </c>
      <c r="V37" s="95"/>
      <c r="W37" s="95" t="s">
        <v>72</v>
      </c>
      <c r="X37" s="95"/>
      <c r="Y37" s="105" t="s">
        <v>73</v>
      </c>
      <c r="Z37" s="105"/>
      <c r="AA37" s="105" t="s">
        <v>74</v>
      </c>
      <c r="AB37" s="105"/>
      <c r="AC37" s="105" t="s">
        <v>75</v>
      </c>
      <c r="AD37" s="105"/>
      <c r="AE37" s="106" t="s">
        <v>76</v>
      </c>
      <c r="AF37" s="106"/>
      <c r="AG37" s="106" t="s">
        <v>77</v>
      </c>
      <c r="AH37" s="106"/>
      <c r="AO37" s="41"/>
      <c r="AP37" s="42"/>
      <c r="AQ37" s="24"/>
      <c r="AR37" s="24"/>
    </row>
    <row r="38" spans="1:44" s="3" customFormat="1" ht="15" customHeight="1">
      <c r="A38" s="25"/>
      <c r="B38" s="111"/>
      <c r="C38" s="100"/>
      <c r="D38" s="100"/>
      <c r="E38" s="100"/>
      <c r="F38" s="100"/>
      <c r="G38" s="100" t="s">
        <v>3</v>
      </c>
      <c r="H38" s="100"/>
      <c r="I38" s="100" t="s">
        <v>3</v>
      </c>
      <c r="J38" s="100"/>
      <c r="K38" s="100" t="s">
        <v>69</v>
      </c>
      <c r="L38" s="100"/>
      <c r="M38" s="100" t="s">
        <v>70</v>
      </c>
      <c r="N38" s="100"/>
      <c r="O38" s="100" t="s">
        <v>11</v>
      </c>
      <c r="P38" s="100"/>
      <c r="Q38" s="100" t="s">
        <v>11</v>
      </c>
      <c r="R38" s="100"/>
      <c r="S38" s="100" t="s">
        <v>69</v>
      </c>
      <c r="T38" s="100"/>
      <c r="U38" s="100" t="s">
        <v>70</v>
      </c>
      <c r="V38" s="100"/>
      <c r="W38" s="100" t="s">
        <v>46</v>
      </c>
      <c r="X38" s="100"/>
      <c r="Y38" s="100" t="s">
        <v>47</v>
      </c>
      <c r="Z38" s="100"/>
      <c r="AA38" s="100" t="s">
        <v>47</v>
      </c>
      <c r="AB38" s="100"/>
      <c r="AC38" s="100" t="s">
        <v>48</v>
      </c>
      <c r="AD38" s="100"/>
      <c r="AE38" s="101" t="s">
        <v>3</v>
      </c>
      <c r="AF38" s="101"/>
      <c r="AG38" s="101" t="s">
        <v>49</v>
      </c>
      <c r="AH38" s="101"/>
      <c r="AO38" s="2"/>
      <c r="AP38" s="42"/>
      <c r="AQ38" s="24"/>
      <c r="AR38" s="24"/>
    </row>
    <row r="39" spans="1:44" s="3" customFormat="1" ht="0.75" customHeight="1">
      <c r="A39" s="25"/>
      <c r="B39" s="47"/>
      <c r="C39" s="48"/>
      <c r="D39" s="48"/>
      <c r="E39" s="48"/>
      <c r="F39" s="48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107"/>
      <c r="AF39" s="107"/>
      <c r="AG39" s="108"/>
      <c r="AH39" s="108"/>
      <c r="AO39" s="2"/>
      <c r="AP39" s="42"/>
      <c r="AQ39" s="24"/>
      <c r="AR39" s="24"/>
    </row>
    <row r="40" spans="1:44" s="3" customFormat="1" ht="15" customHeight="1">
      <c r="A40" s="25"/>
      <c r="B40" s="112">
        <v>1</v>
      </c>
      <c r="C40" s="50" t="s">
        <v>50</v>
      </c>
      <c r="D40" s="50"/>
      <c r="E40" s="50"/>
      <c r="F40" s="50"/>
      <c r="G40" s="130">
        <f>$Y$5</f>
        <v>0</v>
      </c>
      <c r="H40" s="130"/>
      <c r="I40" s="51">
        <v>-1</v>
      </c>
      <c r="J40" s="51"/>
      <c r="K40" s="52">
        <v>21</v>
      </c>
      <c r="L40" s="52"/>
      <c r="M40" s="52">
        <v>0</v>
      </c>
      <c r="N40" s="52"/>
      <c r="O40" s="52">
        <v>30</v>
      </c>
      <c r="P40" s="52"/>
      <c r="Q40" s="52">
        <v>15</v>
      </c>
      <c r="R40" s="52"/>
      <c r="S40" s="115">
        <f t="shared" ref="S40:S46" si="0">IF(G40="","",K40-$Y$17)</f>
        <v>11</v>
      </c>
      <c r="T40" s="115"/>
      <c r="U40" s="116">
        <f>IF(G40="","",IF(U39="",Y$18,U39+IF(I39&gt;=$Y$7,K39*(G39-I39),S39*(G39-I39))))</f>
        <v>15</v>
      </c>
      <c r="V40" s="116"/>
      <c r="W40" s="117">
        <f t="shared" ref="W40:W46" si="1">IF(G40="","",(COS(RADIANS(O40-$Y$11-$Y$23)))^2/(COS(RADIANS($Y$23))*COS(RADIANS($Y$11))^2*COS(RADIANS($Y$11+Q40+$Y$23))*(1+SQRT((IF(SIN(RADIANS(O40+Q40))*SIN(RADIANS(O40-$Y$12-$Y$23))&lt;=0,0,SIN(RADIANS(O40+Q40))*SIN(RADIANS(O40-$Y$12-$Y$23))))/(IF(COS(RADIANS($Y$11+Q40+$Y$23))*COS(RADIANS($Y$11-$Y$12))&lt;=0,0,COS(RADIANS($Y$11+Q40+$Y$23))*COS(RADIANS($Y$11-$Y$12))))))^2))</f>
        <v>0.4520322488600344</v>
      </c>
      <c r="X40" s="117"/>
      <c r="Y40" s="118">
        <f>IF(G40="","",MAX(0,(($W40*$U40-2*$M40*SQRT($W40)))*COS(RADIANS($Q40))))</f>
        <v>6.5494443523415171</v>
      </c>
      <c r="Z40" s="118"/>
      <c r="AA40" s="119">
        <f>IF(G40="","",MAX(0,IF(W40=1,IF($I40&gt;=$Y$7,($W40*($U40+($K40*($G40-$I40)))),($W40*($U40+$S40*($G40-$I40)))),IF($I40&gt;=$Y$7,($W40*($U40+($K40*($G40-$I40)))-2*$M40*SQRT($W40))*COS(RADIANS($Q40)),($W40*($U40+$S40*($G40-$I40))-2*$M40*SQRT($W40))*COS(RADIANS($Q40))))))</f>
        <v>15.718666445619641</v>
      </c>
      <c r="AB40" s="120"/>
      <c r="AC40" s="121">
        <f>IF(G40="","",(Y40+AA40)*(G40-I40)/2)</f>
        <v>11.134055398980578</v>
      </c>
      <c r="AD40" s="121"/>
      <c r="AE40" s="118">
        <f>IF(G40="","",IF(AC40=0,0,I40-$Y$6+(G40-I40)*(AA40+2*Y40)/(3*(AA40+Y40))))</f>
        <v>9.4313725490196081</v>
      </c>
      <c r="AF40" s="118"/>
      <c r="AG40" s="121">
        <f>IF(G40="","",(AA40+Y40)*(G40-I40)*AE40/2)</f>
        <v>105.00942444920899</v>
      </c>
      <c r="AH40" s="121"/>
      <c r="AO40" s="23"/>
      <c r="AP40" s="42"/>
      <c r="AQ40" s="24"/>
      <c r="AR40" s="24"/>
    </row>
    <row r="41" spans="1:44" s="3" customFormat="1" ht="15" customHeight="1">
      <c r="A41" s="25"/>
      <c r="B41" s="112">
        <v>2</v>
      </c>
      <c r="C41" s="50" t="s">
        <v>51</v>
      </c>
      <c r="D41" s="50"/>
      <c r="E41" s="50"/>
      <c r="F41" s="50"/>
      <c r="G41" s="51">
        <v>-1</v>
      </c>
      <c r="H41" s="51"/>
      <c r="I41" s="51">
        <v>-1.5</v>
      </c>
      <c r="J41" s="51"/>
      <c r="K41" s="52">
        <v>18</v>
      </c>
      <c r="L41" s="52"/>
      <c r="M41" s="52">
        <v>1</v>
      </c>
      <c r="N41" s="52"/>
      <c r="O41" s="52">
        <v>0</v>
      </c>
      <c r="P41" s="52"/>
      <c r="Q41" s="52">
        <v>0</v>
      </c>
      <c r="R41" s="52"/>
      <c r="S41" s="115">
        <f t="shared" si="0"/>
        <v>8</v>
      </c>
      <c r="T41" s="115"/>
      <c r="U41" s="116">
        <f t="shared" ref="U41:U46" si="2">IF(G41="","",IF(U40="",Y$18,U40+IF(I40&gt;=$Y$7,K40*(G40-I40),S40*(G40-I40))))</f>
        <v>36</v>
      </c>
      <c r="V41" s="116"/>
      <c r="W41" s="117">
        <f t="shared" si="1"/>
        <v>1</v>
      </c>
      <c r="X41" s="117"/>
      <c r="Y41" s="118">
        <f t="shared" ref="Y41:Y46" si="3">IF(G41="","",MAX(0,(($W41*$U41-2*$M41*SQRT($W41)))*COS(RADIANS($Q41))))</f>
        <v>34</v>
      </c>
      <c r="Z41" s="118"/>
      <c r="AA41" s="119">
        <f t="shared" ref="AA41:AA46" si="4">IF(G41="","",MAX(0,IF(W41=1,IF($I41&gt;=$Y$7,($W41*($U41+($K41*($G41-$I41)))),($W41*($U41+$S41*($G41-$I41)))),IF($I41&gt;=$Y$7,($W41*($U41+($K41*($G41-$I41)))-2*$M41*SQRT($W41))*COS(RADIANS($Q41)),($W41*($U41+$S41*($G41-$I41))-2*$M41*SQRT($W41))*COS(RADIANS($Q41))))))</f>
        <v>45</v>
      </c>
      <c r="AB41" s="120"/>
      <c r="AC41" s="121">
        <f t="shared" ref="AC41:AC46" si="5">IF(G41="","",(Y41+AA41)*(G41-I41)/2)</f>
        <v>19.75</v>
      </c>
      <c r="AD41" s="121"/>
      <c r="AE41" s="118">
        <f t="shared" ref="AE41:AE46" si="6">IF(G41="","",IF(AC41=0,0,I41-$Y$6+(G41-I41)*(AA41+2*Y41)/(3*(AA41+Y41))))</f>
        <v>8.738396624472573</v>
      </c>
      <c r="AF41" s="118"/>
      <c r="AG41" s="121">
        <f t="shared" ref="AG41:AG46" si="7">IF(G41="","",(AA41+Y41)*(G41-I41)*AE41/2)</f>
        <v>172.58333333333331</v>
      </c>
      <c r="AH41" s="121"/>
      <c r="AO41" s="23"/>
      <c r="AP41" s="42"/>
      <c r="AQ41" s="24"/>
      <c r="AR41" s="24"/>
    </row>
    <row r="42" spans="1:44" s="3" customFormat="1" ht="15" customHeight="1">
      <c r="A42" s="25"/>
      <c r="B42" s="112">
        <v>3</v>
      </c>
      <c r="C42" s="50" t="s">
        <v>52</v>
      </c>
      <c r="D42" s="50"/>
      <c r="E42" s="50"/>
      <c r="F42" s="50"/>
      <c r="G42" s="51">
        <v>-1.5</v>
      </c>
      <c r="H42" s="51"/>
      <c r="I42" s="51">
        <v>-2</v>
      </c>
      <c r="J42" s="51"/>
      <c r="K42" s="52">
        <v>19</v>
      </c>
      <c r="L42" s="52"/>
      <c r="M42" s="52">
        <v>0</v>
      </c>
      <c r="N42" s="52"/>
      <c r="O42" s="52">
        <v>32</v>
      </c>
      <c r="P42" s="52"/>
      <c r="Q42" s="52">
        <v>16</v>
      </c>
      <c r="R42" s="52"/>
      <c r="S42" s="115">
        <f t="shared" si="0"/>
        <v>9</v>
      </c>
      <c r="T42" s="115"/>
      <c r="U42" s="116">
        <f t="shared" si="2"/>
        <v>45</v>
      </c>
      <c r="V42" s="116"/>
      <c r="W42" s="117">
        <f t="shared" si="1"/>
        <v>0.42156495229201996</v>
      </c>
      <c r="X42" s="117"/>
      <c r="Y42" s="118">
        <f t="shared" si="3"/>
        <v>18.235540844477264</v>
      </c>
      <c r="Z42" s="118"/>
      <c r="AA42" s="119">
        <f t="shared" si="4"/>
        <v>22.085266133866906</v>
      </c>
      <c r="AB42" s="120"/>
      <c r="AC42" s="121">
        <f t="shared" si="5"/>
        <v>10.080201744586041</v>
      </c>
      <c r="AD42" s="121"/>
      <c r="AE42" s="118">
        <f t="shared" si="6"/>
        <v>8.2420435510887771</v>
      </c>
      <c r="AF42" s="118"/>
      <c r="AG42" s="121">
        <f t="shared" si="7"/>
        <v>83.081461782639224</v>
      </c>
      <c r="AH42" s="121"/>
      <c r="AO42" s="24"/>
      <c r="AP42" s="24"/>
      <c r="AQ42" s="24"/>
      <c r="AR42" s="24"/>
    </row>
    <row r="43" spans="1:44" s="3" customFormat="1" ht="15" customHeight="1">
      <c r="A43" s="25"/>
      <c r="B43" s="112">
        <v>4</v>
      </c>
      <c r="C43" s="50" t="s">
        <v>81</v>
      </c>
      <c r="D43" s="50"/>
      <c r="E43" s="50"/>
      <c r="F43" s="50"/>
      <c r="G43" s="51">
        <v>-2</v>
      </c>
      <c r="H43" s="51"/>
      <c r="I43" s="51">
        <v>-10</v>
      </c>
      <c r="J43" s="51"/>
      <c r="K43" s="52">
        <v>19</v>
      </c>
      <c r="L43" s="52"/>
      <c r="M43" s="52">
        <v>0</v>
      </c>
      <c r="N43" s="52"/>
      <c r="O43" s="52">
        <v>35</v>
      </c>
      <c r="P43" s="52"/>
      <c r="Q43" s="52">
        <v>17</v>
      </c>
      <c r="R43" s="52"/>
      <c r="S43" s="115">
        <f t="shared" si="0"/>
        <v>9</v>
      </c>
      <c r="T43" s="115"/>
      <c r="U43" s="116">
        <f t="shared" si="2"/>
        <v>54.5</v>
      </c>
      <c r="V43" s="116"/>
      <c r="W43" s="117">
        <f t="shared" si="1"/>
        <v>0.37958127452743617</v>
      </c>
      <c r="X43" s="117"/>
      <c r="Y43" s="118">
        <f t="shared" si="3"/>
        <v>19.783248106727829</v>
      </c>
      <c r="Z43" s="118"/>
      <c r="AA43" s="119">
        <f t="shared" si="4"/>
        <v>45.918915330294872</v>
      </c>
      <c r="AB43" s="120"/>
      <c r="AC43" s="121">
        <f t="shared" si="5"/>
        <v>262.80865374809082</v>
      </c>
      <c r="AD43" s="121"/>
      <c r="AE43" s="118">
        <f t="shared" si="6"/>
        <v>3.4696132596685079</v>
      </c>
      <c r="AF43" s="118"/>
      <c r="AG43" s="121">
        <f t="shared" si="7"/>
        <v>911.84438980000562</v>
      </c>
      <c r="AH43" s="121"/>
      <c r="AO43" s="24"/>
      <c r="AP43" s="24"/>
      <c r="AQ43" s="24"/>
      <c r="AR43" s="24"/>
    </row>
    <row r="44" spans="1:44" s="3" customFormat="1" ht="15" customHeight="1">
      <c r="A44" s="25"/>
      <c r="B44" s="112">
        <v>5</v>
      </c>
      <c r="C44" s="50"/>
      <c r="D44" s="50"/>
      <c r="E44" s="50"/>
      <c r="F44" s="50"/>
      <c r="G44" s="51"/>
      <c r="H44" s="51"/>
      <c r="I44" s="51"/>
      <c r="J44" s="51"/>
      <c r="K44" s="52"/>
      <c r="L44" s="52"/>
      <c r="M44" s="52"/>
      <c r="N44" s="52"/>
      <c r="O44" s="52"/>
      <c r="P44" s="52"/>
      <c r="Q44" s="52"/>
      <c r="R44" s="52"/>
      <c r="S44" s="115" t="str">
        <f t="shared" si="0"/>
        <v/>
      </c>
      <c r="T44" s="115"/>
      <c r="U44" s="116" t="str">
        <f t="shared" si="2"/>
        <v/>
      </c>
      <c r="V44" s="116"/>
      <c r="W44" s="122" t="str">
        <f t="shared" si="1"/>
        <v/>
      </c>
      <c r="X44" s="122"/>
      <c r="Y44" s="118" t="str">
        <f t="shared" si="3"/>
        <v/>
      </c>
      <c r="Z44" s="118"/>
      <c r="AA44" s="119" t="str">
        <f t="shared" si="4"/>
        <v/>
      </c>
      <c r="AB44" s="120"/>
      <c r="AC44" s="121" t="str">
        <f t="shared" si="5"/>
        <v/>
      </c>
      <c r="AD44" s="121"/>
      <c r="AE44" s="118" t="str">
        <f t="shared" si="6"/>
        <v/>
      </c>
      <c r="AF44" s="118"/>
      <c r="AG44" s="121" t="str">
        <f t="shared" si="7"/>
        <v/>
      </c>
      <c r="AH44" s="121"/>
      <c r="AO44" s="24"/>
      <c r="AP44" s="24"/>
      <c r="AQ44" s="24"/>
      <c r="AR44" s="24"/>
    </row>
    <row r="45" spans="1:44" s="3" customFormat="1" ht="15" customHeight="1">
      <c r="A45" s="25"/>
      <c r="B45" s="112">
        <v>6</v>
      </c>
      <c r="C45" s="50"/>
      <c r="D45" s="50"/>
      <c r="E45" s="50"/>
      <c r="F45" s="50"/>
      <c r="G45" s="51"/>
      <c r="H45" s="51"/>
      <c r="I45" s="51"/>
      <c r="J45" s="51"/>
      <c r="K45" s="52"/>
      <c r="L45" s="52"/>
      <c r="M45" s="52"/>
      <c r="N45" s="52"/>
      <c r="O45" s="52"/>
      <c r="P45" s="52"/>
      <c r="Q45" s="52"/>
      <c r="R45" s="52"/>
      <c r="S45" s="115" t="str">
        <f t="shared" si="0"/>
        <v/>
      </c>
      <c r="T45" s="115"/>
      <c r="U45" s="116" t="str">
        <f t="shared" si="2"/>
        <v/>
      </c>
      <c r="V45" s="116"/>
      <c r="W45" s="122" t="str">
        <f t="shared" si="1"/>
        <v/>
      </c>
      <c r="X45" s="122"/>
      <c r="Y45" s="118" t="str">
        <f t="shared" si="3"/>
        <v/>
      </c>
      <c r="Z45" s="118"/>
      <c r="AA45" s="119" t="str">
        <f t="shared" si="4"/>
        <v/>
      </c>
      <c r="AB45" s="120"/>
      <c r="AC45" s="121" t="str">
        <f t="shared" si="5"/>
        <v/>
      </c>
      <c r="AD45" s="121"/>
      <c r="AE45" s="118" t="str">
        <f t="shared" si="6"/>
        <v/>
      </c>
      <c r="AF45" s="118"/>
      <c r="AG45" s="121" t="str">
        <f t="shared" si="7"/>
        <v/>
      </c>
      <c r="AH45" s="121"/>
      <c r="AO45" s="24"/>
      <c r="AP45" s="24"/>
      <c r="AQ45" s="24"/>
      <c r="AR45" s="24"/>
    </row>
    <row r="46" spans="1:44" s="3" customFormat="1" ht="15" customHeight="1">
      <c r="A46" s="25"/>
      <c r="B46" s="113">
        <v>7</v>
      </c>
      <c r="C46" s="114"/>
      <c r="D46" s="114"/>
      <c r="E46" s="114"/>
      <c r="F46" s="114"/>
      <c r="G46" s="89"/>
      <c r="H46" s="89"/>
      <c r="I46" s="89"/>
      <c r="J46" s="89"/>
      <c r="K46" s="90"/>
      <c r="L46" s="90"/>
      <c r="M46" s="90"/>
      <c r="N46" s="90"/>
      <c r="O46" s="90"/>
      <c r="P46" s="90"/>
      <c r="Q46" s="90"/>
      <c r="R46" s="90"/>
      <c r="S46" s="123" t="str">
        <f t="shared" si="0"/>
        <v/>
      </c>
      <c r="T46" s="123"/>
      <c r="U46" s="124" t="str">
        <f t="shared" si="2"/>
        <v/>
      </c>
      <c r="V46" s="124"/>
      <c r="W46" s="125" t="str">
        <f t="shared" si="1"/>
        <v/>
      </c>
      <c r="X46" s="125"/>
      <c r="Y46" s="126" t="str">
        <f t="shared" si="3"/>
        <v/>
      </c>
      <c r="Z46" s="126"/>
      <c r="AA46" s="127" t="str">
        <f t="shared" si="4"/>
        <v/>
      </c>
      <c r="AB46" s="128"/>
      <c r="AC46" s="129" t="str">
        <f t="shared" si="5"/>
        <v/>
      </c>
      <c r="AD46" s="129"/>
      <c r="AE46" s="126" t="str">
        <f t="shared" si="6"/>
        <v/>
      </c>
      <c r="AF46" s="126"/>
      <c r="AG46" s="129" t="str">
        <f t="shared" si="7"/>
        <v/>
      </c>
      <c r="AH46" s="129"/>
      <c r="AO46" s="24"/>
      <c r="AP46" s="24"/>
      <c r="AQ46" s="24"/>
      <c r="AR46" s="24"/>
    </row>
    <row r="47" spans="1:44" s="3" customFormat="1" ht="27.75" customHeight="1">
      <c r="A47" s="25"/>
      <c r="B47" s="53" t="s">
        <v>53</v>
      </c>
      <c r="C47" s="53"/>
      <c r="D47" s="53"/>
      <c r="E47" s="53"/>
      <c r="F47" s="53"/>
      <c r="G47" s="54"/>
      <c r="H47" s="54"/>
      <c r="I47" s="54"/>
      <c r="J47" s="54"/>
      <c r="K47" s="55"/>
      <c r="L47" s="55"/>
      <c r="M47" s="55"/>
      <c r="N47" s="55"/>
      <c r="O47" s="55"/>
      <c r="P47" s="55"/>
      <c r="Q47" s="16"/>
      <c r="R47" s="16"/>
      <c r="S47" s="17"/>
      <c r="T47" s="17"/>
      <c r="U47" s="18"/>
      <c r="V47" s="18"/>
      <c r="W47" s="19"/>
      <c r="X47" s="19"/>
      <c r="Y47" s="20"/>
      <c r="Z47" s="20"/>
      <c r="AA47" s="20"/>
      <c r="AB47" s="20"/>
      <c r="AC47" s="134">
        <f>SUM(AC40:AD46)</f>
        <v>303.77291089165743</v>
      </c>
      <c r="AD47" s="134"/>
      <c r="AE47" s="135"/>
      <c r="AF47" s="135"/>
      <c r="AG47" s="134">
        <f>SUM(AG40:AH46)</f>
        <v>1272.5186093651871</v>
      </c>
      <c r="AH47" s="134"/>
      <c r="AO47" s="24"/>
      <c r="AP47" s="24"/>
      <c r="AQ47" s="24"/>
      <c r="AR47" s="24"/>
    </row>
    <row r="48" spans="1:44" s="3" customFormat="1" ht="16.5" customHeight="1">
      <c r="A48" s="25"/>
      <c r="B48" s="56"/>
      <c r="C48" s="56"/>
      <c r="D48" s="56"/>
      <c r="E48" s="56"/>
      <c r="F48" s="56"/>
      <c r="G48" s="57" t="s">
        <v>54</v>
      </c>
      <c r="H48" s="58"/>
      <c r="I48" s="58"/>
      <c r="J48" s="58"/>
      <c r="K48" s="59"/>
      <c r="L48" s="59"/>
      <c r="M48" s="59"/>
      <c r="N48" s="59"/>
      <c r="O48" s="59"/>
      <c r="P48" s="59"/>
      <c r="Q48" s="60"/>
      <c r="R48" s="60"/>
      <c r="S48" s="61"/>
      <c r="T48" s="61"/>
      <c r="U48" s="62"/>
      <c r="V48" s="62"/>
      <c r="W48" s="63"/>
      <c r="X48" s="63"/>
      <c r="Y48" s="62"/>
      <c r="Z48" s="62"/>
      <c r="AA48" s="62"/>
      <c r="AB48" s="62"/>
      <c r="AC48" s="64"/>
      <c r="AD48" s="64"/>
      <c r="AE48" s="65"/>
      <c r="AF48" s="65"/>
      <c r="AG48" s="64"/>
      <c r="AH48" s="64"/>
      <c r="AO48" s="24"/>
      <c r="AP48" s="24"/>
      <c r="AQ48" s="24"/>
      <c r="AR48" s="24"/>
    </row>
    <row r="49" spans="1:44" s="3" customFormat="1" ht="29.25" customHeight="1">
      <c r="A49" s="25"/>
      <c r="B49" s="66"/>
      <c r="F49" s="67"/>
      <c r="G49" s="67"/>
      <c r="H49" s="68"/>
      <c r="I49" s="68"/>
      <c r="J49" s="69"/>
      <c r="K49" s="69"/>
      <c r="L49" s="69"/>
      <c r="M49" s="69"/>
      <c r="N49" s="68"/>
      <c r="P49" s="68"/>
      <c r="Q49" s="70"/>
      <c r="R49" s="68"/>
      <c r="S49" s="68"/>
      <c r="T49" s="71"/>
      <c r="U49" s="68"/>
      <c r="AA49" s="23"/>
      <c r="AB49" s="2"/>
      <c r="AH49" s="2"/>
      <c r="AI49" s="2"/>
      <c r="AJ49" s="2"/>
      <c r="AK49" s="2"/>
      <c r="AL49" s="2"/>
      <c r="AM49" s="2"/>
      <c r="AN49" s="2"/>
      <c r="AO49" s="46"/>
      <c r="AP49" s="24"/>
      <c r="AQ49" s="24"/>
      <c r="AR49" s="24"/>
    </row>
    <row r="50" spans="1:44" s="3" customFormat="1" ht="27" customHeight="1">
      <c r="A50" s="25"/>
      <c r="B50" s="26" t="s">
        <v>55</v>
      </c>
      <c r="G50" s="2"/>
      <c r="H50" s="2"/>
      <c r="I50" s="2"/>
      <c r="J50" s="2"/>
      <c r="K50" s="2"/>
      <c r="L50" s="2"/>
      <c r="M50" s="2"/>
      <c r="N50" s="2"/>
      <c r="P50" s="2"/>
      <c r="Q50" s="2"/>
      <c r="R50" s="2"/>
      <c r="S50" s="2"/>
      <c r="T50" s="2"/>
      <c r="U50" s="2"/>
      <c r="AA50" s="2"/>
      <c r="AB50" s="23"/>
      <c r="AH50" s="23"/>
      <c r="AI50" s="23"/>
      <c r="AJ50" s="23"/>
      <c r="AK50" s="23"/>
      <c r="AL50" s="23"/>
      <c r="AM50" s="23"/>
      <c r="AN50" s="23"/>
      <c r="AO50" s="2"/>
      <c r="AP50" s="2"/>
      <c r="AQ50" s="42"/>
      <c r="AR50" s="24"/>
    </row>
    <row r="51" spans="1:44" s="3" customFormat="1" ht="15" customHeight="1">
      <c r="A51" s="25"/>
      <c r="B51" s="91"/>
      <c r="C51" s="92" t="s">
        <v>29</v>
      </c>
      <c r="D51" s="92"/>
      <c r="E51" s="92"/>
      <c r="F51" s="92"/>
      <c r="G51" s="93" t="s">
        <v>30</v>
      </c>
      <c r="H51" s="93"/>
      <c r="I51" s="93"/>
      <c r="J51" s="93"/>
      <c r="K51" s="93" t="s">
        <v>31</v>
      </c>
      <c r="L51" s="93"/>
      <c r="M51" s="93" t="s">
        <v>32</v>
      </c>
      <c r="N51" s="93"/>
      <c r="O51" s="93" t="s">
        <v>33</v>
      </c>
      <c r="P51" s="93"/>
      <c r="Q51" s="93" t="s">
        <v>34</v>
      </c>
      <c r="R51" s="93"/>
      <c r="S51" s="93" t="s">
        <v>35</v>
      </c>
      <c r="T51" s="93"/>
      <c r="U51" s="93" t="s">
        <v>36</v>
      </c>
      <c r="V51" s="93"/>
      <c r="W51" s="93" t="s">
        <v>56</v>
      </c>
      <c r="X51" s="93"/>
      <c r="Y51" s="93" t="s">
        <v>57</v>
      </c>
      <c r="Z51" s="93"/>
      <c r="AA51" s="93"/>
      <c r="AB51" s="93"/>
      <c r="AC51" s="93"/>
      <c r="AD51" s="93"/>
      <c r="AE51" s="93"/>
      <c r="AF51" s="93"/>
      <c r="AG51" s="93"/>
      <c r="AH51" s="93"/>
      <c r="AM51" s="23"/>
      <c r="AN51" s="23"/>
      <c r="AO51" s="2"/>
      <c r="AP51" s="42"/>
      <c r="AQ51" s="24"/>
      <c r="AR51" s="24"/>
    </row>
    <row r="52" spans="1:44" s="3" customFormat="1" ht="15" customHeight="1">
      <c r="A52" s="25"/>
      <c r="B52" s="94"/>
      <c r="C52" s="95"/>
      <c r="D52" s="95"/>
      <c r="E52" s="95"/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M52" s="23"/>
      <c r="AN52" s="23"/>
      <c r="AO52" s="2"/>
      <c r="AP52" s="42"/>
      <c r="AQ52" s="24"/>
      <c r="AR52" s="24"/>
    </row>
    <row r="53" spans="1:44" s="3" customFormat="1" ht="15" customHeight="1">
      <c r="A53" s="25"/>
      <c r="B53" s="94"/>
      <c r="C53" s="95"/>
      <c r="D53" s="95"/>
      <c r="E53" s="95"/>
      <c r="F53" s="95"/>
      <c r="G53" s="96" t="s">
        <v>39</v>
      </c>
      <c r="H53" s="96"/>
      <c r="I53" s="96" t="s">
        <v>40</v>
      </c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 t="s">
        <v>39</v>
      </c>
      <c r="Z53" s="96"/>
      <c r="AA53" s="96" t="s">
        <v>40</v>
      </c>
      <c r="AB53" s="96"/>
      <c r="AC53" s="96" t="s">
        <v>41</v>
      </c>
      <c r="AD53" s="96"/>
      <c r="AE53" s="97" t="s">
        <v>42</v>
      </c>
      <c r="AF53" s="97"/>
      <c r="AG53" s="97" t="s">
        <v>43</v>
      </c>
      <c r="AH53" s="97"/>
      <c r="AM53" s="23"/>
      <c r="AN53" s="23"/>
      <c r="AO53" s="2"/>
      <c r="AP53" s="46"/>
      <c r="AQ53" s="24"/>
      <c r="AR53" s="24"/>
    </row>
    <row r="54" spans="1:44" s="3" customFormat="1" ht="15" customHeight="1">
      <c r="A54" s="25"/>
      <c r="B54" s="94"/>
      <c r="C54" s="95"/>
      <c r="D54" s="95"/>
      <c r="E54" s="95"/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7"/>
      <c r="AF54" s="97"/>
      <c r="AG54" s="97"/>
      <c r="AH54" s="97"/>
      <c r="AM54" s="23"/>
      <c r="AN54" s="23"/>
      <c r="AO54" s="2"/>
      <c r="AP54" s="42"/>
      <c r="AQ54" s="24"/>
      <c r="AR54" s="24"/>
    </row>
    <row r="55" spans="1:44" s="3" customFormat="1" ht="15" customHeight="1">
      <c r="A55" s="25"/>
      <c r="B55" s="94"/>
      <c r="C55" s="95"/>
      <c r="D55" s="95"/>
      <c r="E55" s="95"/>
      <c r="F55" s="95"/>
      <c r="G55" s="95" t="s">
        <v>58</v>
      </c>
      <c r="H55" s="95"/>
      <c r="I55" s="95" t="s">
        <v>59</v>
      </c>
      <c r="J55" s="95"/>
      <c r="K55" s="95" t="s">
        <v>60</v>
      </c>
      <c r="L55" s="95"/>
      <c r="M55" s="95" t="s">
        <v>44</v>
      </c>
      <c r="N55" s="95"/>
      <c r="O55" s="95" t="s">
        <v>45</v>
      </c>
      <c r="P55" s="95"/>
      <c r="Q55" s="95" t="s">
        <v>61</v>
      </c>
      <c r="R55" s="95"/>
      <c r="S55" s="95" t="s">
        <v>60</v>
      </c>
      <c r="T55" s="95"/>
      <c r="U55" s="95" t="s">
        <v>62</v>
      </c>
      <c r="V55" s="95"/>
      <c r="W55" s="95" t="s">
        <v>63</v>
      </c>
      <c r="X55" s="95"/>
      <c r="Y55" s="95" t="s">
        <v>64</v>
      </c>
      <c r="Z55" s="95"/>
      <c r="AA55" s="95" t="s">
        <v>65</v>
      </c>
      <c r="AB55" s="95"/>
      <c r="AC55" s="95" t="s">
        <v>66</v>
      </c>
      <c r="AD55" s="95"/>
      <c r="AE55" s="98" t="s">
        <v>67</v>
      </c>
      <c r="AF55" s="98"/>
      <c r="AG55" s="98" t="s">
        <v>68</v>
      </c>
      <c r="AH55" s="98"/>
      <c r="AM55" s="23"/>
      <c r="AN55" s="23"/>
      <c r="AO55" s="41"/>
      <c r="AP55" s="42"/>
      <c r="AQ55" s="24"/>
      <c r="AR55" s="24"/>
    </row>
    <row r="56" spans="1:44" s="3" customFormat="1" ht="15" customHeight="1">
      <c r="A56" s="25"/>
      <c r="B56" s="99"/>
      <c r="C56" s="100"/>
      <c r="D56" s="100"/>
      <c r="E56" s="100"/>
      <c r="F56" s="100"/>
      <c r="G56" s="100" t="s">
        <v>3</v>
      </c>
      <c r="H56" s="100"/>
      <c r="I56" s="100" t="s">
        <v>3</v>
      </c>
      <c r="J56" s="100"/>
      <c r="K56" s="100" t="s">
        <v>69</v>
      </c>
      <c r="L56" s="100"/>
      <c r="M56" s="100" t="s">
        <v>70</v>
      </c>
      <c r="N56" s="100"/>
      <c r="O56" s="100" t="s">
        <v>11</v>
      </c>
      <c r="P56" s="100"/>
      <c r="Q56" s="100" t="s">
        <v>11</v>
      </c>
      <c r="R56" s="100"/>
      <c r="S56" s="100" t="s">
        <v>69</v>
      </c>
      <c r="T56" s="100"/>
      <c r="U56" s="100" t="s">
        <v>70</v>
      </c>
      <c r="V56" s="100"/>
      <c r="W56" s="100" t="s">
        <v>46</v>
      </c>
      <c r="X56" s="100"/>
      <c r="Y56" s="100" t="s">
        <v>47</v>
      </c>
      <c r="Z56" s="100"/>
      <c r="AA56" s="100" t="s">
        <v>47</v>
      </c>
      <c r="AB56" s="100"/>
      <c r="AC56" s="100" t="s">
        <v>48</v>
      </c>
      <c r="AD56" s="100"/>
      <c r="AE56" s="101" t="s">
        <v>3</v>
      </c>
      <c r="AF56" s="101"/>
      <c r="AG56" s="101" t="s">
        <v>49</v>
      </c>
      <c r="AH56" s="101"/>
      <c r="AM56" s="23"/>
      <c r="AN56" s="23"/>
      <c r="AO56" s="2"/>
      <c r="AP56" s="42"/>
      <c r="AQ56" s="24"/>
      <c r="AR56" s="24"/>
    </row>
    <row r="57" spans="1:44" s="3" customFormat="1" ht="0.75" customHeight="1">
      <c r="A57" s="25"/>
      <c r="B57" s="102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8"/>
      <c r="AF57" s="98"/>
      <c r="AG57" s="98"/>
      <c r="AH57" s="98"/>
      <c r="AM57" s="23"/>
      <c r="AN57" s="23"/>
      <c r="AO57" s="2"/>
      <c r="AP57" s="42"/>
      <c r="AQ57" s="24"/>
      <c r="AR57" s="24"/>
    </row>
    <row r="58" spans="1:44" s="3" customFormat="1" ht="15" customHeight="1">
      <c r="A58" s="25"/>
      <c r="B58" s="103">
        <v>1</v>
      </c>
      <c r="C58" s="139" t="str">
        <f>IF(C40="","",C40)</f>
        <v>Backfill material</v>
      </c>
      <c r="D58" s="139"/>
      <c r="E58" s="139"/>
      <c r="F58" s="139"/>
      <c r="G58" s="130">
        <f t="shared" ref="G58:G64" si="8">IF(G40="","",G40)</f>
        <v>0</v>
      </c>
      <c r="H58" s="130"/>
      <c r="I58" s="130">
        <f t="shared" ref="I58:I64" si="9">IF(I40="","",I40)</f>
        <v>-1</v>
      </c>
      <c r="J58" s="130"/>
      <c r="K58" s="131">
        <f t="shared" ref="K58:K64" si="10">IF(K40="","",K40)</f>
        <v>21</v>
      </c>
      <c r="L58" s="131"/>
      <c r="M58" s="131">
        <f t="shared" ref="M58:M64" si="11">IF(M40="","",M40)</f>
        <v>0</v>
      </c>
      <c r="N58" s="131"/>
      <c r="O58" s="131">
        <f t="shared" ref="O58:O64" si="12">IF(O40="","",O40)</f>
        <v>30</v>
      </c>
      <c r="P58" s="131"/>
      <c r="Q58" s="131">
        <f t="shared" ref="Q58:Q64" si="13">IF(Q40="","",-Q40)</f>
        <v>-15</v>
      </c>
      <c r="R58" s="131"/>
      <c r="S58" s="131">
        <f t="shared" ref="S58:S64" si="14">IF(S40="","",S40)</f>
        <v>11</v>
      </c>
      <c r="T58" s="131"/>
      <c r="U58" s="131">
        <f t="shared" ref="U58:U64" si="15">IF(U40="","",U40)</f>
        <v>15</v>
      </c>
      <c r="V58" s="131"/>
      <c r="W58" s="117">
        <f t="shared" ref="W58:W64" si="16">IF(Q58="","",(COS(RADIANS(O58+$Y$11-$Y$23)))^2/(COS(RADIANS($Y$23))*COS(RADIANS($Y$11))^2*COS(RADIANS($Y$11+Q58-$Y$23))*(1-SQRT((IF(SIN(RADIANS(O58-Q58))*SIN(RADIANS(O58+0-$Y$23))&lt;=0,0,SIN(RADIANS(O58-Q58))*SIN(RADIANS(O58+0-$Y$23))))/(IF(COS(RADIANS($Y$11+Q58-$Y$23))*COS(RADIANS($Y$11-0))&lt;=0,0,COS(RADIANS($Y$11+Q58-$Y$23))*COS(RADIANS($Y$11-0))))))^2))</f>
        <v>4.1289314340306831</v>
      </c>
      <c r="X58" s="117"/>
      <c r="Y58" s="121">
        <f>IF(W58="","",($W58*$U58*COS(RADIANS($Q58))))</f>
        <v>59.823622606604928</v>
      </c>
      <c r="Z58" s="121"/>
      <c r="AA58" s="121">
        <f t="shared" ref="AA58:AA64" si="17">IF(Y58="","",IF(W58=1,IF($I58&gt;=$Y$7,($W58*($U58+($K58*($G58-$I58)))),($W58*($U58+$S58*($G58-$I58)))),IF($I58&gt;=$Y$7,($W58*($U58+($K58*($G58-$I58))+2*$M58*SQRT($W58)))*COS(RADIANS($Q58)),($W58*($U58+$S58*($G58-$I58))+2*$M58*SQRT($W58))*COS(RADIANS($Q58)))))</f>
        <v>143.57669425585183</v>
      </c>
      <c r="AB58" s="121"/>
      <c r="AC58" s="121">
        <f t="shared" ref="AC58:AC64" si="18">IF(AA58="","",(Y58+AA58)*(G58-I58)/2)</f>
        <v>101.70015843122837</v>
      </c>
      <c r="AD58" s="121"/>
      <c r="AE58" s="118">
        <f t="shared" ref="AE58:AE64" si="19">IF(AC58="","",I58-$Y$6+(G58-I58)*(AA58+2*Y58)/(3*(AA58+Y58)))</f>
        <v>9.4313725490196081</v>
      </c>
      <c r="AF58" s="118"/>
      <c r="AG58" s="121">
        <f t="shared" ref="AG58:AG64" si="20">IF(AE58="","",(AA58+Y58)*(G58-I58)*AE58/2)</f>
        <v>959.17208245923234</v>
      </c>
      <c r="AH58" s="121"/>
      <c r="AM58" s="23"/>
      <c r="AN58" s="23"/>
      <c r="AO58" s="24"/>
      <c r="AP58" s="24"/>
      <c r="AQ58" s="24"/>
      <c r="AR58" s="24"/>
    </row>
    <row r="59" spans="1:44" s="3" customFormat="1" ht="15" customHeight="1">
      <c r="A59" s="25"/>
      <c r="B59" s="103">
        <v>2</v>
      </c>
      <c r="C59" s="139" t="str">
        <f t="shared" ref="C59:C64" si="21">IF(C41="","",C41)</f>
        <v>Clay</v>
      </c>
      <c r="D59" s="139"/>
      <c r="E59" s="139"/>
      <c r="F59" s="139"/>
      <c r="G59" s="130">
        <f t="shared" si="8"/>
        <v>-1</v>
      </c>
      <c r="H59" s="130"/>
      <c r="I59" s="130">
        <f t="shared" si="9"/>
        <v>-1.5</v>
      </c>
      <c r="J59" s="130"/>
      <c r="K59" s="131">
        <f t="shared" si="10"/>
        <v>18</v>
      </c>
      <c r="L59" s="131"/>
      <c r="M59" s="131">
        <f t="shared" si="11"/>
        <v>1</v>
      </c>
      <c r="N59" s="131"/>
      <c r="O59" s="131">
        <f t="shared" si="12"/>
        <v>0</v>
      </c>
      <c r="P59" s="131"/>
      <c r="Q59" s="131">
        <f t="shared" si="13"/>
        <v>0</v>
      </c>
      <c r="R59" s="131"/>
      <c r="S59" s="131">
        <f t="shared" si="14"/>
        <v>8</v>
      </c>
      <c r="T59" s="131"/>
      <c r="U59" s="131">
        <f t="shared" si="15"/>
        <v>36</v>
      </c>
      <c r="V59" s="131"/>
      <c r="W59" s="117">
        <f t="shared" si="16"/>
        <v>1</v>
      </c>
      <c r="X59" s="117"/>
      <c r="Y59" s="121">
        <f t="shared" ref="Y59:Y64" si="22">IF(W59="","",($W59*$U59*COS(RADIANS($Q59))))</f>
        <v>36</v>
      </c>
      <c r="Z59" s="121"/>
      <c r="AA59" s="121">
        <f t="shared" si="17"/>
        <v>45</v>
      </c>
      <c r="AB59" s="121"/>
      <c r="AC59" s="121">
        <f t="shared" si="18"/>
        <v>20.25</v>
      </c>
      <c r="AD59" s="121"/>
      <c r="AE59" s="118">
        <f t="shared" si="19"/>
        <v>8.7407407407407405</v>
      </c>
      <c r="AF59" s="118"/>
      <c r="AG59" s="121">
        <f t="shared" si="20"/>
        <v>177</v>
      </c>
      <c r="AH59" s="121"/>
      <c r="AM59" s="2"/>
      <c r="AN59" s="2"/>
      <c r="AO59" s="24"/>
      <c r="AP59" s="24"/>
      <c r="AQ59" s="24"/>
      <c r="AR59" s="24"/>
    </row>
    <row r="60" spans="1:44" s="3" customFormat="1" ht="15" customHeight="1">
      <c r="A60" s="25"/>
      <c r="B60" s="103">
        <v>3</v>
      </c>
      <c r="C60" s="139" t="str">
        <f t="shared" si="21"/>
        <v>Sand</v>
      </c>
      <c r="D60" s="139"/>
      <c r="E60" s="139"/>
      <c r="F60" s="139"/>
      <c r="G60" s="130">
        <f t="shared" si="8"/>
        <v>-1.5</v>
      </c>
      <c r="H60" s="130"/>
      <c r="I60" s="130">
        <f t="shared" si="9"/>
        <v>-2</v>
      </c>
      <c r="J60" s="130"/>
      <c r="K60" s="131">
        <f t="shared" si="10"/>
        <v>19</v>
      </c>
      <c r="L60" s="131"/>
      <c r="M60" s="131">
        <f t="shared" si="11"/>
        <v>0</v>
      </c>
      <c r="N60" s="131"/>
      <c r="O60" s="131">
        <f t="shared" si="12"/>
        <v>32</v>
      </c>
      <c r="P60" s="131"/>
      <c r="Q60" s="131">
        <f t="shared" si="13"/>
        <v>-16</v>
      </c>
      <c r="R60" s="131"/>
      <c r="S60" s="131">
        <f t="shared" si="14"/>
        <v>9</v>
      </c>
      <c r="T60" s="131"/>
      <c r="U60" s="131">
        <f t="shared" si="15"/>
        <v>45</v>
      </c>
      <c r="V60" s="131"/>
      <c r="W60" s="117">
        <f t="shared" si="16"/>
        <v>4.8221370521796922</v>
      </c>
      <c r="X60" s="117"/>
      <c r="Y60" s="121">
        <f t="shared" si="22"/>
        <v>208.59010383713655</v>
      </c>
      <c r="Z60" s="121"/>
      <c r="AA60" s="121">
        <f t="shared" si="17"/>
        <v>252.62579242497651</v>
      </c>
      <c r="AB60" s="121"/>
      <c r="AC60" s="121">
        <f t="shared" si="18"/>
        <v>115.30397406552827</v>
      </c>
      <c r="AD60" s="121"/>
      <c r="AE60" s="118">
        <f t="shared" si="19"/>
        <v>8.2420435510887771</v>
      </c>
      <c r="AF60" s="118"/>
      <c r="AG60" s="121">
        <f t="shared" si="20"/>
        <v>950.34037586169484</v>
      </c>
      <c r="AH60" s="121"/>
      <c r="AM60" s="2"/>
      <c r="AN60" s="2"/>
      <c r="AO60" s="24"/>
      <c r="AP60" s="24"/>
      <c r="AQ60" s="24"/>
      <c r="AR60" s="24"/>
    </row>
    <row r="61" spans="1:44" s="3" customFormat="1" ht="15" customHeight="1">
      <c r="A61" s="25"/>
      <c r="B61" s="103">
        <v>4</v>
      </c>
      <c r="C61" s="139" t="str">
        <f t="shared" si="21"/>
        <v>Sand</v>
      </c>
      <c r="D61" s="139"/>
      <c r="E61" s="139"/>
      <c r="F61" s="139"/>
      <c r="G61" s="130">
        <f t="shared" si="8"/>
        <v>-2</v>
      </c>
      <c r="H61" s="130"/>
      <c r="I61" s="130">
        <f t="shared" si="9"/>
        <v>-10</v>
      </c>
      <c r="J61" s="130"/>
      <c r="K61" s="131">
        <f t="shared" si="10"/>
        <v>19</v>
      </c>
      <c r="L61" s="131"/>
      <c r="M61" s="131">
        <f t="shared" si="11"/>
        <v>0</v>
      </c>
      <c r="N61" s="131"/>
      <c r="O61" s="131">
        <f t="shared" si="12"/>
        <v>35</v>
      </c>
      <c r="P61" s="131"/>
      <c r="Q61" s="131">
        <f t="shared" si="13"/>
        <v>-17</v>
      </c>
      <c r="R61" s="131"/>
      <c r="S61" s="131">
        <f t="shared" si="14"/>
        <v>9</v>
      </c>
      <c r="T61" s="131"/>
      <c r="U61" s="131">
        <f t="shared" si="15"/>
        <v>54.5</v>
      </c>
      <c r="V61" s="131"/>
      <c r="W61" s="117">
        <f t="shared" si="16"/>
        <v>6.0615212126440348</v>
      </c>
      <c r="X61" s="117"/>
      <c r="Y61" s="121">
        <f t="shared" si="22"/>
        <v>315.91805523921624</v>
      </c>
      <c r="Z61" s="121"/>
      <c r="AA61" s="121">
        <f t="shared" si="17"/>
        <v>733.27768784882301</v>
      </c>
      <c r="AB61" s="121"/>
      <c r="AC61" s="121">
        <f t="shared" si="18"/>
        <v>4196.7829723521572</v>
      </c>
      <c r="AD61" s="121"/>
      <c r="AE61" s="118">
        <f t="shared" si="19"/>
        <v>3.4696132596685083</v>
      </c>
      <c r="AF61" s="118"/>
      <c r="AG61" s="121">
        <f t="shared" si="20"/>
        <v>14561.21384882406</v>
      </c>
      <c r="AH61" s="121"/>
      <c r="AM61" s="2"/>
      <c r="AN61" s="2"/>
      <c r="AO61" s="24"/>
      <c r="AP61" s="24"/>
      <c r="AQ61" s="24"/>
      <c r="AR61" s="24"/>
    </row>
    <row r="62" spans="1:44" s="3" customFormat="1" ht="15" customHeight="1">
      <c r="A62" s="25"/>
      <c r="B62" s="103">
        <v>5</v>
      </c>
      <c r="C62" s="139" t="str">
        <f t="shared" si="21"/>
        <v/>
      </c>
      <c r="D62" s="139"/>
      <c r="E62" s="139"/>
      <c r="F62" s="139"/>
      <c r="G62" s="130" t="str">
        <f t="shared" si="8"/>
        <v/>
      </c>
      <c r="H62" s="130"/>
      <c r="I62" s="130" t="str">
        <f t="shared" si="9"/>
        <v/>
      </c>
      <c r="J62" s="130"/>
      <c r="K62" s="130" t="str">
        <f t="shared" si="10"/>
        <v/>
      </c>
      <c r="L62" s="130"/>
      <c r="M62" s="130" t="str">
        <f t="shared" si="11"/>
        <v/>
      </c>
      <c r="N62" s="130"/>
      <c r="O62" s="130" t="str">
        <f t="shared" si="12"/>
        <v/>
      </c>
      <c r="P62" s="130"/>
      <c r="Q62" s="131" t="str">
        <f t="shared" si="13"/>
        <v/>
      </c>
      <c r="R62" s="131"/>
      <c r="S62" s="130" t="str">
        <f t="shared" si="14"/>
        <v/>
      </c>
      <c r="T62" s="130"/>
      <c r="U62" s="131" t="str">
        <f t="shared" si="15"/>
        <v/>
      </c>
      <c r="V62" s="131"/>
      <c r="W62" s="122" t="str">
        <f t="shared" si="16"/>
        <v/>
      </c>
      <c r="X62" s="122"/>
      <c r="Y62" s="121" t="str">
        <f t="shared" si="22"/>
        <v/>
      </c>
      <c r="Z62" s="121"/>
      <c r="AA62" s="121" t="str">
        <f t="shared" si="17"/>
        <v/>
      </c>
      <c r="AB62" s="121"/>
      <c r="AC62" s="121" t="str">
        <f t="shared" si="18"/>
        <v/>
      </c>
      <c r="AD62" s="121"/>
      <c r="AE62" s="118" t="str">
        <f t="shared" si="19"/>
        <v/>
      </c>
      <c r="AF62" s="118"/>
      <c r="AG62" s="121" t="str">
        <f t="shared" si="20"/>
        <v/>
      </c>
      <c r="AH62" s="121"/>
      <c r="AM62" s="2"/>
      <c r="AN62" s="2"/>
      <c r="AO62" s="24"/>
      <c r="AP62" s="24"/>
      <c r="AQ62" s="24"/>
      <c r="AR62" s="24"/>
    </row>
    <row r="63" spans="1:44" s="3" customFormat="1" ht="15" customHeight="1">
      <c r="A63" s="25"/>
      <c r="B63" s="103">
        <v>6</v>
      </c>
      <c r="C63" s="139" t="str">
        <f t="shared" si="21"/>
        <v/>
      </c>
      <c r="D63" s="139"/>
      <c r="E63" s="139"/>
      <c r="F63" s="139"/>
      <c r="G63" s="130" t="str">
        <f t="shared" si="8"/>
        <v/>
      </c>
      <c r="H63" s="130"/>
      <c r="I63" s="130" t="str">
        <f t="shared" si="9"/>
        <v/>
      </c>
      <c r="J63" s="130"/>
      <c r="K63" s="130" t="str">
        <f t="shared" si="10"/>
        <v/>
      </c>
      <c r="L63" s="130"/>
      <c r="M63" s="130" t="str">
        <f t="shared" si="11"/>
        <v/>
      </c>
      <c r="N63" s="130"/>
      <c r="O63" s="130" t="str">
        <f t="shared" si="12"/>
        <v/>
      </c>
      <c r="P63" s="130"/>
      <c r="Q63" s="131" t="str">
        <f t="shared" si="13"/>
        <v/>
      </c>
      <c r="R63" s="131"/>
      <c r="S63" s="130" t="str">
        <f t="shared" si="14"/>
        <v/>
      </c>
      <c r="T63" s="130"/>
      <c r="U63" s="131" t="str">
        <f t="shared" si="15"/>
        <v/>
      </c>
      <c r="V63" s="131"/>
      <c r="W63" s="122" t="str">
        <f t="shared" si="16"/>
        <v/>
      </c>
      <c r="X63" s="122"/>
      <c r="Y63" s="121" t="str">
        <f t="shared" si="22"/>
        <v/>
      </c>
      <c r="Z63" s="121"/>
      <c r="AA63" s="121" t="str">
        <f t="shared" si="17"/>
        <v/>
      </c>
      <c r="AB63" s="121"/>
      <c r="AC63" s="121" t="str">
        <f t="shared" si="18"/>
        <v/>
      </c>
      <c r="AD63" s="121"/>
      <c r="AE63" s="118" t="str">
        <f t="shared" si="19"/>
        <v/>
      </c>
      <c r="AF63" s="118"/>
      <c r="AG63" s="121" t="str">
        <f t="shared" si="20"/>
        <v/>
      </c>
      <c r="AH63" s="121"/>
      <c r="AM63" s="2"/>
      <c r="AN63" s="2"/>
      <c r="AO63" s="24"/>
      <c r="AP63" s="24"/>
      <c r="AQ63" s="24"/>
      <c r="AR63" s="24"/>
    </row>
    <row r="64" spans="1:44" s="3" customFormat="1" ht="15" customHeight="1">
      <c r="A64" s="25"/>
      <c r="B64" s="104">
        <v>7</v>
      </c>
      <c r="C64" s="140" t="str">
        <f t="shared" si="21"/>
        <v/>
      </c>
      <c r="D64" s="140"/>
      <c r="E64" s="140"/>
      <c r="F64" s="140"/>
      <c r="G64" s="132" t="str">
        <f t="shared" si="8"/>
        <v/>
      </c>
      <c r="H64" s="132"/>
      <c r="I64" s="132" t="str">
        <f t="shared" si="9"/>
        <v/>
      </c>
      <c r="J64" s="132"/>
      <c r="K64" s="132" t="str">
        <f t="shared" si="10"/>
        <v/>
      </c>
      <c r="L64" s="132"/>
      <c r="M64" s="132" t="str">
        <f t="shared" si="11"/>
        <v/>
      </c>
      <c r="N64" s="132"/>
      <c r="O64" s="132" t="str">
        <f t="shared" si="12"/>
        <v/>
      </c>
      <c r="P64" s="132"/>
      <c r="Q64" s="133" t="str">
        <f t="shared" si="13"/>
        <v/>
      </c>
      <c r="R64" s="133"/>
      <c r="S64" s="132" t="str">
        <f t="shared" si="14"/>
        <v/>
      </c>
      <c r="T64" s="132"/>
      <c r="U64" s="133" t="str">
        <f t="shared" si="15"/>
        <v/>
      </c>
      <c r="V64" s="133"/>
      <c r="W64" s="125" t="str">
        <f t="shared" si="16"/>
        <v/>
      </c>
      <c r="X64" s="125"/>
      <c r="Y64" s="129" t="str">
        <f t="shared" si="22"/>
        <v/>
      </c>
      <c r="Z64" s="129"/>
      <c r="AA64" s="129" t="str">
        <f t="shared" si="17"/>
        <v/>
      </c>
      <c r="AB64" s="129"/>
      <c r="AC64" s="129" t="str">
        <f t="shared" si="18"/>
        <v/>
      </c>
      <c r="AD64" s="129"/>
      <c r="AE64" s="126" t="str">
        <f t="shared" si="19"/>
        <v/>
      </c>
      <c r="AF64" s="126"/>
      <c r="AG64" s="129" t="str">
        <f t="shared" si="20"/>
        <v/>
      </c>
      <c r="AH64" s="129"/>
      <c r="AM64" s="2"/>
      <c r="AN64" s="2"/>
      <c r="AO64" s="24"/>
      <c r="AP64" s="24"/>
      <c r="AQ64" s="24"/>
      <c r="AR64" s="24"/>
    </row>
    <row r="65" spans="1:51" s="3" customFormat="1" ht="27.75" customHeight="1">
      <c r="A65" s="25"/>
      <c r="B65" s="82" t="s">
        <v>53</v>
      </c>
      <c r="C65" s="82"/>
      <c r="D65" s="82"/>
      <c r="E65" s="82"/>
      <c r="F65" s="82"/>
      <c r="G65" s="83"/>
      <c r="H65" s="83"/>
      <c r="I65" s="83"/>
      <c r="J65" s="83"/>
      <c r="K65" s="84"/>
      <c r="L65" s="84"/>
      <c r="M65" s="84"/>
      <c r="N65" s="84"/>
      <c r="O65" s="84"/>
      <c r="P65" s="84"/>
      <c r="Q65" s="85"/>
      <c r="R65" s="85"/>
      <c r="S65" s="86"/>
      <c r="T65" s="86"/>
      <c r="U65" s="87"/>
      <c r="V65" s="87"/>
      <c r="W65" s="88"/>
      <c r="X65" s="88"/>
      <c r="Y65" s="85"/>
      <c r="Z65" s="85"/>
      <c r="AA65" s="85"/>
      <c r="AB65" s="85"/>
      <c r="AC65" s="136">
        <f>SUM(AC58:AD64)</f>
        <v>4434.0371048489142</v>
      </c>
      <c r="AD65" s="136"/>
      <c r="AE65" s="137"/>
      <c r="AF65" s="137"/>
      <c r="AG65" s="136">
        <f>SUM(AG58:AH64)</f>
        <v>16647.726307144985</v>
      </c>
      <c r="AH65" s="136"/>
      <c r="AM65" s="2"/>
      <c r="AN65" s="2"/>
      <c r="AO65" s="46"/>
      <c r="AP65" s="24"/>
      <c r="AQ65" s="24"/>
      <c r="AR65" s="24"/>
      <c r="AS65" s="24"/>
      <c r="AT65" s="24"/>
      <c r="AU65" s="24"/>
      <c r="AV65" s="24"/>
      <c r="AW65" s="24"/>
    </row>
    <row r="66" spans="1:51" s="77" customFormat="1" ht="15" customHeight="1">
      <c r="A66" s="25"/>
      <c r="B66" s="66"/>
      <c r="C66" s="66"/>
      <c r="D66" s="66"/>
      <c r="E66" s="67"/>
      <c r="F66" s="67"/>
      <c r="G66" s="68"/>
      <c r="H66" s="68"/>
      <c r="I66" s="72"/>
      <c r="J66" s="68"/>
      <c r="K66" s="73"/>
      <c r="L66" s="72"/>
      <c r="M66" s="72"/>
      <c r="N66" s="71"/>
      <c r="O66" s="3"/>
      <c r="P66" s="70"/>
      <c r="Q66" s="71"/>
      <c r="R66" s="71"/>
      <c r="S66" s="71"/>
      <c r="T66" s="68"/>
      <c r="U66" s="71"/>
      <c r="V66" s="71"/>
      <c r="W66" s="71"/>
      <c r="X66" s="71"/>
      <c r="Y66" s="71"/>
      <c r="Z66" s="71"/>
      <c r="AA66" s="23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74"/>
      <c r="AO66" s="75"/>
      <c r="AP66" s="76"/>
      <c r="AQ66" s="76"/>
      <c r="AR66" s="76"/>
      <c r="AS66" s="76"/>
      <c r="AT66" s="76"/>
      <c r="AU66" s="76"/>
      <c r="AV66" s="76"/>
      <c r="AW66" s="76"/>
    </row>
    <row r="67" spans="1:51" s="2" customFormat="1" ht="12.75">
      <c r="A67" s="25"/>
      <c r="AO67" s="23"/>
      <c r="AR67" s="24"/>
      <c r="AS67" s="24"/>
      <c r="AT67" s="24"/>
      <c r="AU67" s="24"/>
      <c r="AV67" s="78"/>
      <c r="AW67" s="78"/>
      <c r="AX67" s="78"/>
      <c r="AY67" s="78"/>
    </row>
    <row r="68" spans="1:51" s="2" customFormat="1" ht="12.75">
      <c r="A68" s="25"/>
      <c r="AO68" s="23"/>
      <c r="AR68" s="24"/>
      <c r="AS68" s="24"/>
      <c r="AT68" s="24"/>
      <c r="AU68" s="24"/>
      <c r="AV68" s="78"/>
      <c r="AW68" s="78"/>
      <c r="AX68" s="78"/>
      <c r="AY68" s="78"/>
    </row>
    <row r="69" spans="1:51" s="2" customFormat="1" ht="12.75">
      <c r="A69" s="25"/>
      <c r="AO69" s="23"/>
      <c r="AR69" s="24"/>
      <c r="AS69" s="24"/>
      <c r="AT69" s="24"/>
      <c r="AU69" s="24"/>
      <c r="AV69" s="78"/>
      <c r="AW69" s="78"/>
      <c r="AX69" s="78"/>
      <c r="AY69" s="78"/>
    </row>
    <row r="96" spans="1:26">
      <c r="A96" s="79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</sheetData>
  <sheetProtection algorithmName="SHA-512" hashValue="EaOdUhJR9rFQ/g7X8qThZsIVa8QrPdYFM3BAWX7TPRuY8ASXt2zFTDI9f1Gz+6yjN1aIMk1ONDKWTDMKRUQ3Ig==" saltValue="o9swwQjVEEXlNcSPPpj6rg==" spinCount="100000" sheet="1" objects="1" scenarios="1"/>
  <mergeCells count="372">
    <mergeCell ref="AC65:AD65"/>
    <mergeCell ref="AE65:AF65"/>
    <mergeCell ref="AG65:AH65"/>
    <mergeCell ref="Q65:R65"/>
    <mergeCell ref="S65:T65"/>
    <mergeCell ref="U65:V65"/>
    <mergeCell ref="W65:X65"/>
    <mergeCell ref="Y65:Z65"/>
    <mergeCell ref="AA65:AB65"/>
    <mergeCell ref="B65:F65"/>
    <mergeCell ref="G65:H65"/>
    <mergeCell ref="I65:J65"/>
    <mergeCell ref="K65:L65"/>
    <mergeCell ref="M65:N65"/>
    <mergeCell ref="O65:P65"/>
    <mergeCell ref="W64:X64"/>
    <mergeCell ref="Y64:Z64"/>
    <mergeCell ref="AA64:AB64"/>
    <mergeCell ref="C64:F64"/>
    <mergeCell ref="G64:H64"/>
    <mergeCell ref="I64:J64"/>
    <mergeCell ref="K64:L64"/>
    <mergeCell ref="M64:N64"/>
    <mergeCell ref="O64:P64"/>
    <mergeCell ref="Q64:R64"/>
    <mergeCell ref="S64:T64"/>
    <mergeCell ref="U64:V64"/>
    <mergeCell ref="U62:V62"/>
    <mergeCell ref="W62:X62"/>
    <mergeCell ref="Y62:Z62"/>
    <mergeCell ref="AA62:AB62"/>
    <mergeCell ref="AC62:AD62"/>
    <mergeCell ref="AC64:AD64"/>
    <mergeCell ref="AE64:AF64"/>
    <mergeCell ref="AG64:AH64"/>
    <mergeCell ref="AG63:AH63"/>
    <mergeCell ref="U63:V63"/>
    <mergeCell ref="W63:X63"/>
    <mergeCell ref="Y63:Z63"/>
    <mergeCell ref="AA63:AB63"/>
    <mergeCell ref="AC63:AD63"/>
    <mergeCell ref="AE63:AF63"/>
    <mergeCell ref="C63:F63"/>
    <mergeCell ref="G63:H63"/>
    <mergeCell ref="I63:J63"/>
    <mergeCell ref="K63:L63"/>
    <mergeCell ref="M63:N63"/>
    <mergeCell ref="O63:P63"/>
    <mergeCell ref="Q63:R63"/>
    <mergeCell ref="S63:T63"/>
    <mergeCell ref="S62:T62"/>
    <mergeCell ref="AC61:AD61"/>
    <mergeCell ref="AE61:AF61"/>
    <mergeCell ref="AG61:AH61"/>
    <mergeCell ref="C62:F62"/>
    <mergeCell ref="G62:H62"/>
    <mergeCell ref="I62:J62"/>
    <mergeCell ref="K62:L62"/>
    <mergeCell ref="M62:N62"/>
    <mergeCell ref="O62:P62"/>
    <mergeCell ref="Q62:R62"/>
    <mergeCell ref="Q61:R61"/>
    <mergeCell ref="S61:T61"/>
    <mergeCell ref="U61:V61"/>
    <mergeCell ref="W61:X61"/>
    <mergeCell ref="Y61:Z61"/>
    <mergeCell ref="AA61:AB61"/>
    <mergeCell ref="C61:F61"/>
    <mergeCell ref="G61:H61"/>
    <mergeCell ref="I61:J61"/>
    <mergeCell ref="K61:L61"/>
    <mergeCell ref="M61:N61"/>
    <mergeCell ref="O61:P61"/>
    <mergeCell ref="AE62:AF62"/>
    <mergeCell ref="AG62:AH62"/>
    <mergeCell ref="AE60:AF60"/>
    <mergeCell ref="AG60:AH60"/>
    <mergeCell ref="AG59:AH59"/>
    <mergeCell ref="C60:F60"/>
    <mergeCell ref="G60:H60"/>
    <mergeCell ref="I60:J60"/>
    <mergeCell ref="K60:L60"/>
    <mergeCell ref="M60:N60"/>
    <mergeCell ref="O60:P60"/>
    <mergeCell ref="Q60:R60"/>
    <mergeCell ref="S60:T60"/>
    <mergeCell ref="U60:V60"/>
    <mergeCell ref="U59:V59"/>
    <mergeCell ref="W59:X59"/>
    <mergeCell ref="Y59:Z59"/>
    <mergeCell ref="AA59:AB59"/>
    <mergeCell ref="AC59:AD59"/>
    <mergeCell ref="AE59:AF59"/>
    <mergeCell ref="U58:V58"/>
    <mergeCell ref="W58:X58"/>
    <mergeCell ref="Y58:Z58"/>
    <mergeCell ref="AA58:AB58"/>
    <mergeCell ref="AC58:AD58"/>
    <mergeCell ref="W60:X60"/>
    <mergeCell ref="Y60:Z60"/>
    <mergeCell ref="AA60:AB60"/>
    <mergeCell ref="AC60:AD60"/>
    <mergeCell ref="C59:F59"/>
    <mergeCell ref="G59:H59"/>
    <mergeCell ref="I59:J59"/>
    <mergeCell ref="K59:L59"/>
    <mergeCell ref="M59:N59"/>
    <mergeCell ref="O59:P59"/>
    <mergeCell ref="Q59:R59"/>
    <mergeCell ref="S59:T59"/>
    <mergeCell ref="S58:T58"/>
    <mergeCell ref="AC57:AD57"/>
    <mergeCell ref="AE57:AF57"/>
    <mergeCell ref="AG57:AH57"/>
    <mergeCell ref="C58:F58"/>
    <mergeCell ref="G58:H58"/>
    <mergeCell ref="I58:J58"/>
    <mergeCell ref="K58:L58"/>
    <mergeCell ref="M58:N58"/>
    <mergeCell ref="O58:P58"/>
    <mergeCell ref="Q58:R58"/>
    <mergeCell ref="Q57:R57"/>
    <mergeCell ref="S57:T57"/>
    <mergeCell ref="U57:V57"/>
    <mergeCell ref="W57:X57"/>
    <mergeCell ref="Y57:Z57"/>
    <mergeCell ref="AA57:AB57"/>
    <mergeCell ref="C57:F57"/>
    <mergeCell ref="G57:H57"/>
    <mergeCell ref="I57:J57"/>
    <mergeCell ref="K57:L57"/>
    <mergeCell ref="M57:N57"/>
    <mergeCell ref="O57:P57"/>
    <mergeCell ref="AE58:AF58"/>
    <mergeCell ref="AG58:AH58"/>
    <mergeCell ref="W56:X56"/>
    <mergeCell ref="Y56:Z56"/>
    <mergeCell ref="AA56:AB56"/>
    <mergeCell ref="AC56:AD56"/>
    <mergeCell ref="AE56:AF56"/>
    <mergeCell ref="AG56:AH56"/>
    <mergeCell ref="AE55:AF55"/>
    <mergeCell ref="AG55:AH55"/>
    <mergeCell ref="G56:H56"/>
    <mergeCell ref="I56:J56"/>
    <mergeCell ref="K56:L56"/>
    <mergeCell ref="M56:N56"/>
    <mergeCell ref="O56:P56"/>
    <mergeCell ref="Q56:R56"/>
    <mergeCell ref="S56:T56"/>
    <mergeCell ref="U56:V56"/>
    <mergeCell ref="S55:T55"/>
    <mergeCell ref="U55:V55"/>
    <mergeCell ref="W55:X55"/>
    <mergeCell ref="Y55:Z55"/>
    <mergeCell ref="AA55:AB55"/>
    <mergeCell ref="AC55:AD55"/>
    <mergeCell ref="G55:H55"/>
    <mergeCell ref="I55:J55"/>
    <mergeCell ref="Q55:R55"/>
    <mergeCell ref="W51:X54"/>
    <mergeCell ref="Y51:AH52"/>
    <mergeCell ref="G53:H54"/>
    <mergeCell ref="I53:J54"/>
    <mergeCell ref="Y53:Z54"/>
    <mergeCell ref="AA53:AB54"/>
    <mergeCell ref="AC53:AD54"/>
    <mergeCell ref="AE53:AF54"/>
    <mergeCell ref="AG53:AH54"/>
    <mergeCell ref="U46:V46"/>
    <mergeCell ref="W46:X46"/>
    <mergeCell ref="Y46:Z46"/>
    <mergeCell ref="AA46:AB46"/>
    <mergeCell ref="AC46:AD46"/>
    <mergeCell ref="AG47:AH47"/>
    <mergeCell ref="B51:B56"/>
    <mergeCell ref="C51:F56"/>
    <mergeCell ref="G51:J52"/>
    <mergeCell ref="K51:L54"/>
    <mergeCell ref="M51:N54"/>
    <mergeCell ref="O51:P54"/>
    <mergeCell ref="Q51:R54"/>
    <mergeCell ref="S51:T54"/>
    <mergeCell ref="U51:V54"/>
    <mergeCell ref="U47:V47"/>
    <mergeCell ref="W47:X47"/>
    <mergeCell ref="Y47:Z47"/>
    <mergeCell ref="AA47:AB47"/>
    <mergeCell ref="AC47:AD47"/>
    <mergeCell ref="AE47:AF47"/>
    <mergeCell ref="K55:L55"/>
    <mergeCell ref="M55:N55"/>
    <mergeCell ref="O55:P55"/>
    <mergeCell ref="B47:F47"/>
    <mergeCell ref="G47:H47"/>
    <mergeCell ref="I47:J47"/>
    <mergeCell ref="K47:L47"/>
    <mergeCell ref="M47:N47"/>
    <mergeCell ref="O47:P47"/>
    <mergeCell ref="Q47:R47"/>
    <mergeCell ref="S47:T47"/>
    <mergeCell ref="S46:T46"/>
    <mergeCell ref="AC45:AD45"/>
    <mergeCell ref="AE45:AF45"/>
    <mergeCell ref="AG45:AH45"/>
    <mergeCell ref="C46:F46"/>
    <mergeCell ref="G46:H46"/>
    <mergeCell ref="I46:J46"/>
    <mergeCell ref="K46:L46"/>
    <mergeCell ref="M46:N46"/>
    <mergeCell ref="O46:P46"/>
    <mergeCell ref="Q46:R46"/>
    <mergeCell ref="Q45:R45"/>
    <mergeCell ref="S45:T45"/>
    <mergeCell ref="U45:V45"/>
    <mergeCell ref="W45:X45"/>
    <mergeCell ref="Y45:Z45"/>
    <mergeCell ref="AA45:AB45"/>
    <mergeCell ref="C45:F45"/>
    <mergeCell ref="G45:H45"/>
    <mergeCell ref="I45:J45"/>
    <mergeCell ref="K45:L45"/>
    <mergeCell ref="M45:N45"/>
    <mergeCell ref="O45:P45"/>
    <mergeCell ref="AE46:AF46"/>
    <mergeCell ref="AG46:AH46"/>
    <mergeCell ref="AE44:AF44"/>
    <mergeCell ref="AG44:AH44"/>
    <mergeCell ref="AG43:AH43"/>
    <mergeCell ref="C44:F44"/>
    <mergeCell ref="G44:H44"/>
    <mergeCell ref="I44:J44"/>
    <mergeCell ref="K44:L44"/>
    <mergeCell ref="M44:N44"/>
    <mergeCell ref="O44:P44"/>
    <mergeCell ref="Q44:R44"/>
    <mergeCell ref="S44:T44"/>
    <mergeCell ref="U44:V44"/>
    <mergeCell ref="U43:V43"/>
    <mergeCell ref="W43:X43"/>
    <mergeCell ref="Y43:Z43"/>
    <mergeCell ref="AA43:AB43"/>
    <mergeCell ref="AC43:AD43"/>
    <mergeCell ref="AE43:AF43"/>
    <mergeCell ref="U42:V42"/>
    <mergeCell ref="W42:X42"/>
    <mergeCell ref="Y42:Z42"/>
    <mergeCell ref="AA42:AB42"/>
    <mergeCell ref="AC42:AD42"/>
    <mergeCell ref="W44:X44"/>
    <mergeCell ref="Y44:Z44"/>
    <mergeCell ref="AA44:AB44"/>
    <mergeCell ref="AC44:AD44"/>
    <mergeCell ref="C43:F43"/>
    <mergeCell ref="G43:H43"/>
    <mergeCell ref="I43:J43"/>
    <mergeCell ref="K43:L43"/>
    <mergeCell ref="M43:N43"/>
    <mergeCell ref="O43:P43"/>
    <mergeCell ref="Q43:R43"/>
    <mergeCell ref="S43:T43"/>
    <mergeCell ref="S42:T42"/>
    <mergeCell ref="AC41:AD41"/>
    <mergeCell ref="AE41:AF41"/>
    <mergeCell ref="AG41:AH41"/>
    <mergeCell ref="C42:F42"/>
    <mergeCell ref="G42:H42"/>
    <mergeCell ref="I42:J42"/>
    <mergeCell ref="K42:L42"/>
    <mergeCell ref="M42:N42"/>
    <mergeCell ref="O42:P42"/>
    <mergeCell ref="Q42:R42"/>
    <mergeCell ref="Q41:R41"/>
    <mergeCell ref="S41:T41"/>
    <mergeCell ref="U41:V41"/>
    <mergeCell ref="W41:X41"/>
    <mergeCell ref="Y41:Z41"/>
    <mergeCell ref="AA41:AB41"/>
    <mergeCell ref="C41:F41"/>
    <mergeCell ref="G41:H41"/>
    <mergeCell ref="I41:J41"/>
    <mergeCell ref="K41:L41"/>
    <mergeCell ref="M41:N41"/>
    <mergeCell ref="O41:P41"/>
    <mergeCell ref="AE42:AF42"/>
    <mergeCell ref="AG42:AH42"/>
    <mergeCell ref="W40:X40"/>
    <mergeCell ref="Y40:Z40"/>
    <mergeCell ref="AA40:AB40"/>
    <mergeCell ref="AC40:AD40"/>
    <mergeCell ref="AE40:AF40"/>
    <mergeCell ref="AG40:AH40"/>
    <mergeCell ref="AG39:AH39"/>
    <mergeCell ref="C40:F40"/>
    <mergeCell ref="G40:H40"/>
    <mergeCell ref="I40:J40"/>
    <mergeCell ref="K40:L40"/>
    <mergeCell ref="M40:N40"/>
    <mergeCell ref="O40:P40"/>
    <mergeCell ref="Q40:R40"/>
    <mergeCell ref="S40:T40"/>
    <mergeCell ref="U40:V40"/>
    <mergeCell ref="U39:V39"/>
    <mergeCell ref="W39:X39"/>
    <mergeCell ref="Y39:Z39"/>
    <mergeCell ref="AA39:AB39"/>
    <mergeCell ref="AC39:AD39"/>
    <mergeCell ref="AE39:AF39"/>
    <mergeCell ref="AE38:AF38"/>
    <mergeCell ref="AG38:AH38"/>
    <mergeCell ref="C39:F39"/>
    <mergeCell ref="G39:H39"/>
    <mergeCell ref="I39:J39"/>
    <mergeCell ref="K39:L39"/>
    <mergeCell ref="M39:N39"/>
    <mergeCell ref="O39:P39"/>
    <mergeCell ref="Q39:R39"/>
    <mergeCell ref="S39:T39"/>
    <mergeCell ref="S38:T38"/>
    <mergeCell ref="U38:V38"/>
    <mergeCell ref="W38:X38"/>
    <mergeCell ref="Y38:Z38"/>
    <mergeCell ref="AA38:AB38"/>
    <mergeCell ref="AC38:AD38"/>
    <mergeCell ref="G38:H38"/>
    <mergeCell ref="I38:J38"/>
    <mergeCell ref="K38:L38"/>
    <mergeCell ref="M38:N38"/>
    <mergeCell ref="O38:P38"/>
    <mergeCell ref="Q38:R38"/>
    <mergeCell ref="AC37:AD37"/>
    <mergeCell ref="AE37:AF37"/>
    <mergeCell ref="AG37:AH37"/>
    <mergeCell ref="AE35:AF36"/>
    <mergeCell ref="AG35:AH36"/>
    <mergeCell ref="G37:H37"/>
    <mergeCell ref="I37:J37"/>
    <mergeCell ref="K37:L37"/>
    <mergeCell ref="M37:N37"/>
    <mergeCell ref="O37:P37"/>
    <mergeCell ref="Q37:R37"/>
    <mergeCell ref="S37:T37"/>
    <mergeCell ref="U37:V37"/>
    <mergeCell ref="Q33:R36"/>
    <mergeCell ref="S33:T36"/>
    <mergeCell ref="U33:V36"/>
    <mergeCell ref="W33:X36"/>
    <mergeCell ref="Y33:AH34"/>
    <mergeCell ref="G35:H36"/>
    <mergeCell ref="I35:J36"/>
    <mergeCell ref="Y35:Z36"/>
    <mergeCell ref="B33:B38"/>
    <mergeCell ref="C33:F38"/>
    <mergeCell ref="G33:J34"/>
    <mergeCell ref="K33:L36"/>
    <mergeCell ref="M33:N36"/>
    <mergeCell ref="O33:P36"/>
    <mergeCell ref="W37:X37"/>
    <mergeCell ref="Y37:Z37"/>
    <mergeCell ref="AA37:AB37"/>
    <mergeCell ref="Y5:Z5"/>
    <mergeCell ref="Y6:Z6"/>
    <mergeCell ref="Y7:Z7"/>
    <mergeCell ref="Y11:Z11"/>
    <mergeCell ref="Y12:Z12"/>
    <mergeCell ref="Y17:Z17"/>
    <mergeCell ref="AA35:AB36"/>
    <mergeCell ref="AC35:AD36"/>
    <mergeCell ref="Y18:Z18"/>
    <mergeCell ref="AA18:AB18"/>
    <mergeCell ref="Y22:Z22"/>
    <mergeCell ref="Y23:Z23"/>
  </mergeCells>
  <phoneticPr fontId="2"/>
  <dataValidations disablePrompts="1" count="1">
    <dataValidation type="list" allowBlank="1" showInputMessage="1" showErrorMessage="1" sqref="I2:K2" xr:uid="{A9596903-A590-4782-BDA4-A48283215937}">
      <formula1>"Static,Seismic,Liquefy"</formula1>
    </dataValidation>
  </dataValidations>
  <pageMargins left="0.7" right="0.7" top="0.75" bottom="0.75" header="0.3" footer="0.3"/>
  <pageSetup paperSize="9" scale="83" orientation="landscape" horizontalDpi="300" verticalDpi="300" r:id="rId1"/>
  <rowBreaks count="2" manualBreakCount="2">
    <brk id="31" max="36" man="1"/>
    <brk id="66" max="36" man="1"/>
  </rowBreaks>
  <colBreaks count="1" manualBreakCount="1">
    <brk id="3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小岩千紗</dc:creator>
  <cp:lastModifiedBy>小岩千紗</cp:lastModifiedBy>
  <cp:lastPrinted>2021-08-19T13:23:58Z</cp:lastPrinted>
  <dcterms:created xsi:type="dcterms:W3CDTF">2021-08-19T13:23:04Z</dcterms:created>
  <dcterms:modified xsi:type="dcterms:W3CDTF">2021-08-19T14:01:49Z</dcterms:modified>
</cp:coreProperties>
</file>