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laibo/Desktop/"/>
    </mc:Choice>
  </mc:AlternateContent>
  <xr:revisionPtr revIDLastSave="0" documentId="13_ncr:1_{EB9E7F7A-C441-054A-87F9-00D31F4B9306}" xr6:coauthVersionLast="47" xr6:coauthVersionMax="47" xr10:uidLastSave="{00000000-0000-0000-0000-000000000000}"/>
  <bookViews>
    <workbookView xWindow="0" yWindow="0" windowWidth="35840" windowHeight="22400" tabRatio="747" activeTab="7" xr2:uid="{00000000-000D-0000-FFFF-FFFF00000000}"/>
  </bookViews>
  <sheets>
    <sheet name="市场分析" sheetId="4" r:id="rId1"/>
    <sheet name="市场分析- 3" sheetId="11" r:id="rId2"/>
    <sheet name="竞品分析" sheetId="5" r:id="rId3"/>
    <sheet name="核心竞争对分析" sheetId="12" r:id="rId4"/>
    <sheet name="成本利润核算" sheetId="1" r:id="rId5"/>
    <sheet name="关键词布局" sheetId="2" r:id="rId6"/>
    <sheet name="listing切入点" sheetId="3" r:id="rId7"/>
    <sheet name="文案套图设计" sheetId="6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9" i="1" l="1"/>
  <c r="M39" i="1"/>
  <c r="L39" i="1"/>
  <c r="J39" i="1"/>
  <c r="I39" i="1"/>
  <c r="H39" i="1"/>
  <c r="AA39" i="1" s="1"/>
  <c r="AA38" i="1"/>
  <c r="Y38" i="1"/>
  <c r="M38" i="1"/>
  <c r="L38" i="1"/>
  <c r="J38" i="1"/>
  <c r="I38" i="1"/>
  <c r="H38" i="1"/>
  <c r="AA37" i="1"/>
  <c r="Y37" i="1"/>
  <c r="M37" i="1"/>
  <c r="L37" i="1"/>
  <c r="J37" i="1"/>
  <c r="I37" i="1"/>
  <c r="H37" i="1"/>
  <c r="Y36" i="1"/>
  <c r="M36" i="1"/>
  <c r="L36" i="1"/>
  <c r="J36" i="1"/>
  <c r="I36" i="1"/>
  <c r="H36" i="1"/>
  <c r="AA36" i="1" s="1"/>
  <c r="AA35" i="1"/>
  <c r="Y35" i="1"/>
  <c r="M35" i="1"/>
  <c r="L35" i="1"/>
  <c r="J35" i="1"/>
  <c r="I35" i="1"/>
  <c r="H35" i="1"/>
  <c r="AA34" i="1"/>
  <c r="Y34" i="1"/>
  <c r="M34" i="1"/>
  <c r="L34" i="1"/>
  <c r="J34" i="1"/>
  <c r="I34" i="1"/>
  <c r="H34" i="1"/>
  <c r="Y33" i="1"/>
  <c r="M33" i="1"/>
  <c r="L33" i="1"/>
  <c r="J33" i="1"/>
  <c r="I33" i="1"/>
  <c r="H33" i="1"/>
  <c r="AA33" i="1" s="1"/>
  <c r="AA32" i="1"/>
  <c r="Y32" i="1"/>
  <c r="M32" i="1"/>
  <c r="L32" i="1"/>
  <c r="J32" i="1"/>
  <c r="I32" i="1"/>
  <c r="H32" i="1"/>
  <c r="AA30" i="1"/>
  <c r="Y30" i="1"/>
  <c r="M30" i="1"/>
  <c r="L30" i="1"/>
  <c r="J30" i="1"/>
  <c r="I30" i="1"/>
  <c r="H30" i="1"/>
  <c r="Y29" i="1"/>
  <c r="M29" i="1"/>
  <c r="L29" i="1"/>
  <c r="J29" i="1"/>
  <c r="I29" i="1"/>
  <c r="H29" i="1"/>
  <c r="AA29" i="1" s="1"/>
  <c r="AA28" i="1"/>
  <c r="Y28" i="1"/>
  <c r="M28" i="1"/>
  <c r="L28" i="1"/>
  <c r="J28" i="1"/>
  <c r="I28" i="1"/>
  <c r="H28" i="1"/>
  <c r="AA27" i="1"/>
  <c r="Y27" i="1"/>
  <c r="M27" i="1"/>
  <c r="L27" i="1"/>
  <c r="J27" i="1"/>
  <c r="I27" i="1"/>
  <c r="H27" i="1"/>
  <c r="Y26" i="1"/>
  <c r="M26" i="1"/>
  <c r="L26" i="1"/>
  <c r="J26" i="1"/>
  <c r="I26" i="1"/>
  <c r="H26" i="1"/>
  <c r="AA26" i="1" s="1"/>
  <c r="AA25" i="1"/>
  <c r="Y25" i="1"/>
  <c r="M25" i="1"/>
  <c r="L25" i="1"/>
  <c r="J25" i="1"/>
  <c r="I25" i="1"/>
  <c r="H25" i="1"/>
  <c r="AA24" i="1"/>
  <c r="Y24" i="1"/>
  <c r="M24" i="1"/>
  <c r="L24" i="1"/>
  <c r="J24" i="1"/>
  <c r="I24" i="1"/>
  <c r="H24" i="1"/>
  <c r="Y23" i="1"/>
  <c r="M23" i="1"/>
  <c r="L23" i="1"/>
  <c r="J23" i="1"/>
  <c r="I23" i="1"/>
  <c r="H23" i="1"/>
  <c r="AA23" i="1" s="1"/>
  <c r="AA21" i="1"/>
  <c r="Y21" i="1"/>
  <c r="M21" i="1"/>
  <c r="L21" i="1"/>
  <c r="J21" i="1"/>
  <c r="I21" i="1"/>
  <c r="H21" i="1"/>
  <c r="AA20" i="1"/>
  <c r="Y20" i="1"/>
  <c r="M20" i="1"/>
  <c r="L20" i="1"/>
  <c r="J20" i="1"/>
  <c r="I20" i="1"/>
  <c r="H20" i="1"/>
  <c r="G20" i="1"/>
  <c r="Z20" i="1" s="1"/>
  <c r="AC20" i="1" s="1"/>
  <c r="D20" i="1"/>
  <c r="E20" i="1" s="1"/>
  <c r="U20" i="1" s="1"/>
  <c r="T20" i="1" s="1"/>
  <c r="Y19" i="1"/>
  <c r="M19" i="1"/>
  <c r="D19" i="1" s="1"/>
  <c r="E19" i="1" s="1"/>
  <c r="U19" i="1" s="1"/>
  <c r="T19" i="1" s="1"/>
  <c r="L19" i="1"/>
  <c r="J19" i="1"/>
  <c r="I19" i="1"/>
  <c r="H19" i="1"/>
  <c r="AA19" i="1" s="1"/>
  <c r="G19" i="1"/>
  <c r="Z19" i="1" s="1"/>
  <c r="AA18" i="1"/>
  <c r="Y18" i="1"/>
  <c r="AC18" i="1" s="1"/>
  <c r="M18" i="1"/>
  <c r="D18" i="1" s="1"/>
  <c r="E18" i="1" s="1"/>
  <c r="U18" i="1" s="1"/>
  <c r="T18" i="1" s="1"/>
  <c r="L18" i="1"/>
  <c r="J18" i="1"/>
  <c r="I18" i="1"/>
  <c r="H18" i="1"/>
  <c r="AA17" i="1"/>
  <c r="Y17" i="1"/>
  <c r="M17" i="1"/>
  <c r="L17" i="1"/>
  <c r="J17" i="1"/>
  <c r="I17" i="1"/>
  <c r="H17" i="1"/>
  <c r="Y16" i="1"/>
  <c r="M16" i="1"/>
  <c r="L16" i="1"/>
  <c r="J16" i="1"/>
  <c r="I16" i="1"/>
  <c r="H16" i="1"/>
  <c r="AA16" i="1" s="1"/>
  <c r="AA15" i="1"/>
  <c r="Y15" i="1"/>
  <c r="M15" i="1"/>
  <c r="L15" i="1"/>
  <c r="J15" i="1"/>
  <c r="I15" i="1"/>
  <c r="H15" i="1"/>
  <c r="AA14" i="1"/>
  <c r="Y14" i="1"/>
  <c r="M14" i="1"/>
  <c r="L14" i="1"/>
  <c r="J14" i="1"/>
  <c r="I14" i="1"/>
  <c r="H14" i="1"/>
  <c r="G14" i="1"/>
  <c r="Z14" i="1" s="1"/>
  <c r="AC14" i="1" s="1"/>
  <c r="D14" i="1"/>
  <c r="E14" i="1" s="1"/>
  <c r="U14" i="1" s="1"/>
  <c r="T14" i="1" s="1"/>
  <c r="B9" i="1"/>
  <c r="C8" i="1"/>
  <c r="B8" i="1"/>
  <c r="Z5" i="1"/>
  <c r="AA5" i="1" s="1"/>
  <c r="K2" i="1" s="1"/>
  <c r="AA3" i="1"/>
  <c r="J2" i="1" s="1"/>
  <c r="Z3" i="1"/>
  <c r="C3" i="1"/>
  <c r="Z2" i="1"/>
  <c r="AA2" i="1" s="1"/>
  <c r="I2" i="1" s="1"/>
  <c r="M2" i="1"/>
  <c r="N2" i="1" s="1"/>
  <c r="H2" i="1"/>
  <c r="G2" i="1"/>
  <c r="G18" i="1" s="1"/>
  <c r="Z18" i="1" s="1"/>
  <c r="B78" i="12"/>
  <c r="B77" i="12"/>
  <c r="B76" i="12"/>
  <c r="B75" i="12"/>
  <c r="B74" i="12"/>
  <c r="B73" i="12"/>
  <c r="B72" i="12"/>
  <c r="B71" i="12"/>
  <c r="B70" i="12"/>
  <c r="B69" i="12"/>
  <c r="P45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E4" i="11"/>
  <c r="G4" i="11" s="1"/>
  <c r="D4" i="11"/>
  <c r="F4" i="11" s="1"/>
  <c r="I3" i="11" s="1"/>
  <c r="H3" i="11"/>
  <c r="G3" i="11"/>
  <c r="F3" i="11"/>
  <c r="H4" i="11" l="1"/>
  <c r="J3" i="11"/>
  <c r="K3" i="11" s="1"/>
  <c r="D26" i="1"/>
  <c r="E26" i="1" s="1"/>
  <c r="U26" i="1" s="1"/>
  <c r="T26" i="1" s="1"/>
  <c r="AC26" i="1"/>
  <c r="D38" i="1"/>
  <c r="E38" i="1" s="1"/>
  <c r="U38" i="1" s="1"/>
  <c r="T38" i="1" s="1"/>
  <c r="D30" i="1"/>
  <c r="E30" i="1" s="1"/>
  <c r="U30" i="1" s="1"/>
  <c r="T30" i="1" s="1"/>
  <c r="G38" i="1"/>
  <c r="Z38" i="1" s="1"/>
  <c r="AC38" i="1" s="1"/>
  <c r="G32" i="1"/>
  <c r="Z32" i="1" s="1"/>
  <c r="AC32" i="1" s="1"/>
  <c r="G37" i="1"/>
  <c r="Z37" i="1" s="1"/>
  <c r="AC37" i="1" s="1"/>
  <c r="G36" i="1"/>
  <c r="G35" i="1"/>
  <c r="G34" i="1"/>
  <c r="G39" i="1"/>
  <c r="Z39" i="1" s="1"/>
  <c r="AC39" i="1" s="1"/>
  <c r="G33" i="1"/>
  <c r="Z33" i="1" s="1"/>
  <c r="AC33" i="1" s="1"/>
  <c r="AC19" i="1"/>
  <c r="G25" i="1"/>
  <c r="Z25" i="1" s="1"/>
  <c r="AC25" i="1" s="1"/>
  <c r="G30" i="1"/>
  <c r="Z30" i="1" s="1"/>
  <c r="AC30" i="1" s="1"/>
  <c r="G24" i="1"/>
  <c r="Z24" i="1" s="1"/>
  <c r="AC24" i="1" s="1"/>
  <c r="G29" i="1"/>
  <c r="G23" i="1"/>
  <c r="G28" i="1"/>
  <c r="G27" i="1"/>
  <c r="G26" i="1"/>
  <c r="Z26" i="1" s="1"/>
  <c r="D32" i="1"/>
  <c r="E32" i="1" s="1"/>
  <c r="U32" i="1" s="1"/>
  <c r="T32" i="1" s="1"/>
  <c r="G15" i="1"/>
  <c r="G21" i="1"/>
  <c r="G16" i="1"/>
  <c r="G17" i="1"/>
  <c r="Z17" i="1" s="1"/>
  <c r="AC17" i="1" s="1"/>
  <c r="D23" i="1" l="1"/>
  <c r="E23" i="1" s="1"/>
  <c r="U23" i="1" s="1"/>
  <c r="T23" i="1" s="1"/>
  <c r="Z23" i="1"/>
  <c r="AC23" i="1" s="1"/>
  <c r="D29" i="1"/>
  <c r="E29" i="1" s="1"/>
  <c r="U29" i="1" s="1"/>
  <c r="T29" i="1" s="1"/>
  <c r="Z29" i="1"/>
  <c r="AC29" i="1" s="1"/>
  <c r="D16" i="1"/>
  <c r="E16" i="1" s="1"/>
  <c r="U16" i="1" s="1"/>
  <c r="T16" i="1" s="1"/>
  <c r="Z16" i="1"/>
  <c r="AC16" i="1" s="1"/>
  <c r="Z34" i="1"/>
  <c r="AC34" i="1" s="1"/>
  <c r="D34" i="1"/>
  <c r="E34" i="1" s="1"/>
  <c r="U34" i="1" s="1"/>
  <c r="T34" i="1" s="1"/>
  <c r="D21" i="1"/>
  <c r="E21" i="1" s="1"/>
  <c r="U21" i="1" s="1"/>
  <c r="T21" i="1" s="1"/>
  <c r="Z21" i="1"/>
  <c r="AC21" i="1" s="1"/>
  <c r="D35" i="1"/>
  <c r="E35" i="1" s="1"/>
  <c r="U35" i="1" s="1"/>
  <c r="T35" i="1" s="1"/>
  <c r="Z35" i="1"/>
  <c r="AC35" i="1" s="1"/>
  <c r="D15" i="1"/>
  <c r="E15" i="1" s="1"/>
  <c r="U15" i="1" s="1"/>
  <c r="T15" i="1" s="1"/>
  <c r="Z15" i="1"/>
  <c r="AC15" i="1" s="1"/>
  <c r="D36" i="1"/>
  <c r="E36" i="1" s="1"/>
  <c r="U36" i="1" s="1"/>
  <c r="T36" i="1" s="1"/>
  <c r="Z36" i="1"/>
  <c r="AC36" i="1" s="1"/>
  <c r="D37" i="1"/>
  <c r="E37" i="1" s="1"/>
  <c r="U37" i="1" s="1"/>
  <c r="T37" i="1" s="1"/>
  <c r="D24" i="1"/>
  <c r="E24" i="1" s="1"/>
  <c r="U24" i="1" s="1"/>
  <c r="T24" i="1" s="1"/>
  <c r="D39" i="1"/>
  <c r="E39" i="1" s="1"/>
  <c r="U39" i="1" s="1"/>
  <c r="T39" i="1" s="1"/>
  <c r="D33" i="1"/>
  <c r="E33" i="1" s="1"/>
  <c r="U33" i="1" s="1"/>
  <c r="T33" i="1" s="1"/>
  <c r="D17" i="1"/>
  <c r="E17" i="1" s="1"/>
  <c r="U17" i="1" s="1"/>
  <c r="T17" i="1" s="1"/>
  <c r="Z27" i="1"/>
  <c r="AC27" i="1" s="1"/>
  <c r="D27" i="1"/>
  <c r="E27" i="1" s="1"/>
  <c r="U27" i="1" s="1"/>
  <c r="T27" i="1" s="1"/>
  <c r="D25" i="1"/>
  <c r="E25" i="1" s="1"/>
  <c r="U25" i="1" s="1"/>
  <c r="T25" i="1" s="1"/>
  <c r="D28" i="1"/>
  <c r="E28" i="1" s="1"/>
  <c r="U28" i="1" s="1"/>
  <c r="T28" i="1" s="1"/>
  <c r="Z28" i="1"/>
  <c r="AC2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</author>
  </authors>
  <commentList>
    <comment ref="E1" authorId="0" shapeId="0" xr:uid="{00000000-0006-0000-0300-000001000000}">
      <text>
        <r>
          <rPr>
            <sz val="9"/>
            <rFont val="宋体"/>
            <family val="3"/>
            <charset val="134"/>
          </rPr>
          <t>根据竞争对手链接推广情况，预估我们产品销量。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</author>
  </authors>
  <commentList>
    <comment ref="L13" authorId="0" shapeId="0" xr:uid="{00000000-0006-0000-0400-000001000000}">
      <text>
        <r>
          <rPr>
            <b/>
            <sz val="9"/>
            <rFont val="宋体"/>
            <family val="3"/>
            <charset val="134"/>
          </rPr>
          <t>Gary:</t>
        </r>
        <r>
          <rPr>
            <sz val="9"/>
            <rFont val="宋体"/>
            <family val="3"/>
            <charset val="134"/>
          </rPr>
          <t xml:space="preserve">
税率按照13%计算。</t>
        </r>
      </text>
    </comment>
    <comment ref="M13" authorId="0" shapeId="0" xr:uid="{00000000-0006-0000-0400-000002000000}">
      <text>
        <r>
          <rPr>
            <b/>
            <sz val="9"/>
            <rFont val="宋体"/>
            <family val="3"/>
            <charset val="134"/>
          </rPr>
          <t>Gary:</t>
        </r>
        <r>
          <rPr>
            <sz val="9"/>
            <rFont val="宋体"/>
            <family val="3"/>
            <charset val="134"/>
          </rPr>
          <t xml:space="preserve">
采购价的50%进行申报。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linqun</author>
  </authors>
  <commentList>
    <comment ref="C16" authorId="0" shapeId="0" xr:uid="{00000000-0006-0000-0700-000001000000}">
      <text>
        <r>
          <rPr>
            <b/>
            <sz val="9"/>
            <rFont val="宋体"/>
            <family val="3"/>
            <charset val="134"/>
          </rPr>
          <t>linqun:</t>
        </r>
        <r>
          <rPr>
            <sz val="9"/>
            <rFont val="宋体"/>
            <family val="3"/>
            <charset val="134"/>
          </rPr>
          <t xml:space="preserve">
kano模型</t>
        </r>
      </text>
    </comment>
    <comment ref="F16" authorId="0" shapeId="0" xr:uid="{00000000-0006-0000-0700-000002000000}">
      <text>
        <r>
          <rPr>
            <b/>
            <sz val="9"/>
            <rFont val="宋体"/>
            <family val="3"/>
            <charset val="134"/>
          </rPr>
          <t>linqun:</t>
        </r>
        <r>
          <rPr>
            <sz val="9"/>
            <rFont val="宋体"/>
            <family val="3"/>
            <charset val="134"/>
          </rPr>
          <t xml:space="preserve">
考虑用第一人称描述</t>
        </r>
      </text>
    </comment>
  </commentList>
</comments>
</file>

<file path=xl/sharedStrings.xml><?xml version="1.0" encoding="utf-8"?>
<sst xmlns="http://schemas.openxmlformats.org/spreadsheetml/2006/main" count="4048" uniqueCount="1280">
  <si>
    <t>是否为成功新品</t>
  </si>
  <si>
    <t>Brand</t>
  </si>
  <si>
    <t>ASIN</t>
  </si>
  <si>
    <t>产品数量</t>
  </si>
  <si>
    <t>销量</t>
  </si>
  <si>
    <t>30天销量占比</t>
  </si>
  <si>
    <t>CategXry BSR</t>
  </si>
  <si>
    <t>SXb-CategXry</t>
  </si>
  <si>
    <t xml:space="preserve"> 30-day sales</t>
  </si>
  <si>
    <t>月销占比</t>
  </si>
  <si>
    <t>累计占比</t>
  </si>
  <si>
    <t>累计量</t>
  </si>
  <si>
    <t>月销量</t>
  </si>
  <si>
    <t>月销量占比</t>
  </si>
  <si>
    <t>产品数</t>
  </si>
  <si>
    <t>产品数占比</t>
  </si>
  <si>
    <t>产品平均销量</t>
  </si>
  <si>
    <t>Seller TyXXe</t>
  </si>
  <si>
    <t>上架年份</t>
  </si>
  <si>
    <t>上架年月</t>
  </si>
  <si>
    <t>平均销量</t>
  </si>
  <si>
    <t>评论数区间</t>
  </si>
  <si>
    <t>产品数量占比</t>
  </si>
  <si>
    <t>总销量</t>
  </si>
  <si>
    <t>总销量占比</t>
  </si>
  <si>
    <t>价格区间</t>
  </si>
  <si>
    <t>产品量占比</t>
  </si>
  <si>
    <t>是</t>
  </si>
  <si>
    <t>MXehieX</t>
  </si>
  <si>
    <t>B09CGXCNNT</t>
  </si>
  <si>
    <t>XXianXs &amp; KeybXards</t>
  </si>
  <si>
    <t>M SANMERSEN</t>
  </si>
  <si>
    <t>B01M5AWZKC</t>
  </si>
  <si>
    <t>AMZ</t>
  </si>
  <si>
    <t>2021</t>
  </si>
  <si>
    <t>2021-01</t>
  </si>
  <si>
    <t>SXXIA</t>
  </si>
  <si>
    <t>B08QTTR9GV</t>
  </si>
  <si>
    <t>0-300</t>
  </si>
  <si>
    <t>&gt;1W</t>
  </si>
  <si>
    <t>20-30</t>
  </si>
  <si>
    <t>ViXziXt</t>
  </si>
  <si>
    <t>B09J2XX8YNB</t>
  </si>
  <si>
    <t>不是一个类型</t>
  </si>
  <si>
    <t>Dance Mats</t>
  </si>
  <si>
    <t>JXyjXz</t>
  </si>
  <si>
    <t>B08CK9QQMH</t>
  </si>
  <si>
    <t>RenFXx</t>
  </si>
  <si>
    <t>FBA</t>
  </si>
  <si>
    <t>2021-02</t>
  </si>
  <si>
    <t>TXyk</t>
  </si>
  <si>
    <t>B08SW7WM69</t>
  </si>
  <si>
    <t>300-600</t>
  </si>
  <si>
    <t>3000-5000</t>
  </si>
  <si>
    <t>10-20</t>
  </si>
  <si>
    <t>BEAXRE</t>
  </si>
  <si>
    <t>B09JWMN24XX</t>
  </si>
  <si>
    <t>B07MBDZCXT</t>
  </si>
  <si>
    <t>TWFRIC</t>
  </si>
  <si>
    <t>NA</t>
  </si>
  <si>
    <t>B08VNXXG64W</t>
  </si>
  <si>
    <t>600-900</t>
  </si>
  <si>
    <t>5000-10000</t>
  </si>
  <si>
    <t>30-40</t>
  </si>
  <si>
    <t>EagleStXne</t>
  </si>
  <si>
    <t>B096FFXQ2Z</t>
  </si>
  <si>
    <t>3种功能分开</t>
  </si>
  <si>
    <t>B08NXXNRKXXM</t>
  </si>
  <si>
    <t>2400-3000</t>
  </si>
  <si>
    <t>40-50</t>
  </si>
  <si>
    <t>FivegXes</t>
  </si>
  <si>
    <t>B09B3WFQDL</t>
  </si>
  <si>
    <t>大尺寸</t>
  </si>
  <si>
    <t>B07MLWHWVQ</t>
  </si>
  <si>
    <t>STREET WALK</t>
  </si>
  <si>
    <t>WXwWee</t>
  </si>
  <si>
    <t>B08CTS9J22</t>
  </si>
  <si>
    <t>900-1400</t>
  </si>
  <si>
    <t>70-100</t>
  </si>
  <si>
    <t>First Act</t>
  </si>
  <si>
    <t>B08T59MCGH</t>
  </si>
  <si>
    <t>较大、盒子装</t>
  </si>
  <si>
    <t>CicXse</t>
  </si>
  <si>
    <t>B092DD43M3</t>
  </si>
  <si>
    <t>Kidzlane</t>
  </si>
  <si>
    <t>zXXrdX</t>
  </si>
  <si>
    <t>2021-03</t>
  </si>
  <si>
    <t>B08V5F47R5</t>
  </si>
  <si>
    <t>50-70</t>
  </si>
  <si>
    <t>BRXADREAM</t>
  </si>
  <si>
    <t>B09DK8J84Z</t>
  </si>
  <si>
    <t>43" x 14"、可以作为竞品</t>
  </si>
  <si>
    <t>RetrXth</t>
  </si>
  <si>
    <t>HXllyhi</t>
  </si>
  <si>
    <t>B08SQ9X1BX</t>
  </si>
  <si>
    <t>0-10</t>
  </si>
  <si>
    <t>B094CSJXXVY</t>
  </si>
  <si>
    <t>乐器</t>
  </si>
  <si>
    <t>Cyiecw</t>
  </si>
  <si>
    <t>B07KLTB7WW</t>
  </si>
  <si>
    <t>FXayex</t>
  </si>
  <si>
    <t>JefshXn</t>
  </si>
  <si>
    <t>2021-04</t>
  </si>
  <si>
    <t>B08TLXFX6F</t>
  </si>
  <si>
    <t>1400-1900</t>
  </si>
  <si>
    <t>否</t>
  </si>
  <si>
    <t>B08BCF9ZX6</t>
  </si>
  <si>
    <t>1900-2400</t>
  </si>
  <si>
    <t>Click N' XXlay</t>
  </si>
  <si>
    <t>B00ZIW4AZ6</t>
  </si>
  <si>
    <t>keefXn</t>
  </si>
  <si>
    <t>B092J18GB7</t>
  </si>
  <si>
    <t>XXianX Mat</t>
  </si>
  <si>
    <t>B091K2343H</t>
  </si>
  <si>
    <t>B08T4Q5GFM</t>
  </si>
  <si>
    <t>FXXVERA</t>
  </si>
  <si>
    <t>AbcXSXXXrt</t>
  </si>
  <si>
    <t>B07S2WT15XX</t>
  </si>
  <si>
    <t>DITHIN</t>
  </si>
  <si>
    <t>B07GXS4YMN</t>
  </si>
  <si>
    <t>B08R18KWB7</t>
  </si>
  <si>
    <t>B07XXBQG4YZ</t>
  </si>
  <si>
    <t>zelavXs</t>
  </si>
  <si>
    <t>B08R1D576J</t>
  </si>
  <si>
    <t>Everneed</t>
  </si>
  <si>
    <t>2021-05</t>
  </si>
  <si>
    <t>B0923RLKJX</t>
  </si>
  <si>
    <t>B08FYCRNH1</t>
  </si>
  <si>
    <t>FAX Schwarz</t>
  </si>
  <si>
    <t>B08ZXH8LQ2</t>
  </si>
  <si>
    <t>Jakks XXacific</t>
  </si>
  <si>
    <t>B093FB22WT</t>
  </si>
  <si>
    <t>B08CK4VN1Z</t>
  </si>
  <si>
    <t>EXTSXD</t>
  </si>
  <si>
    <t>XKREVIEW</t>
  </si>
  <si>
    <t>B095S9WH78</t>
  </si>
  <si>
    <t>B08CX9TCJS</t>
  </si>
  <si>
    <t>Aywewii</t>
  </si>
  <si>
    <t>ALERACX</t>
  </si>
  <si>
    <t>Fixget</t>
  </si>
  <si>
    <t>B08QRCNYZL</t>
  </si>
  <si>
    <t>B01KZHXDKG</t>
  </si>
  <si>
    <t>B07JJM4F7B</t>
  </si>
  <si>
    <t>B0917CL49N</t>
  </si>
  <si>
    <t>2021-06</t>
  </si>
  <si>
    <t>B095WB2XLZ</t>
  </si>
  <si>
    <t>B08XX29K2DY</t>
  </si>
  <si>
    <t>EdXCXties</t>
  </si>
  <si>
    <t>B08YR3449T</t>
  </si>
  <si>
    <t>B09B7GHZDY</t>
  </si>
  <si>
    <t>XXlay22</t>
  </si>
  <si>
    <t>B09414RFHR</t>
  </si>
  <si>
    <t>B07XXWCBHMM</t>
  </si>
  <si>
    <t>Minnie MXXse</t>
  </si>
  <si>
    <t>2021-07</t>
  </si>
  <si>
    <t>WasXcXl</t>
  </si>
  <si>
    <t>B094YKJZ68</t>
  </si>
  <si>
    <t>B08CVT2F1G</t>
  </si>
  <si>
    <t>VNVDFLM</t>
  </si>
  <si>
    <t>B0969F2JB8</t>
  </si>
  <si>
    <t>B08FFRLL97</t>
  </si>
  <si>
    <t>2021-08</t>
  </si>
  <si>
    <t>B094CTCXXL4</t>
  </si>
  <si>
    <t>B098DS1VMC</t>
  </si>
  <si>
    <t>2021-09</t>
  </si>
  <si>
    <t>B09DFJW3C1</t>
  </si>
  <si>
    <t>HmiL-X</t>
  </si>
  <si>
    <t>B096FKS8Z4</t>
  </si>
  <si>
    <t>Grarg</t>
  </si>
  <si>
    <t>B09MYDNRKF</t>
  </si>
  <si>
    <t>JXW</t>
  </si>
  <si>
    <t>B098SZZD68</t>
  </si>
  <si>
    <t>2021-10</t>
  </si>
  <si>
    <t>2021-11</t>
  </si>
  <si>
    <t>2021-12</t>
  </si>
  <si>
    <t>1. 市场汇总(XXXXXXX)</t>
  </si>
  <si>
    <t>总计</t>
  </si>
  <si>
    <t>国家</t>
  </si>
  <si>
    <t>样本数</t>
  </si>
  <si>
    <t>月均销量</t>
  </si>
  <si>
    <t>月均销售额</t>
  </si>
  <si>
    <t>月总销量</t>
  </si>
  <si>
    <t>月总销售额</t>
  </si>
  <si>
    <t>平均售价</t>
  </si>
  <si>
    <t>预估年总销量</t>
  </si>
  <si>
    <t>预估年总销售额</t>
  </si>
  <si>
    <t>预估年总销售额/¥</t>
  </si>
  <si>
    <t>平均评分数</t>
  </si>
  <si>
    <t>平均星级</t>
  </si>
  <si>
    <t>市场占比</t>
  </si>
  <si>
    <t>旺季</t>
  </si>
  <si>
    <t>US</t>
  </si>
  <si>
    <t>淡季</t>
  </si>
  <si>
    <t>1、市场竟对分析</t>
  </si>
  <si>
    <t>销量排名</t>
  </si>
  <si>
    <t>我们的产品</t>
  </si>
  <si>
    <t>主图</t>
  </si>
  <si>
    <t>XXXXIN</t>
  </si>
  <si>
    <t>XXXKU</t>
  </si>
  <si>
    <t>品牌</t>
  </si>
  <si>
    <t>M XXXXNMERXXXEN</t>
  </si>
  <si>
    <t>RenfXx</t>
  </si>
  <si>
    <t>CicXXXXe</t>
  </si>
  <si>
    <t>XXXTREET WXLK</t>
  </si>
  <si>
    <t>Click N' PlXy</t>
  </si>
  <si>
    <t>BRXXDREXM</t>
  </si>
  <si>
    <t>FirXXXt Xct</t>
  </si>
  <si>
    <t>尺寸/cm</t>
  </si>
  <si>
    <t>100*36 cm</t>
  </si>
  <si>
    <t>110 X 36cm</t>
  </si>
  <si>
    <t>7.24x15.75 inch</t>
  </si>
  <si>
    <t>39.5" X 14"(100*36 cm)</t>
  </si>
  <si>
    <t>43.3×14.2 inch</t>
  </si>
  <si>
    <t>43.3"x14.2"</t>
  </si>
  <si>
    <t>70 x 29"</t>
  </si>
  <si>
    <t>36*110cm</t>
  </si>
  <si>
    <t>38.2"*14.2"</t>
  </si>
  <si>
    <t>53" x 23"（135 x 58 cm）</t>
  </si>
  <si>
    <t>15.7"*47.2"</t>
  </si>
  <si>
    <t>面板设计</t>
  </si>
  <si>
    <t>红色、动物、钢琴</t>
  </si>
  <si>
    <t>和我们的产品类似</t>
  </si>
  <si>
    <t>动物音</t>
  </si>
  <si>
    <t>8种</t>
  </si>
  <si>
    <t>7种</t>
  </si>
  <si>
    <t>无</t>
  </si>
  <si>
    <t>8种动物</t>
  </si>
  <si>
    <t>有</t>
  </si>
  <si>
    <t>音乐</t>
  </si>
  <si>
    <t>钢琴</t>
  </si>
  <si>
    <t>8种乐器</t>
  </si>
  <si>
    <t>7种乐器、10钢琴健</t>
  </si>
  <si>
    <t>8乐器、10钢琴、</t>
  </si>
  <si>
    <t>7种乐器、10钢琴、10种不同旋律</t>
  </si>
  <si>
    <t>19钢琴健、8种乐器</t>
  </si>
  <si>
    <t>7种乐器、7个黑键</t>
  </si>
  <si>
    <t>8种动物音乐、8种乐器</t>
  </si>
  <si>
    <t>9钢琴、8动物音</t>
  </si>
  <si>
    <t>8钢琴、8种动物声音、</t>
  </si>
  <si>
    <t>声音调节</t>
  </si>
  <si>
    <t>Y</t>
  </si>
  <si>
    <t>灯光</t>
  </si>
  <si>
    <t>N</t>
  </si>
  <si>
    <t>红色灯光</t>
  </si>
  <si>
    <t>有闪光</t>
  </si>
  <si>
    <t>没有</t>
  </si>
  <si>
    <t>其它功能</t>
  </si>
  <si>
    <t>5种模式、可录音</t>
  </si>
  <si>
    <t>录音</t>
  </si>
  <si>
    <t>录音、回放</t>
  </si>
  <si>
    <t>4种不同模式</t>
  </si>
  <si>
    <t>keepX</t>
  </si>
  <si>
    <t>中差评</t>
  </si>
  <si>
    <t>声音差、用过的、无法工作、容易坏、滑</t>
  </si>
  <si>
    <t>滑、不工作、廉价、音质差、包装差、故障</t>
  </si>
  <si>
    <t>很快就坏了、很滑、材料劣质、声音不好</t>
  </si>
  <si>
    <t>语言描述错误、声音不好、不工作</t>
  </si>
  <si>
    <t>坏了、按键坏、太吵、滑倒</t>
  </si>
  <si>
    <t>今年6月份上线无差评</t>
  </si>
  <si>
    <t>坏了、延迟、比图片的小、滑</t>
  </si>
  <si>
    <r>
      <rPr>
        <b/>
        <sz val="11"/>
        <color theme="1"/>
        <rFont val="宋体"/>
        <family val="3"/>
        <charset val="134"/>
        <scheme val="minor"/>
      </rPr>
      <t>读音错、</t>
    </r>
    <r>
      <rPr>
        <sz val="11"/>
        <color theme="1"/>
        <rFont val="宋体"/>
        <family val="3"/>
        <charset val="134"/>
        <scheme val="minor"/>
      </rPr>
      <t>气味难闻</t>
    </r>
  </si>
  <si>
    <t>无法使用、材料差、</t>
  </si>
  <si>
    <t>制作廉价、滑</t>
  </si>
  <si>
    <t>太吵、不工作、没声音</t>
  </si>
  <si>
    <t>太吵、太滑</t>
  </si>
  <si>
    <t>不工作、气味不好闻</t>
  </si>
  <si>
    <t>备注</t>
  </si>
  <si>
    <t>是否对标</t>
  </si>
  <si>
    <t>可作为竞品学习</t>
  </si>
  <si>
    <t>价格($)</t>
  </si>
  <si>
    <t>类目路径</t>
  </si>
  <si>
    <t>大类BXXXR</t>
  </si>
  <si>
    <t>小类目</t>
  </si>
  <si>
    <t>PiXnXXXX &amp; KeybXXrdXXX</t>
  </si>
  <si>
    <t>DXnce MXtXXX</t>
  </si>
  <si>
    <t>小类BXXXR</t>
  </si>
  <si>
    <t>1
32</t>
  </si>
  <si>
    <t>1</t>
  </si>
  <si>
    <t>2
402</t>
  </si>
  <si>
    <t>2
424</t>
  </si>
  <si>
    <t>4
819</t>
  </si>
  <si>
    <t>4
7
939</t>
  </si>
  <si>
    <t>10
1199</t>
  </si>
  <si>
    <t>11</t>
  </si>
  <si>
    <t>5
1312</t>
  </si>
  <si>
    <t>13
1572</t>
  </si>
  <si>
    <t>14
1695</t>
  </si>
  <si>
    <t>6
1805</t>
  </si>
  <si>
    <t>15
2385</t>
  </si>
  <si>
    <t>16
2436</t>
  </si>
  <si>
    <t>月销售额($)</t>
  </si>
  <si>
    <t>毛利率</t>
  </si>
  <si>
    <t>FBX运费($)</t>
  </si>
  <si>
    <t>评分</t>
  </si>
  <si>
    <t>留评数</t>
  </si>
  <si>
    <t>留评率</t>
  </si>
  <si>
    <t>Q&amp;X</t>
  </si>
  <si>
    <t>近30天新增评论数</t>
  </si>
  <si>
    <t>上架时间</t>
  </si>
  <si>
    <t>2017-04-09</t>
  </si>
  <si>
    <t>2020-08-02</t>
  </si>
  <si>
    <t>2019-02-16</t>
  </si>
  <si>
    <t>2021-02-22</t>
  </si>
  <si>
    <t>2019-02-08</t>
  </si>
  <si>
    <t>2021-04-09</t>
  </si>
  <si>
    <t>2018-11-26</t>
  </si>
  <si>
    <t>2020-07-07</t>
  </si>
  <si>
    <t>2015-09-23</t>
  </si>
  <si>
    <t>2021-10-26</t>
  </si>
  <si>
    <t>2021-08-01</t>
  </si>
  <si>
    <t>2018-09-08</t>
  </si>
  <si>
    <t>2020-02-15</t>
  </si>
  <si>
    <t>2021-03-06</t>
  </si>
  <si>
    <t>配送方式</t>
  </si>
  <si>
    <t>FBX</t>
  </si>
  <si>
    <t>XMZ</t>
  </si>
  <si>
    <t>变体数</t>
  </si>
  <si>
    <t>卖家数</t>
  </si>
  <si>
    <t>BuyBXx卖家</t>
  </si>
  <si>
    <t>XXXXNMERXXXEN BrXndXXX</t>
  </si>
  <si>
    <t>JXyMXx</t>
  </si>
  <si>
    <t>RenfXx-XXXtXre</t>
  </si>
  <si>
    <t>TXyk TXyXXX</t>
  </si>
  <si>
    <t>LirenuXXX</t>
  </si>
  <si>
    <t>CYIECW</t>
  </si>
  <si>
    <t>Pingziiz</t>
  </si>
  <si>
    <t>XXXhXp &amp; XXXXve</t>
  </si>
  <si>
    <t>XmXzXn.cXm</t>
  </si>
  <si>
    <t>XXXGDD</t>
  </si>
  <si>
    <t>YeTXm</t>
  </si>
  <si>
    <t>卖家所属地</t>
  </si>
  <si>
    <t>CN</t>
  </si>
  <si>
    <t>UXXX</t>
  </si>
  <si>
    <t>BuyBXx类型</t>
  </si>
  <si>
    <t>BeXXXt XXXeller标识</t>
  </si>
  <si>
    <t>XmXzXn'XXX ChXice</t>
  </si>
  <si>
    <t>New ReleXXXXe标识</t>
  </si>
  <si>
    <t>X+页面</t>
  </si>
  <si>
    <t>视频介绍</t>
  </si>
  <si>
    <t>重量</t>
  </si>
  <si>
    <t>体积</t>
  </si>
  <si>
    <t>15x6.7x2Inch</t>
  </si>
  <si>
    <t>40x14x1 in</t>
  </si>
  <si>
    <t>14.96x1.77x9.4 in</t>
  </si>
  <si>
    <t>43.3x14.2x0.39 in</t>
  </si>
  <si>
    <t>13.11x11.34x2.52 in</t>
  </si>
  <si>
    <t>0.6x43.3x14.2 in</t>
  </si>
  <si>
    <t>11.5x7.4x1.4 in</t>
  </si>
  <si>
    <t>13.43x11.22x2.76 in</t>
  </si>
  <si>
    <t>5.9x11.8x16.3 in</t>
  </si>
  <si>
    <t>13.19x8.86x2.01 in</t>
  </si>
  <si>
    <t>33.7x3.15x15.7 in</t>
  </si>
  <si>
    <t>39.37x0.5x14.17 in</t>
  </si>
  <si>
    <t>12.99x11.42x3.15 in</t>
  </si>
  <si>
    <t>最近更新</t>
  </si>
  <si>
    <t>日期</t>
  </si>
  <si>
    <t>周数</t>
  </si>
  <si>
    <t>BSR排名</t>
  </si>
  <si>
    <t>预估竞对销量</t>
  </si>
  <si>
    <t>排名预估</t>
  </si>
  <si>
    <t>预估销量</t>
  </si>
  <si>
    <t>评分数</t>
  </si>
  <si>
    <t>2021/10/26</t>
  </si>
  <si>
    <t>/</t>
  </si>
  <si>
    <t>2021/10/27</t>
  </si>
  <si>
    <t>2021/10/28</t>
  </si>
  <si>
    <t>2021/10/29</t>
  </si>
  <si>
    <t>2021/10/30</t>
  </si>
  <si>
    <t>2021/10/31</t>
  </si>
  <si>
    <t>2021/11/01</t>
  </si>
  <si>
    <t>2021/11/02</t>
  </si>
  <si>
    <t>2021/11/03</t>
  </si>
  <si>
    <t>2021/11/04</t>
  </si>
  <si>
    <t>2021/11/05</t>
  </si>
  <si>
    <t>2021/11/06</t>
  </si>
  <si>
    <t>2021/11/07</t>
  </si>
  <si>
    <t>2021/11/08</t>
  </si>
  <si>
    <t>2021/11/09</t>
  </si>
  <si>
    <t>2021/11/10</t>
  </si>
  <si>
    <t>2021/11/11</t>
  </si>
  <si>
    <t>2021/11/12</t>
  </si>
  <si>
    <t>2021/11/13</t>
  </si>
  <si>
    <t>2021/11/14</t>
  </si>
  <si>
    <t>2021/11/15</t>
  </si>
  <si>
    <t>2021/11/16</t>
  </si>
  <si>
    <t>2021/11/17</t>
  </si>
  <si>
    <t>2021/11/18</t>
  </si>
  <si>
    <t>2021/11/19</t>
  </si>
  <si>
    <t>2021/11/20</t>
  </si>
  <si>
    <t>2021/11/21</t>
  </si>
  <si>
    <t>2021/11/22</t>
  </si>
  <si>
    <t>2021/11/23</t>
  </si>
  <si>
    <t>2021/11/24</t>
  </si>
  <si>
    <t>2021/11/25</t>
  </si>
  <si>
    <t>2021/11/26</t>
  </si>
  <si>
    <t>2021/11/27</t>
  </si>
  <si>
    <t>2021/11/28</t>
  </si>
  <si>
    <t>2021/11/29</t>
  </si>
  <si>
    <t>2021/11/30</t>
  </si>
  <si>
    <t>2021/12/01</t>
  </si>
  <si>
    <t>2021/12/02</t>
  </si>
  <si>
    <t>2021/12/03</t>
  </si>
  <si>
    <t>2021/12/04</t>
  </si>
  <si>
    <t>2021/12/05</t>
  </si>
  <si>
    <t>2021/12/06</t>
  </si>
  <si>
    <t>2021/12/07</t>
  </si>
  <si>
    <t>2021/12/08</t>
  </si>
  <si>
    <t>2021/12/09</t>
  </si>
  <si>
    <t>2021/12/10</t>
  </si>
  <si>
    <t>2021/12/11</t>
  </si>
  <si>
    <t>2021/12/12</t>
  </si>
  <si>
    <t>2021/12/13</t>
  </si>
  <si>
    <t>2021/12/14</t>
  </si>
  <si>
    <t>2021/12/15</t>
  </si>
  <si>
    <t>2021/12/16</t>
  </si>
  <si>
    <t>2021/12/17</t>
  </si>
  <si>
    <t>2021/12/18</t>
  </si>
  <si>
    <t>2021/12/19</t>
  </si>
  <si>
    <t>2021/12/20</t>
  </si>
  <si>
    <t>2021/12/21</t>
  </si>
  <si>
    <t>2021/12/22</t>
  </si>
  <si>
    <t>2021/12/23</t>
  </si>
  <si>
    <t>2021/12/24</t>
  </si>
  <si>
    <t>2021/12/25</t>
  </si>
  <si>
    <t>2021/12/26</t>
  </si>
  <si>
    <t>2021/12/27</t>
  </si>
  <si>
    <t>2021/12/28</t>
  </si>
  <si>
    <t>2021/12/29</t>
  </si>
  <si>
    <t>2021/12/30</t>
  </si>
  <si>
    <t>2021/12/31</t>
  </si>
  <si>
    <t>2022/01/01</t>
  </si>
  <si>
    <t>2022/01/02</t>
  </si>
  <si>
    <t>2022/01/03</t>
  </si>
  <si>
    <t>2022/01/04</t>
  </si>
  <si>
    <t>2022/01/05</t>
  </si>
  <si>
    <t>2022/01/06</t>
  </si>
  <si>
    <t>2022/01/07</t>
  </si>
  <si>
    <t>2022/01/08</t>
  </si>
  <si>
    <t>2022/01/09</t>
  </si>
  <si>
    <t>2022/01/10</t>
  </si>
  <si>
    <t>产品名称</t>
  </si>
  <si>
    <t>XXXXXXX</t>
  </si>
  <si>
    <t>美森散货</t>
  </si>
  <si>
    <t>以星散货</t>
  </si>
  <si>
    <t>AGL慢船散货</t>
  </si>
  <si>
    <t>AGL快船散货</t>
  </si>
  <si>
    <t>AGL空派散货</t>
  </si>
  <si>
    <t>采购成本</t>
  </si>
  <si>
    <t>采购陈本$</t>
  </si>
  <si>
    <t>FBA费用</t>
  </si>
  <si>
    <t>月仓储费</t>
  </si>
  <si>
    <t>汇率</t>
  </si>
  <si>
    <t>FTW1</t>
  </si>
  <si>
    <t>起运港</t>
  </si>
  <si>
    <t>固定费</t>
  </si>
  <si>
    <t>每CBM/RMB</t>
  </si>
  <si>
    <t>其它杂费</t>
  </si>
  <si>
    <t>1Pcs/RMB</t>
  </si>
  <si>
    <t>1Pcs/USD</t>
  </si>
  <si>
    <t>包装尺寸/cm</t>
  </si>
  <si>
    <t>美国</t>
  </si>
  <si>
    <t>AGL一般海运</t>
  </si>
  <si>
    <t>深圳</t>
  </si>
  <si>
    <t>包装尺寸/inch</t>
  </si>
  <si>
    <t>加拿大</t>
  </si>
  <si>
    <t>AGL快船海运</t>
  </si>
  <si>
    <t>头程体积重/kg</t>
  </si>
  <si>
    <t>FBA:</t>
  </si>
  <si>
    <t>欧洲-德国</t>
  </si>
  <si>
    <t>每KG/RMB</t>
  </si>
  <si>
    <t>实重/kg</t>
  </si>
  <si>
    <t>OZ:</t>
  </si>
  <si>
    <t>英国</t>
  </si>
  <si>
    <t>实重/bl</t>
  </si>
  <si>
    <t>体积/CBM</t>
  </si>
  <si>
    <t>1500Pcs体积</t>
  </si>
  <si>
    <t>1500Pcs重量/kg</t>
  </si>
  <si>
    <t>P0</t>
  </si>
  <si>
    <t>P1</t>
  </si>
  <si>
    <t>运输方式</t>
  </si>
  <si>
    <t>售价</t>
  </si>
  <si>
    <t>毛利</t>
  </si>
  <si>
    <t>头程运费</t>
  </si>
  <si>
    <t>FBA运费</t>
  </si>
  <si>
    <t>佣金</t>
  </si>
  <si>
    <t>VAT费</t>
  </si>
  <si>
    <t>出口退税</t>
  </si>
  <si>
    <t>进口关税</t>
  </si>
  <si>
    <t>关税率</t>
  </si>
  <si>
    <t>广告费</t>
  </si>
  <si>
    <t>coupon</t>
  </si>
  <si>
    <t>其它营销费用</t>
  </si>
  <si>
    <t>退货占比</t>
  </si>
  <si>
    <t>汇损占比</t>
  </si>
  <si>
    <t>采购成本占比</t>
  </si>
  <si>
    <t>头程占比</t>
  </si>
  <si>
    <t>FBA占比</t>
  </si>
  <si>
    <t>利润率</t>
  </si>
  <si>
    <t xml:space="preserve">_2022-01-10 </t>
  </si>
  <si>
    <t>#</t>
  </si>
  <si>
    <t>关键词</t>
  </si>
  <si>
    <t>流量占比</t>
  </si>
  <si>
    <t>关键词类型</t>
  </si>
  <si>
    <t>转化效果</t>
  </si>
  <si>
    <t>搜索量排名</t>
  </si>
  <si>
    <t>月搜索量</t>
  </si>
  <si>
    <t>竞品数</t>
  </si>
  <si>
    <t>竞争度</t>
  </si>
  <si>
    <t>广告竞品数</t>
  </si>
  <si>
    <t>自然排名</t>
  </si>
  <si>
    <t>自然排名详情</t>
  </si>
  <si>
    <t>自然排名时间</t>
  </si>
  <si>
    <t>SP广告排名</t>
  </si>
  <si>
    <t>SP广告排名详情</t>
  </si>
  <si>
    <t>SP广告排名时间</t>
  </si>
  <si>
    <t>曝光位置</t>
  </si>
  <si>
    <t>关键词更新时间</t>
  </si>
  <si>
    <t>XXX</t>
  </si>
  <si>
    <t>[精准流量词, 主要流量词]</t>
  </si>
  <si>
    <t>第1页,2/48</t>
  </si>
  <si>
    <t>2022-01-10</t>
  </si>
  <si>
    <t/>
  </si>
  <si>
    <t>[自然搜索, 头部品牌广告]</t>
  </si>
  <si>
    <t>2022-01-10 00:41:14</t>
  </si>
  <si>
    <t>[精准长尾词, 主要流量词]</t>
  </si>
  <si>
    <t>[转化优质词, 出单词]</t>
  </si>
  <si>
    <t>第2页,10/12</t>
  </si>
  <si>
    <t>[自然搜索, 头部品牌广告, sp广告]</t>
  </si>
  <si>
    <t>2022-01-10 01:30:57</t>
  </si>
  <si>
    <t>[主要流量词]</t>
  </si>
  <si>
    <t>第2页,20/48</t>
  </si>
  <si>
    <t>2022-01-09</t>
  </si>
  <si>
    <t>第2页,4/12</t>
  </si>
  <si>
    <t>2022-01-07</t>
  </si>
  <si>
    <t>[自然搜索, sp广告]</t>
  </si>
  <si>
    <t>2022-01-10 00:03:28</t>
  </si>
  <si>
    <t>第3页,7/9</t>
  </si>
  <si>
    <t>[自然搜索, 头部品牌广告, ac专栏, sp广告]</t>
  </si>
  <si>
    <t>2022-01-10 03:30:36</t>
  </si>
  <si>
    <t>第3页,19/48</t>
  </si>
  <si>
    <t>第3页,9/12</t>
  </si>
  <si>
    <t>2022-01-04</t>
  </si>
  <si>
    <t>2022-01-10 00:07:56</t>
  </si>
  <si>
    <t>[精准长尾词]</t>
  </si>
  <si>
    <t>第1页,3/48</t>
  </si>
  <si>
    <t>2022-01-10 03:27:39</t>
  </si>
  <si>
    <t>第2页,40/48</t>
  </si>
  <si>
    <t>[自然搜索]</t>
  </si>
  <si>
    <t>2022-01-10 00:02:07</t>
  </si>
  <si>
    <t>第1页,12/12</t>
  </si>
  <si>
    <t>[sp广告]</t>
  </si>
  <si>
    <t>2022-01-10 00:48:10</t>
  </si>
  <si>
    <t>第1页,46/48</t>
  </si>
  <si>
    <t>2022-01-10 06:24:01</t>
  </si>
  <si>
    <t>第2页,8/48</t>
  </si>
  <si>
    <t>2022-01-10 00:03:03</t>
  </si>
  <si>
    <t>第3页,42/48</t>
  </si>
  <si>
    <t>2022-01-10 00:21:11</t>
  </si>
  <si>
    <t>第3页,10/12</t>
  </si>
  <si>
    <t>2022-01-10 00:16:25</t>
  </si>
  <si>
    <t>第1页,16/48</t>
  </si>
  <si>
    <t>2022-01-10 06:37:29</t>
  </si>
  <si>
    <t>2022-01-10 05:46:18</t>
  </si>
  <si>
    <t>第1页,47/48</t>
  </si>
  <si>
    <t>2022-01-10 00:16:06</t>
  </si>
  <si>
    <t>第2页,13/48</t>
  </si>
  <si>
    <t>2022-01-10 00:08:43</t>
  </si>
  <si>
    <t>[转化平稳词, 出单词]</t>
  </si>
  <si>
    <t>第1页,1/48</t>
  </si>
  <si>
    <t>第2页,7/12</t>
  </si>
  <si>
    <t>2022-01-10 05:44:46</t>
  </si>
  <si>
    <t>第1页,5/48</t>
  </si>
  <si>
    <t>2022-01-10 05:50:46</t>
  </si>
  <si>
    <t>第3页,1/12</t>
  </si>
  <si>
    <t>2022-01-06</t>
  </si>
  <si>
    <t>2022-01-10 00:10:19</t>
  </si>
  <si>
    <t>2022-01-10 00:49:37</t>
  </si>
  <si>
    <t>[自然搜索, 头部品牌广告, ac专栏]</t>
  </si>
  <si>
    <t>2022-01-10 07:01:13</t>
  </si>
  <si>
    <t>第1页,20/48</t>
  </si>
  <si>
    <t>第1页,11/12</t>
  </si>
  <si>
    <t>2022-01-10 06:09:46</t>
  </si>
  <si>
    <t>第3页,8/48</t>
  </si>
  <si>
    <t>2022-01-10 00:15:52</t>
  </si>
  <si>
    <t>第2页,38/48</t>
  </si>
  <si>
    <t>2022-01-10 00:11:09</t>
  </si>
  <si>
    <t>第1页,21/48</t>
  </si>
  <si>
    <t>2022-01-10 06:50:39</t>
  </si>
  <si>
    <t>第1页,4/48</t>
  </si>
  <si>
    <t>2022-01-10 07:13:29</t>
  </si>
  <si>
    <t>[头部品牌广告]</t>
  </si>
  <si>
    <t>2022-01-10 00:48:14</t>
  </si>
  <si>
    <t>第3页,13/48</t>
  </si>
  <si>
    <t>2022-01-10 00:05:10</t>
  </si>
  <si>
    <t>第1页,7/48</t>
  </si>
  <si>
    <t>2022-01-10 06:38:56</t>
  </si>
  <si>
    <t>第1页,40/48</t>
  </si>
  <si>
    <t>2022-01-10 00:34:47</t>
  </si>
  <si>
    <t>第1页,28/38</t>
  </si>
  <si>
    <t>2022-01-10 05:47:44</t>
  </si>
  <si>
    <t>第2页,22/48</t>
  </si>
  <si>
    <t>2022-01-10 00:18:02</t>
  </si>
  <si>
    <t>第2页,25/48</t>
  </si>
  <si>
    <t>2022-01-10 00:47:10</t>
  </si>
  <si>
    <t>第1页,6/48</t>
  </si>
  <si>
    <t>2022-01-10 07:19:03</t>
  </si>
  <si>
    <t>第2页,11/11</t>
  </si>
  <si>
    <t>2022-01-10 06:57:07</t>
  </si>
  <si>
    <t>第1页,30/48</t>
  </si>
  <si>
    <t>第2页,2/12</t>
  </si>
  <si>
    <t>2022-01-08</t>
  </si>
  <si>
    <t>2022-01-10 05:32:10</t>
  </si>
  <si>
    <t>2022-01-10 00:34:30</t>
  </si>
  <si>
    <t>第2页,29/48</t>
  </si>
  <si>
    <t>2021-12-28</t>
  </si>
  <si>
    <t>2022-01-10 00:11:12</t>
  </si>
  <si>
    <t>第1页,13/48</t>
  </si>
  <si>
    <t>2022-01-10 01:59:26</t>
  </si>
  <si>
    <t>第2页,2/48</t>
  </si>
  <si>
    <t>2022-01-10 00:47:17</t>
  </si>
  <si>
    <t>第2页,47/48</t>
  </si>
  <si>
    <t>2022-01-10 00:39:04</t>
  </si>
  <si>
    <t>第2页,46/48</t>
  </si>
  <si>
    <t>2022-01-10 00:56:36</t>
  </si>
  <si>
    <t>[精准流量词]</t>
  </si>
  <si>
    <t>2022-01-10 05:56:15</t>
  </si>
  <si>
    <t>第1页,4/12</t>
  </si>
  <si>
    <t>2022-01-10 03:53:15</t>
  </si>
  <si>
    <t>第1页,8/48</t>
  </si>
  <si>
    <t>2022-01-10 06:46:49</t>
  </si>
  <si>
    <t>第3页,33/48</t>
  </si>
  <si>
    <t>2022-01-10 00:26:56</t>
  </si>
  <si>
    <t>第3页,46/48</t>
  </si>
  <si>
    <t>2021-12-29</t>
  </si>
  <si>
    <t>2022-01-10 00:51:50</t>
  </si>
  <si>
    <t>第3页,1/48</t>
  </si>
  <si>
    <t>2022-01-10 00:04:17</t>
  </si>
  <si>
    <t>第1页,24/48</t>
  </si>
  <si>
    <t>2022-01-10 04:51:28</t>
  </si>
  <si>
    <t>2022-01-10 01:33:48</t>
  </si>
  <si>
    <t>第1页,48/48</t>
  </si>
  <si>
    <t>2022-01-10 02:08:11</t>
  </si>
  <si>
    <t>第3页,23/48</t>
  </si>
  <si>
    <t>2022-01-10 01:01:33</t>
  </si>
  <si>
    <t>第3页,21/48</t>
  </si>
  <si>
    <t>2022-01-10 00:34:46</t>
  </si>
  <si>
    <t>2022-01-10 00:52:57</t>
  </si>
  <si>
    <t>第2页,28/48</t>
  </si>
  <si>
    <t>2022-01-10 01:29:05</t>
  </si>
  <si>
    <t>2022-01-10 00:25:50</t>
  </si>
  <si>
    <t>第3页,47/48</t>
  </si>
  <si>
    <t>2021-12-27</t>
  </si>
  <si>
    <t>2022-01-10 00:04:59</t>
  </si>
  <si>
    <t>第2页,11/48</t>
  </si>
  <si>
    <t>2022-01-10 00:58:10</t>
  </si>
  <si>
    <t>第1页,37/48</t>
  </si>
  <si>
    <t>2022-01-10 02:13:01</t>
  </si>
  <si>
    <t>第3页,14/48</t>
  </si>
  <si>
    <t>2022-01-10 02:30:56</t>
  </si>
  <si>
    <t>2022-01-10 01:23:30</t>
  </si>
  <si>
    <t>2021-12-25</t>
  </si>
  <si>
    <t>2022-01-10 00:13:47</t>
  </si>
  <si>
    <t>第3页,30/48</t>
  </si>
  <si>
    <t>2022-01-10 01:08:21</t>
  </si>
  <si>
    <t>2022-01-10 00:54:02</t>
  </si>
  <si>
    <t>第3页,16/48</t>
  </si>
  <si>
    <t>2022-01-01</t>
  </si>
  <si>
    <t>2022-01-10 00:08:54</t>
  </si>
  <si>
    <t>第3页,15/48</t>
  </si>
  <si>
    <t>2021-12-26</t>
  </si>
  <si>
    <t>2022-01-10 00:24:28</t>
  </si>
  <si>
    <t>第3页,44/48</t>
  </si>
  <si>
    <t>2022-01-10 01:05:17</t>
  </si>
  <si>
    <t>第2页,19/48</t>
  </si>
  <si>
    <t>2022-01-10 01:18:57</t>
  </si>
  <si>
    <t>第3页,12/16</t>
  </si>
  <si>
    <t>2022-01-10 01:02:23</t>
  </si>
  <si>
    <t>第1页,11/48</t>
  </si>
  <si>
    <t>2022-01-10 05:21:28</t>
  </si>
  <si>
    <t>第2页,21/48</t>
  </si>
  <si>
    <t>2022-01-10 02:31:01</t>
  </si>
  <si>
    <t>2022-01-10 02:32:42</t>
  </si>
  <si>
    <t>2022-01-10 00:59:44</t>
  </si>
  <si>
    <t>第2页,48/48</t>
  </si>
  <si>
    <t>2022-01-10 03:08:47</t>
  </si>
  <si>
    <t>2022-01-10 02:46:03</t>
  </si>
  <si>
    <t>第1页,28/48</t>
  </si>
  <si>
    <t>2022-01-10 03:54:09</t>
  </si>
  <si>
    <t>2022-01-05</t>
  </si>
  <si>
    <t>[自然搜索, ac专栏]</t>
  </si>
  <si>
    <t>2022-01-10 04:59:28</t>
  </si>
  <si>
    <t>2022-01-10 01:02:03</t>
  </si>
  <si>
    <t>第3页,2/48</t>
  </si>
  <si>
    <t>2022-01-10 01:21:35</t>
  </si>
  <si>
    <t>2022-01-10 02:12:38</t>
  </si>
  <si>
    <t>第3页,45/48</t>
  </si>
  <si>
    <t>2022-01-10 03:30:10</t>
  </si>
  <si>
    <t>2022-01-10 04:30:46</t>
  </si>
  <si>
    <t>2022-01-10 00:14:49</t>
  </si>
  <si>
    <t>2022-01-10 04:08:11</t>
  </si>
  <si>
    <t>第1页,42/48</t>
  </si>
  <si>
    <t>2022-01-10 03:55:24</t>
  </si>
  <si>
    <t>2022-01-10 05:51:42</t>
  </si>
  <si>
    <t>第1页,43/48</t>
  </si>
  <si>
    <t>2022-01-10 05:12:31</t>
  </si>
  <si>
    <t>2021-12-24</t>
  </si>
  <si>
    <t>2022-01-10 00:19:23</t>
  </si>
  <si>
    <t>2022-01-10 03:10:35</t>
  </si>
  <si>
    <t>2022-01-10 01:45:46</t>
  </si>
  <si>
    <t>第2页,18/48</t>
  </si>
  <si>
    <t>2022-01-10 07:16:08</t>
  </si>
  <si>
    <t>第1页,17/48</t>
  </si>
  <si>
    <t>2022-01-10 04:36:29</t>
  </si>
  <si>
    <t>第1页,32/48</t>
  </si>
  <si>
    <t>2022-01-10 04:46:50</t>
  </si>
  <si>
    <t>第1页,2/12</t>
  </si>
  <si>
    <t>2022-01-10 05:11:34</t>
  </si>
  <si>
    <t>2022-01-10 04:53:33</t>
  </si>
  <si>
    <t>2022-01-10 02:45:11</t>
  </si>
  <si>
    <t>第2页,17/48</t>
  </si>
  <si>
    <t>2022-01-10 03:35:19</t>
  </si>
  <si>
    <t>第2页,44/48</t>
  </si>
  <si>
    <t>2022-01-10 03:15:09</t>
  </si>
  <si>
    <t>2022-01-10 05:54:44</t>
  </si>
  <si>
    <t>第1页,34/48</t>
  </si>
  <si>
    <t>2022-01-10 03:49:56</t>
  </si>
  <si>
    <t>2022-01-10 02:43:27</t>
  </si>
  <si>
    <t>第3页,3/48</t>
  </si>
  <si>
    <t>2022-01-10 00:17:50</t>
  </si>
  <si>
    <t>第3页,7/48</t>
  </si>
  <si>
    <t>2022-01-10 01:14:25</t>
  </si>
  <si>
    <t>第3页,28/48</t>
  </si>
  <si>
    <t>2021-12-30</t>
  </si>
  <si>
    <t>2022-01-10 03:37:18</t>
  </si>
  <si>
    <t>第3页,9/48</t>
  </si>
  <si>
    <t>2022-01-10 00:54:40</t>
  </si>
  <si>
    <t>第3页,24/48</t>
  </si>
  <si>
    <t>2022-01-10 00:13:36</t>
  </si>
  <si>
    <t>第2页,16/48</t>
  </si>
  <si>
    <t>2022-01-10 02:23:25</t>
  </si>
  <si>
    <t>2022-01-10 02:10:33</t>
  </si>
  <si>
    <t>2022-01-10 04:03:00</t>
  </si>
  <si>
    <t>2022-01-10 00:39:20</t>
  </si>
  <si>
    <t>2022-01-10 03:54:19</t>
  </si>
  <si>
    <t>2022-01-10 03:59:07</t>
  </si>
  <si>
    <t>第3页,39/48</t>
  </si>
  <si>
    <t>2022-01-10 00:52:14</t>
  </si>
  <si>
    <t>2022-01-10 04:27:27</t>
  </si>
  <si>
    <t>第2页,27/48</t>
  </si>
  <si>
    <t>2022-01-10 03:49:20</t>
  </si>
  <si>
    <t>2022-01-10 04:30:24</t>
  </si>
  <si>
    <t>2022-01-10 05:55:18</t>
  </si>
  <si>
    <t>第3页,2/12</t>
  </si>
  <si>
    <t>2022-01-10 03:40:36</t>
  </si>
  <si>
    <t>第2页,41/48</t>
  </si>
  <si>
    <t>2022-01-10 03:20:05</t>
  </si>
  <si>
    <t>第3页,48/48</t>
  </si>
  <si>
    <t>2022-01-10 01:39:26</t>
  </si>
  <si>
    <t>2022-01-10 07:01:55</t>
  </si>
  <si>
    <t>第2页,9/48</t>
  </si>
  <si>
    <t>2022-01-10 02:14:17</t>
  </si>
  <si>
    <t>第2页,23/48</t>
  </si>
  <si>
    <t>2022-01-10 04:42:57</t>
  </si>
  <si>
    <t>第1页,41/48</t>
  </si>
  <si>
    <t>2022-01-10 05:55:21</t>
  </si>
  <si>
    <t>第3页,27/48</t>
  </si>
  <si>
    <t>2022-01-10 03:12:51</t>
  </si>
  <si>
    <t>第3页,37/48</t>
  </si>
  <si>
    <t>2022-01-10 03:51:37</t>
  </si>
  <si>
    <t>2022-01-10 05:39:18</t>
  </si>
  <si>
    <t>2022-01-10 03:51:10</t>
  </si>
  <si>
    <t>2022-01-10 00:45:54</t>
  </si>
  <si>
    <t>第3页,36/48</t>
  </si>
  <si>
    <t>2022-01-10 01:17:11</t>
  </si>
  <si>
    <t>2022-01-10 05:27:21</t>
  </si>
  <si>
    <t>2022-01-10 03:43:49</t>
  </si>
  <si>
    <t>2022-01-10 04:49:24</t>
  </si>
  <si>
    <t>第1页,45/48</t>
  </si>
  <si>
    <t>2022-01-10 06:14:59</t>
  </si>
  <si>
    <t>2022-01-10 07:03:36</t>
  </si>
  <si>
    <t>2022-01-10 03:58:32</t>
  </si>
  <si>
    <t>第2页,39/48</t>
  </si>
  <si>
    <t>2022-01-10 03:48:00</t>
  </si>
  <si>
    <t>2022-01-10 03:48:54</t>
  </si>
  <si>
    <t>2022-01-10 04:20:47</t>
  </si>
  <si>
    <t>第2页,43/48</t>
  </si>
  <si>
    <t>2022-01-10 04:51:17</t>
  </si>
  <si>
    <t>2022-01-10 01:40:19</t>
  </si>
  <si>
    <t>2022-01-10 06:04:59</t>
  </si>
  <si>
    <t>2022-01-10 06:21:54</t>
  </si>
  <si>
    <t>2022-01-10 06:39:21</t>
  </si>
  <si>
    <t>2022-01-10 00:59:46</t>
  </si>
  <si>
    <t>2022-01-10 04:38:28</t>
  </si>
  <si>
    <t>第1页,33/48</t>
  </si>
  <si>
    <t>2022-01-10 06:39:13</t>
  </si>
  <si>
    <t>第3页,18/48</t>
  </si>
  <si>
    <t>2022-01-10 03:12:24</t>
  </si>
  <si>
    <t>2022-01-10 04:44:06</t>
  </si>
  <si>
    <t>第3页,35/48</t>
  </si>
  <si>
    <t>2022-01-10 02:46:05</t>
  </si>
  <si>
    <t>2021-12-31</t>
  </si>
  <si>
    <t>2022-01-10 01:34:38</t>
  </si>
  <si>
    <t>第1页,44/48</t>
  </si>
  <si>
    <t>2022-01-10 04:34:08</t>
  </si>
  <si>
    <t>2022-01-10 00:35:24</t>
  </si>
  <si>
    <t>2022-01-10 01:20:04</t>
  </si>
  <si>
    <t>2022-01-10 03:24:39</t>
  </si>
  <si>
    <t>2022-01-10 02:39:36</t>
  </si>
  <si>
    <t>2022-01-10 00:49:31</t>
  </si>
  <si>
    <t>2022-01-10 03:07:57</t>
  </si>
  <si>
    <t>2022-01-10 01:25:44</t>
  </si>
  <si>
    <t>第2页,30/48</t>
  </si>
  <si>
    <t>2022-01-10 00:54:21</t>
  </si>
  <si>
    <t>2022-01-10 00:39:02</t>
  </si>
  <si>
    <t>2022-01-10 01:47:23</t>
  </si>
  <si>
    <t>第2页,24/48</t>
  </si>
  <si>
    <t>2022-01-10 03:42:44</t>
  </si>
  <si>
    <t>2022-01-10 04:42:09</t>
  </si>
  <si>
    <t>2022-01-10 03:59:18</t>
  </si>
  <si>
    <t>第3页,29/48</t>
  </si>
  <si>
    <t>2022-01-10 01:23:22</t>
  </si>
  <si>
    <t>2022-01-10 05:09:27</t>
  </si>
  <si>
    <t>第3页,26/48</t>
  </si>
  <si>
    <t>2022-01-10 04:06:47</t>
  </si>
  <si>
    <t>2022-01-10 04:35:05</t>
  </si>
  <si>
    <t>第2页,45/48</t>
  </si>
  <si>
    <t>2022-01-10 05:30:27</t>
  </si>
  <si>
    <t>2022-01-10 05:33:07</t>
  </si>
  <si>
    <t>2022-01-10 05:38:33</t>
  </si>
  <si>
    <t>第2页,34/48</t>
  </si>
  <si>
    <t>2022-01-10 04:56:52</t>
  </si>
  <si>
    <t>第3页,25/48</t>
  </si>
  <si>
    <t>2022-01-10 05:18:06</t>
  </si>
  <si>
    <t>第3页,43/48</t>
  </si>
  <si>
    <t>2022-01-10 04:53:19</t>
  </si>
  <si>
    <t>2022-01-10 04:58:45</t>
  </si>
  <si>
    <t>第3页,40/48</t>
  </si>
  <si>
    <t>2022-01-10 07:02:47</t>
  </si>
  <si>
    <t>2022-01-10 07:16:35</t>
  </si>
  <si>
    <t>2022-01-10 05:35:29</t>
  </si>
  <si>
    <t>2022-01-02</t>
  </si>
  <si>
    <t>2022-01-10 06:49:16</t>
  </si>
  <si>
    <t>2022-01-10 03:13:11</t>
  </si>
  <si>
    <t>第3页,10/48</t>
  </si>
  <si>
    <t>2022-01-10 03:16:06</t>
  </si>
  <si>
    <t>第2页,10/48</t>
  </si>
  <si>
    <t>2022-01-10 02:38:59</t>
  </si>
  <si>
    <t>第3页,20/48</t>
  </si>
  <si>
    <t>2022-01-10 06:49:58</t>
  </si>
  <si>
    <t>2022-01-10 00:43:40</t>
  </si>
  <si>
    <t>2022-01-10 05:10:31</t>
  </si>
  <si>
    <t>2022-01-10 07:30:30</t>
  </si>
  <si>
    <t>第2页,35/48</t>
  </si>
  <si>
    <t>2022-01-10 03:10:33</t>
  </si>
  <si>
    <t>2021-12-23</t>
  </si>
  <si>
    <t>2022-01-10 00:32:52</t>
  </si>
  <si>
    <t>第3页,22/48</t>
  </si>
  <si>
    <t>2022-01-10 04:20:36</t>
  </si>
  <si>
    <t>第3页,38/48</t>
  </si>
  <si>
    <t>2022-01-10 01:51:50</t>
  </si>
  <si>
    <t>第2页,36/48</t>
  </si>
  <si>
    <t>2022-01-10 06:55:41</t>
  </si>
  <si>
    <t>2022-01-10 06:59:05</t>
  </si>
  <si>
    <t>2022-01-10 03:49:48</t>
  </si>
  <si>
    <t>第2页,37/48</t>
  </si>
  <si>
    <t>2022-01-10 07:03:46</t>
  </si>
  <si>
    <t>2022-01-10 02:48:46</t>
  </si>
  <si>
    <t>2022-01-10 07:08:16</t>
  </si>
  <si>
    <t>2022-01-10 07:15:53</t>
  </si>
  <si>
    <t>2022-01-10 07:19:20</t>
  </si>
  <si>
    <t>2022-01-10 01:20:14</t>
  </si>
  <si>
    <t>2022-01-10 02:00:30</t>
  </si>
  <si>
    <t>2022-01-10 04:30:04</t>
  </si>
  <si>
    <t>2022-01-10 02:45:17</t>
  </si>
  <si>
    <t>2022-01-10 04:47:19</t>
  </si>
  <si>
    <t>2022-01-10 07:03:29</t>
  </si>
  <si>
    <t>2022-01-10 07:13:15</t>
  </si>
  <si>
    <t>2022-01-10 07:27:00</t>
  </si>
  <si>
    <t>2022-01-10 02:55:06</t>
  </si>
  <si>
    <t>2022-01-10 05:20:36</t>
  </si>
  <si>
    <t>2022-01-10 02:22:52</t>
  </si>
  <si>
    <t>2022-01-10 02:28:52</t>
  </si>
  <si>
    <t>2022-01-10 07:51:21</t>
  </si>
  <si>
    <t>2022-01-10 05:40:56</t>
  </si>
  <si>
    <t>第1页,39/48</t>
  </si>
  <si>
    <t>2022-01-10 05:52:28</t>
  </si>
  <si>
    <t>2022-01-10 05:59:32</t>
  </si>
  <si>
    <t>2022-01-10 06:42:13</t>
  </si>
  <si>
    <t>2022-01-10 06:46:32</t>
  </si>
  <si>
    <t>第3页,5/48</t>
  </si>
  <si>
    <t>2022-01-10 00:52:38</t>
  </si>
  <si>
    <t>2022-01-10 01:37:06</t>
  </si>
  <si>
    <t>2022-01-10 05:32:03</t>
  </si>
  <si>
    <t>2022-01-10 07:10:52</t>
  </si>
  <si>
    <t>2022-01-10 01:26:01</t>
  </si>
  <si>
    <t>第3页,4/48</t>
  </si>
  <si>
    <t>2022-01-10 04:40:45</t>
  </si>
  <si>
    <t>2022-01-10 06:27:41</t>
  </si>
  <si>
    <t>第2页,26/48</t>
  </si>
  <si>
    <t>2022-01-10 07:56:55</t>
  </si>
  <si>
    <t>2022-01-10 02:33:22</t>
  </si>
  <si>
    <t>2022-01-10 04:55:17</t>
  </si>
  <si>
    <t>2022-01-10 05:17:45</t>
  </si>
  <si>
    <t>2022-01-10 05:42:54</t>
  </si>
  <si>
    <t>2022-01-10 00:50:10</t>
  </si>
  <si>
    <t>2022-01-10 03:42:12</t>
  </si>
  <si>
    <t>2022-01-10 04:19:40</t>
  </si>
  <si>
    <t>2022-01-10 05:01:45</t>
  </si>
  <si>
    <t>2022-01-10 05:39:12</t>
  </si>
  <si>
    <t>第3页,12/48</t>
  </si>
  <si>
    <t>2022-01-10 07:05:19</t>
  </si>
  <si>
    <t>2022-01-10 07:18:18</t>
  </si>
  <si>
    <t>第1页,31/48</t>
  </si>
  <si>
    <t>2022-01-10 07:18:11</t>
  </si>
  <si>
    <t>2022-01-10 02:52:57</t>
  </si>
  <si>
    <t>第2页,33/48</t>
  </si>
  <si>
    <t>2022-01-10 05:58:39</t>
  </si>
  <si>
    <t>2022-01-10 06:00:16</t>
  </si>
  <si>
    <t>2022-01-10 06:06:23</t>
  </si>
  <si>
    <t>2022-01-10 06:12:37</t>
  </si>
  <si>
    <t>第1页,38/48</t>
  </si>
  <si>
    <t>2022-01-10 06:35:56</t>
  </si>
  <si>
    <t>2022-01-10 06:42:52</t>
  </si>
  <si>
    <t>2022-01-10 07:08:13</t>
  </si>
  <si>
    <t>2022-01-10 04:04:24</t>
  </si>
  <si>
    <t>2022-01-10 04:50:46</t>
  </si>
  <si>
    <t>2022-01-10 05:18:45</t>
  </si>
  <si>
    <t>2022-01-10 05:35:40</t>
  </si>
  <si>
    <t>第2页,31/48</t>
  </si>
  <si>
    <t>2022-01-10 06:54:12</t>
  </si>
  <si>
    <t>2022-01-10 02:47:54</t>
  </si>
  <si>
    <t>2022-01-10 03:36:59</t>
  </si>
  <si>
    <t>第3页,11/48</t>
  </si>
  <si>
    <t>2022-01-10 04:00:34</t>
  </si>
  <si>
    <t>第3页,32/48</t>
  </si>
  <si>
    <t>2022-01-10 05:16:48</t>
  </si>
  <si>
    <t>2022-01-10 06:51:30</t>
  </si>
  <si>
    <t>2022-01-10 07:29:27</t>
  </si>
  <si>
    <t>2022-01-10 06:12:36</t>
  </si>
  <si>
    <t>2022-01-10 06:59:55</t>
  </si>
  <si>
    <t>2022-01-10 07:07:49</t>
  </si>
  <si>
    <t>2022-01-10 04:36:19</t>
  </si>
  <si>
    <t>2022-01-10 04:53:22</t>
  </si>
  <si>
    <t>2022-01-10 06:10:16</t>
  </si>
  <si>
    <t>2022-01-10 06:27:33</t>
  </si>
  <si>
    <t>2022-01-10 06:56:13</t>
  </si>
  <si>
    <t>2022-01-10 06:56:55</t>
  </si>
  <si>
    <t>2022-01-10 07:05:12</t>
  </si>
  <si>
    <t>2022-01-10 07:47:20</t>
  </si>
  <si>
    <t>2022-01-10 02:32:32</t>
  </si>
  <si>
    <t>2022-01-10 03:49:50</t>
  </si>
  <si>
    <t>第3页,34/48</t>
  </si>
  <si>
    <t>2022-01-10 04:45:34</t>
  </si>
  <si>
    <t>2022-01-10 06:29:19</t>
  </si>
  <si>
    <t>2022-01-10 07:00:05</t>
  </si>
  <si>
    <t>2022-01-10 06:59:48</t>
  </si>
  <si>
    <t>2022-01-10 07:39:07</t>
  </si>
  <si>
    <t>2022-01-10 07:52:15</t>
  </si>
  <si>
    <t>2022-01-10 04:52:06</t>
  </si>
  <si>
    <t>2022-01-10 05:45:32</t>
  </si>
  <si>
    <t>2022-01-10 06:50:56</t>
  </si>
  <si>
    <t>2022-01-10 06:55:34</t>
  </si>
  <si>
    <t>2022-01-10 06:56:39</t>
  </si>
  <si>
    <t>2022-01-10 07:30:46</t>
  </si>
  <si>
    <t>2022-01-10 03:23:48</t>
  </si>
  <si>
    <t>2022-01-10 04:58:49</t>
  </si>
  <si>
    <t>2022-01-10 05:03:56</t>
  </si>
  <si>
    <t>2022-01-10 06:11:15</t>
  </si>
  <si>
    <t>2022-01-10 06:41:48</t>
  </si>
  <si>
    <t>2022-01-10 06:59:18</t>
  </si>
  <si>
    <t>2022-01-10 07:47:04</t>
  </si>
  <si>
    <t>第2页,4/48</t>
  </si>
  <si>
    <t>2022-01-10 07:48:08</t>
  </si>
  <si>
    <t>2022-01-10 08:02:52</t>
  </si>
  <si>
    <t>2022-01-10 03:48:24</t>
  </si>
  <si>
    <t>2022-01-10 05:16:04</t>
  </si>
  <si>
    <t>2022-01-10 06:02:36</t>
  </si>
  <si>
    <t>2022-01-10 06:21:42</t>
  </si>
  <si>
    <t>第2页,42/48</t>
  </si>
  <si>
    <t>2022-01-10 06:29:46</t>
  </si>
  <si>
    <t>2022-01-10 06:39:51</t>
  </si>
  <si>
    <t>2022-01-10 06:59:22</t>
  </si>
  <si>
    <t>2022-01-10 07:12:31</t>
  </si>
  <si>
    <t>2022-01-10 05:11:43</t>
  </si>
  <si>
    <t>2022-01-10 05:33:31</t>
  </si>
  <si>
    <t>2022-01-10 05:35:06</t>
  </si>
  <si>
    <t>2022-01-10 06:56:24</t>
  </si>
  <si>
    <t>2022-01-10 07:01:23</t>
  </si>
  <si>
    <t>2022-01-10 07:04:43</t>
  </si>
  <si>
    <t>2022-01-03</t>
  </si>
  <si>
    <t>2022-01-10 07:18:42</t>
  </si>
  <si>
    <t>2022-01-10 07:26:11</t>
  </si>
  <si>
    <t>2022-01-10 04:40:38</t>
  </si>
  <si>
    <t>2022-01-10 04:54:38</t>
  </si>
  <si>
    <t>2022-01-10 04:58:10</t>
  </si>
  <si>
    <t>2022-01-10 05:14:40</t>
  </si>
  <si>
    <t>2022-01-10 05:58:09</t>
  </si>
  <si>
    <t>2022-01-10 06:00:34</t>
  </si>
  <si>
    <t>2022-01-10 06:32:32</t>
  </si>
  <si>
    <t>2022-01-10 06:32:55</t>
  </si>
  <si>
    <t>2022-01-10 07:06:08</t>
  </si>
  <si>
    <t>2022-01-10 07:44:36</t>
  </si>
  <si>
    <t>2022-01-10 04:17:55</t>
  </si>
  <si>
    <t>2022-01-10 05:11:35</t>
  </si>
  <si>
    <t>2022-01-10 05:21:55</t>
  </si>
  <si>
    <t>2022-01-10 05:37:56</t>
  </si>
  <si>
    <t>2022-01-10 05:48:47</t>
  </si>
  <si>
    <t>2022-01-10 05:59:28</t>
  </si>
  <si>
    <t>2022-01-10 06:03:39</t>
  </si>
  <si>
    <t>2022-01-10 06:13:17</t>
  </si>
  <si>
    <t>2022-01-10 06:13:28</t>
  </si>
  <si>
    <t>第3页,6/48</t>
  </si>
  <si>
    <t>2022-01-10 06:22:25</t>
  </si>
  <si>
    <t>2022-01-10 06:36:51</t>
  </si>
  <si>
    <t>2022-01-10 06:50:16</t>
  </si>
  <si>
    <t>2022-01-10 06:52:18</t>
  </si>
  <si>
    <t>2022-01-10 06:55:03</t>
  </si>
  <si>
    <t>2022-01-10 06:59:53</t>
  </si>
  <si>
    <t>2022-01-10 06:58:12</t>
  </si>
  <si>
    <t>2022-01-10 06:59:15</t>
  </si>
  <si>
    <t>2022-01-10 07:09:27</t>
  </si>
  <si>
    <t>2022-01-10 07:13:59</t>
  </si>
  <si>
    <t>2022-01-10 07:24:13</t>
  </si>
  <si>
    <t>2022-01-10 07:30:24</t>
  </si>
  <si>
    <t>2022-01-10 07:40:06</t>
  </si>
  <si>
    <t>2022-01-10 07:45:07</t>
  </si>
  <si>
    <t>2022-01-10 08:03:00</t>
  </si>
  <si>
    <t>2022-01-10 08:03:34</t>
  </si>
  <si>
    <t>2022-01-10 08:04:08</t>
  </si>
  <si>
    <t>2022-01-10 08:15:06</t>
  </si>
  <si>
    <t>2022-01-10 08:16:13</t>
  </si>
  <si>
    <t>2022-01-10 00:37:15</t>
  </si>
  <si>
    <t>2022-01-10 01:17:17</t>
  </si>
  <si>
    <t>第3页,3/12</t>
  </si>
  <si>
    <t>2022-01-10 04:19:17</t>
  </si>
  <si>
    <t>2022-01-10 04:46:26</t>
  </si>
  <si>
    <t>第2页,32/48</t>
  </si>
  <si>
    <t>2022-01-10 05:28:53</t>
  </si>
  <si>
    <t>2022-01-10 05:38:28</t>
  </si>
  <si>
    <t>2022-01-10 05:37:24</t>
  </si>
  <si>
    <t>2022-01-10 05:44:35</t>
  </si>
  <si>
    <t>2022-01-10 05:48:08</t>
  </si>
  <si>
    <t>2022-01-10 05:50:02</t>
  </si>
  <si>
    <t>2022-01-10 05:49:50</t>
  </si>
  <si>
    <t>2022-01-10 05:59:36</t>
  </si>
  <si>
    <t>第3页,15/35</t>
  </si>
  <si>
    <t>2022-01-10 06:00:56</t>
  </si>
  <si>
    <t>2022-01-10 06:02:11</t>
  </si>
  <si>
    <t>2022-01-10 06:19:51</t>
  </si>
  <si>
    <t>2022-01-10 06:20:11</t>
  </si>
  <si>
    <t>2022-01-10 06:28:32</t>
  </si>
  <si>
    <t>2022-01-10 06:37:54</t>
  </si>
  <si>
    <t>2022-01-10 06:38:23</t>
  </si>
  <si>
    <t>2022-01-10 06:41:26</t>
  </si>
  <si>
    <t>2022-01-10 06:40:47</t>
  </si>
  <si>
    <t>2022-01-10 06:49:07</t>
  </si>
  <si>
    <t>2022-01-10 06:48:41</t>
  </si>
  <si>
    <t>第3页,4/12</t>
  </si>
  <si>
    <t>2022-01-10 06:48:24</t>
  </si>
  <si>
    <t>第2页,5/48</t>
  </si>
  <si>
    <t>2022-01-10 06:49:46</t>
  </si>
  <si>
    <t>2022-01-10 06:51:45</t>
  </si>
  <si>
    <t>2022-01-10 06:51:48</t>
  </si>
  <si>
    <t>2022-01-10 06:52:13</t>
  </si>
  <si>
    <t>2022-01-10 06:53:00</t>
  </si>
  <si>
    <t>2022-01-10 06:53:22</t>
  </si>
  <si>
    <t>2022-01-10 06:54:25</t>
  </si>
  <si>
    <t>2022-01-10 06:55:05</t>
  </si>
  <si>
    <t>2022-01-10 06:55:52</t>
  </si>
  <si>
    <t>第3页,31/48</t>
  </si>
  <si>
    <t>2022-01-10 06:55:32</t>
  </si>
  <si>
    <t>2022-01-10 06:56:19</t>
  </si>
  <si>
    <t>2022-01-10 06:57:46</t>
  </si>
  <si>
    <t>2022-01-10 06:58:44</t>
  </si>
  <si>
    <t>2022-01-10 06:59:06</t>
  </si>
  <si>
    <t>2022-01-10 06:59:44</t>
  </si>
  <si>
    <t>2022-01-10 07:00:26</t>
  </si>
  <si>
    <t>2022-01-10 07:00:17</t>
  </si>
  <si>
    <t>2022-01-10 07:00:54</t>
  </si>
  <si>
    <t>2022-01-10 07:03:34</t>
  </si>
  <si>
    <t>2022-01-10 07:02:48</t>
  </si>
  <si>
    <t>2022-01-10 07:03:26</t>
  </si>
  <si>
    <t>第3页,41/48</t>
  </si>
  <si>
    <t>2022-01-10 07:05:29</t>
  </si>
  <si>
    <t>2022-01-10 07:06:44</t>
  </si>
  <si>
    <t>2022-01-10 07:08:43</t>
  </si>
  <si>
    <t>2022-01-10 07:09:33</t>
  </si>
  <si>
    <t>2022-01-10 07:10:33</t>
  </si>
  <si>
    <t>第2页,12/48</t>
  </si>
  <si>
    <t>2022-01-10 07:11:38</t>
  </si>
  <si>
    <t>2022-01-10 07:11:46</t>
  </si>
  <si>
    <t>2022-01-10 07:11:21</t>
  </si>
  <si>
    <t>2022-01-10 07:11:59</t>
  </si>
  <si>
    <t>2022-01-10 07:12:26</t>
  </si>
  <si>
    <t>2022-01-10 07:13:02</t>
  </si>
  <si>
    <t>2022-01-10 07:14:39</t>
  </si>
  <si>
    <t>2022-01-10 07:13:03</t>
  </si>
  <si>
    <t>2022-01-10 07:13:10</t>
  </si>
  <si>
    <t>2022-01-10 07:14:29</t>
  </si>
  <si>
    <t>2022-01-10 07:13:27</t>
  </si>
  <si>
    <t>2022-01-10 07:14:44</t>
  </si>
  <si>
    <t>第1页,10/12</t>
  </si>
  <si>
    <t>2022-01-10 07:14:47</t>
  </si>
  <si>
    <t>第1页,15/48</t>
  </si>
  <si>
    <t>2022-01-10 07:15:11</t>
  </si>
  <si>
    <t>第3页,15/16</t>
  </si>
  <si>
    <t>2022-01-10 07:15:21</t>
  </si>
  <si>
    <t>2022-01-10 07:17:11</t>
  </si>
  <si>
    <t>2022-01-10 07:17:31</t>
  </si>
  <si>
    <t>第1页,23/48</t>
  </si>
  <si>
    <t>2022-01-10 07:17:45</t>
  </si>
  <si>
    <t>2022-01-10 07:18:19</t>
  </si>
  <si>
    <t>第2页,14/48</t>
  </si>
  <si>
    <t>2022-01-10 07:18:22</t>
  </si>
  <si>
    <t>2022-01-10 07:18:56</t>
  </si>
  <si>
    <t>2022-01-10 07:19:23</t>
  </si>
  <si>
    <t>2022-01-10 07:21:20</t>
  </si>
  <si>
    <t>2022-01-10 07:21:46</t>
  </si>
  <si>
    <t>2022-01-10 07:21:10</t>
  </si>
  <si>
    <t>2022-01-10 07:22:11</t>
  </si>
  <si>
    <t>2022-01-10 07:22:00</t>
  </si>
  <si>
    <t>2022-01-10 07:22:07</t>
  </si>
  <si>
    <t>2022-01-10 07:23:04</t>
  </si>
  <si>
    <t>2022-01-10 07:23:25</t>
  </si>
  <si>
    <t>2022-01-10 07:23:55</t>
  </si>
  <si>
    <t>2022-01-10 07:25:17</t>
  </si>
  <si>
    <t>2022-01-10 07:24:17</t>
  </si>
  <si>
    <t>2022-01-10 07:26:00</t>
  </si>
  <si>
    <t>第1页,9/48</t>
  </si>
  <si>
    <t>2022-01-10 07:27:42</t>
  </si>
  <si>
    <t>2022-01-10 07:27:02</t>
  </si>
  <si>
    <t>2022-01-10 07:28:02</t>
  </si>
  <si>
    <t>2022-01-10 07:27:47</t>
  </si>
  <si>
    <t>2022-01-10 07:27:25</t>
  </si>
  <si>
    <t>2022-01-10 07:28:53</t>
  </si>
  <si>
    <t>2022-01-10 07:28:07</t>
  </si>
  <si>
    <t>2022-01-10 07:30:28</t>
  </si>
  <si>
    <t>2022-01-10 07:31:37</t>
  </si>
  <si>
    <t>第3页,17/48</t>
  </si>
  <si>
    <t>2022-01-10 07:32:29</t>
  </si>
  <si>
    <t>2022-01-10 07:31:45</t>
  </si>
  <si>
    <t>2022-01-10 07:31:59</t>
  </si>
  <si>
    <t>2022-01-10 07:33:43</t>
  </si>
  <si>
    <t>2022-01-10 07:33:53</t>
  </si>
  <si>
    <t>2022-01-10 07:34:19</t>
  </si>
  <si>
    <t>第1页,36/48</t>
  </si>
  <si>
    <t>2022-01-10 07:36:03</t>
  </si>
  <si>
    <t>第3页,3/9</t>
  </si>
  <si>
    <t>2022-01-10 07:34:37</t>
  </si>
  <si>
    <t>2022-01-10 07:35:25</t>
  </si>
  <si>
    <t>2022-01-10 07:37:38</t>
  </si>
  <si>
    <t>第2页,6/48</t>
  </si>
  <si>
    <t>2022-01-10 07:37:40</t>
  </si>
  <si>
    <t>2022-01-10 07:38:40</t>
  </si>
  <si>
    <t>2022-01-10 07:39:35</t>
  </si>
  <si>
    <t>2022-01-10 07:40:07</t>
  </si>
  <si>
    <t>2022-01-10 07:40:21</t>
  </si>
  <si>
    <t>2022-01-10 07:43:12</t>
  </si>
  <si>
    <t>2022-01-10 07:46:40</t>
  </si>
  <si>
    <t>2022-01-10 07:48:03</t>
  </si>
  <si>
    <t>2022-01-10 07:47:06</t>
  </si>
  <si>
    <t>2022-01-10 07:46:41</t>
  </si>
  <si>
    <t>第2页,7/48</t>
  </si>
  <si>
    <t>2022-01-10 07:47:05</t>
  </si>
  <si>
    <t>2022-01-10 07:48:39</t>
  </si>
  <si>
    <t>2022-01-10 07:47:35</t>
  </si>
  <si>
    <t>2022-01-10 07:47:51</t>
  </si>
  <si>
    <t>2022-01-10 07:49:07</t>
  </si>
  <si>
    <t>2022-01-10 07:49:32</t>
  </si>
  <si>
    <t>2022-01-10 07:49:55</t>
  </si>
  <si>
    <t>2022-01-10 07:50:47</t>
  </si>
  <si>
    <t>2022-01-10 07:50:53</t>
  </si>
  <si>
    <t>2022-01-10 07:51:32</t>
  </si>
  <si>
    <t>2022-01-10 07:53:35</t>
  </si>
  <si>
    <t>第1页,29/48</t>
  </si>
  <si>
    <t>2022-01-10 07:53:19</t>
  </si>
  <si>
    <t>2022-01-10 07:54:12</t>
  </si>
  <si>
    <t>2022-01-10 07:53:47</t>
  </si>
  <si>
    <t>2022-01-10 07:54:26</t>
  </si>
  <si>
    <t>2022-01-10 07:54:40</t>
  </si>
  <si>
    <t>2022-01-10 07:55:10</t>
  </si>
  <si>
    <t>第2页,15/48</t>
  </si>
  <si>
    <t>2022-01-10 07:55:14</t>
  </si>
  <si>
    <t>2022-01-10 07:55:26</t>
  </si>
  <si>
    <t>2022-01-10 07:55:51</t>
  </si>
  <si>
    <t>2022-01-10 07:56:10</t>
  </si>
  <si>
    <t>2022-01-10 07:56:33</t>
  </si>
  <si>
    <t>2022-01-10 07:58:26</t>
  </si>
  <si>
    <t>2022-01-10 07:58:15</t>
  </si>
  <si>
    <t>2022-01-10 07:58:14</t>
  </si>
  <si>
    <t>2022-01-10 07:58:48</t>
  </si>
  <si>
    <t>2022-01-10 08:00:42</t>
  </si>
  <si>
    <t>2022-01-10 08:00:12</t>
  </si>
  <si>
    <t>2022-01-10 08:01:08</t>
  </si>
  <si>
    <t>2022-01-10 08:01:53</t>
  </si>
  <si>
    <t>2022-01-10 08:01:56</t>
  </si>
  <si>
    <t>2022-01-10 08:03:36</t>
  </si>
  <si>
    <t>2022-01-10 08:04:57</t>
  </si>
  <si>
    <t>2022-01-10 08:04:34</t>
  </si>
  <si>
    <t>2022-01-10 08:05:25</t>
  </si>
  <si>
    <t>2022-01-10 08:06:32</t>
  </si>
  <si>
    <t>2022-01-10 08:06:59</t>
  </si>
  <si>
    <t>2022-01-10 08:06:27</t>
  </si>
  <si>
    <t>2022-01-10 08:09:06</t>
  </si>
  <si>
    <t>2022-01-10 08:12:03</t>
  </si>
  <si>
    <t>2022-01-10 08:09:31</t>
  </si>
  <si>
    <t>2022-01-10 08:10:14</t>
  </si>
  <si>
    <t>2022-01-10 08:09:57</t>
  </si>
  <si>
    <t>2022-01-10 08:11:05</t>
  </si>
  <si>
    <t>2022-01-10 08:11:04</t>
  </si>
  <si>
    <t>2022-01-10 08:10:58</t>
  </si>
  <si>
    <t>2022-01-10 08:11:46</t>
  </si>
  <si>
    <t>2022-01-10 08:13:17</t>
  </si>
  <si>
    <t>2022-01-10 08:12:06</t>
  </si>
  <si>
    <t>2022-01-10 08:12:47</t>
  </si>
  <si>
    <t>2022-01-10 08:13:19</t>
  </si>
  <si>
    <t>2022-01-10 08:13:30</t>
  </si>
  <si>
    <t>2022-01-10 08:14:27</t>
  </si>
  <si>
    <t>2022-01-10 08:12:32</t>
  </si>
  <si>
    <t>2022-01-10 08:13:28</t>
  </si>
  <si>
    <t>2022-01-10 08:15:45</t>
  </si>
  <si>
    <t>标题</t>
  </si>
  <si>
    <t>前期关键词主要埋有一定流量（搜索排名在5-10W）的精准核心词，以做Listing转化为核心。到中期逐渐添加进入中长尾词、转化好的礼物词、玩具词。后期在前面的基础上，打开全部流量入口。</t>
  </si>
  <si>
    <t>五点</t>
  </si>
  <si>
    <t>与附图相对应。满足人文需求、和算法需求。</t>
  </si>
  <si>
    <t>图片</t>
  </si>
  <si>
    <t>见文案讨论设计</t>
  </si>
  <si>
    <t>Xx+</t>
  </si>
  <si>
    <t>1. BrXxnXx stXxry（强化品牌意识）
2. 功能展现
3. 欢快的场景、孩子伴随音乐起舞
4. 防滑。PEVXx加强防滑性能
5. 全新面板设计、升级IC原件
6. Gifts FXxr KiXxs
7. greXxt fXxr pXxrty
8. SpecificXxtiXxn</t>
  </si>
  <si>
    <t>price</t>
  </si>
  <si>
    <t>前期以低价$16.99快速切入市场--- 目前tXxp100最低价为16.99。随着运营周期产品权重提高、listing逐渐完善价格稳步上涨。
设置折扣价：8%</t>
  </si>
  <si>
    <t>viXxeXx</t>
  </si>
  <si>
    <t>一个带lXxgXx的商品功能展示视频；一个开箱视频</t>
  </si>
  <si>
    <t>review/QXx</t>
  </si>
  <si>
    <t>review的内容是比较重要的切入点，所以首页的review最好有几个review涵盖以下几点：商家对客户的服务，产品核心卖点重现，竞对的客诉问题我们如何规避</t>
  </si>
  <si>
    <t>1. 产品优劣势</t>
  </si>
  <si>
    <t>我们产品的优势</t>
  </si>
  <si>
    <t>我们产品的劣势</t>
  </si>
  <si>
    <t>1、特有卡拉OK灯光球</t>
  </si>
  <si>
    <t>1、包装</t>
  </si>
  <si>
    <t>2、工厂特有IC设计</t>
  </si>
  <si>
    <t>2、防滑难以避免</t>
  </si>
  <si>
    <t>3、面板原创设计</t>
  </si>
  <si>
    <t>3、产品功能性或许无法满足消费者期待</t>
  </si>
  <si>
    <t>4、增强防滑底料</t>
  </si>
  <si>
    <t>5、改PP导电膜为PET</t>
  </si>
  <si>
    <t>6、加厚内部泡棉，增加踩踏体验感</t>
  </si>
  <si>
    <t>需求特性分类</t>
  </si>
  <si>
    <t>属性</t>
  </si>
  <si>
    <t>属性类型</t>
  </si>
  <si>
    <t>我们产品的属性优势</t>
  </si>
  <si>
    <t>视觉呈现方案</t>
  </si>
  <si>
    <t>文案呈现方案</t>
  </si>
  <si>
    <t>欢快的场景图(第四张图)</t>
  </si>
  <si>
    <t>孩子娱乐</t>
  </si>
  <si>
    <t>基本型</t>
  </si>
  <si>
    <t>独创面板设计，karaoke灯效，整体功能属性的提升</t>
  </si>
  <si>
    <t>孩子在家庭的陪伴下，欢快地随英语起舞</t>
  </si>
  <si>
    <t>enjoy music；强化整体的欢快氛围</t>
  </si>
  <si>
    <t>安全性(第三张图)</t>
  </si>
  <si>
    <t>防滑</t>
  </si>
  <si>
    <t>期望型</t>
  </si>
  <si>
    <t>增强防滑底料</t>
  </si>
  <si>
    <t>舒适性整合为一张图, 场景图+图标解释</t>
  </si>
  <si>
    <t>Safe, 不用担心滑倒问题</t>
  </si>
  <si>
    <t>内部结构的升级改造(第二张图)</t>
  </si>
  <si>
    <t>PET导电膜</t>
  </si>
  <si>
    <t>兴奋型</t>
  </si>
  <si>
    <t>整体功能性的全面提升。</t>
  </si>
  <si>
    <t>通过拆解图+局部功能放大</t>
  </si>
  <si>
    <t>fully upgraded</t>
  </si>
  <si>
    <t>特有IC设计</t>
  </si>
  <si>
    <t>加厚内部泡棉</t>
  </si>
  <si>
    <t>展现产品全类目唯一的karaoke灯效+独特面板设计</t>
  </si>
  <si>
    <t>训练效果</t>
  </si>
  <si>
    <t>karaoke等效设计、符合欧美儿童审美的面板设计。</t>
  </si>
  <si>
    <t>场景图+局部功能放大图</t>
  </si>
  <si>
    <t>独特性</t>
  </si>
  <si>
    <t>暂无</t>
  </si>
  <si>
    <t>亚马逊推广计划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</si>
</sst>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 * #,##0.00_ ;_ * \-#,##0.00_ ;_ * &quot;-&quot;??_ ;_ @_ "/>
    <numFmt numFmtId="179" formatCode="0.0%"/>
    <numFmt numFmtId="181" formatCode="_ [$€-2]\ * #,##0.00_ ;_ [$€-2]\ * \-#,##0.00_ ;_ [$€-2]\ * &quot;-&quot;??_ ;_ @_ "/>
    <numFmt numFmtId="182" formatCode="_ * #,##0_ ;_ * \-#,##0_ ;_ * &quot;-&quot;??_ ;_ @_ "/>
    <numFmt numFmtId="183" formatCode="0.00_ "/>
    <numFmt numFmtId="184" formatCode="0.000_ "/>
    <numFmt numFmtId="185" formatCode="#,##0.00_ "/>
    <numFmt numFmtId="186" formatCode="_ * #,##0.0_ ;_ * \-#,##0.0_ ;_ * &quot;-&quot;??_ ;_ @_ "/>
    <numFmt numFmtId="187" formatCode="0_ "/>
  </numFmts>
  <fonts count="18">
    <font>
      <sz val="11"/>
      <color theme="1"/>
      <name val="宋体"/>
      <charset val="134"/>
      <scheme val="minor"/>
    </font>
    <font>
      <b/>
      <sz val="14"/>
      <color theme="1"/>
      <name val="等线"/>
      <family val="4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等线"/>
      <family val="4"/>
      <charset val="134"/>
    </font>
    <font>
      <sz val="11"/>
      <color theme="1"/>
      <name val="等线"/>
      <family val="4"/>
      <charset val="134"/>
    </font>
    <font>
      <sz val="11"/>
      <color indexed="8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11"/>
      <name val="等线"/>
      <family val="4"/>
      <charset val="134"/>
    </font>
    <font>
      <b/>
      <sz val="11"/>
      <color rgb="FFFF0000"/>
      <name val="等线"/>
      <family val="4"/>
      <charset val="134"/>
    </font>
    <font>
      <sz val="11"/>
      <color rgb="FFFF0000"/>
      <name val="等线"/>
      <family val="4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36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>
      <alignment vertical="center"/>
    </xf>
    <xf numFmtId="176" fontId="13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81" fontId="13" fillId="0" borderId="0">
      <alignment vertical="center"/>
    </xf>
  </cellStyleXfs>
  <cellXfs count="107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>
      <alignment vertical="center"/>
    </xf>
    <xf numFmtId="0" fontId="2" fillId="2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/>
    </xf>
    <xf numFmtId="0" fontId="2" fillId="2" borderId="0" xfId="0" applyFont="1" applyFill="1" applyAlignment="1"/>
    <xf numFmtId="0" fontId="0" fillId="2" borderId="0" xfId="0" applyFill="1" applyAlignment="1"/>
    <xf numFmtId="0" fontId="2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2" fillId="2" borderId="2" xfId="0" applyFont="1" applyFill="1" applyBorder="1" applyAlignment="1"/>
    <xf numFmtId="0" fontId="0" fillId="2" borderId="2" xfId="0" applyFill="1" applyBorder="1" applyAlignment="1">
      <alignment wrapText="1"/>
    </xf>
    <xf numFmtId="182" fontId="0" fillId="0" borderId="0" xfId="1" applyNumberFormat="1">
      <alignment vertical="center"/>
    </xf>
    <xf numFmtId="0" fontId="5" fillId="0" borderId="2" xfId="0" applyFont="1" applyBorder="1" applyAlignment="1">
      <alignment horizontal="center" vertical="center"/>
    </xf>
    <xf numFmtId="182" fontId="5" fillId="0" borderId="2" xfId="1" applyNumberFormat="1" applyFont="1" applyFill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6" fillId="0" borderId="2" xfId="0" applyFont="1" applyBorder="1">
      <alignment vertical="center"/>
    </xf>
    <xf numFmtId="10" fontId="5" fillId="0" borderId="2" xfId="3" applyNumberFormat="1" applyFont="1" applyFill="1" applyBorder="1" applyAlignment="1">
      <alignment vertical="center"/>
    </xf>
    <xf numFmtId="182" fontId="5" fillId="0" borderId="2" xfId="1" applyNumberFormat="1" applyFont="1" applyFill="1" applyBorder="1" applyAlignment="1">
      <alignment vertical="center"/>
    </xf>
    <xf numFmtId="0" fontId="2" fillId="0" borderId="0" xfId="0" applyFont="1">
      <alignment vertical="center"/>
    </xf>
    <xf numFmtId="0" fontId="2" fillId="0" borderId="2" xfId="0" applyFont="1" applyBorder="1">
      <alignment vertical="center"/>
    </xf>
    <xf numFmtId="0" fontId="0" fillId="0" borderId="2" xfId="0" applyBorder="1">
      <alignment vertical="center"/>
    </xf>
    <xf numFmtId="183" fontId="0" fillId="0" borderId="2" xfId="0" applyNumberFormat="1" applyBorder="1">
      <alignment vertical="center"/>
    </xf>
    <xf numFmtId="176" fontId="0" fillId="0" borderId="0" xfId="1">
      <alignment vertical="center"/>
    </xf>
    <xf numFmtId="183" fontId="0" fillId="0" borderId="0" xfId="0" applyNumberFormat="1">
      <alignment vertical="center"/>
    </xf>
    <xf numFmtId="184" fontId="0" fillId="0" borderId="2" xfId="0" applyNumberFormat="1" applyBorder="1">
      <alignment vertical="center"/>
    </xf>
    <xf numFmtId="0" fontId="2" fillId="3" borderId="2" xfId="0" applyFont="1" applyFill="1" applyBorder="1">
      <alignment vertical="center"/>
    </xf>
    <xf numFmtId="0" fontId="0" fillId="3" borderId="2" xfId="0" applyFill="1" applyBorder="1">
      <alignment vertical="center"/>
    </xf>
    <xf numFmtId="176" fontId="0" fillId="0" borderId="2" xfId="1" applyBorder="1">
      <alignment vertical="center"/>
    </xf>
    <xf numFmtId="10" fontId="0" fillId="3" borderId="2" xfId="3" applyNumberFormat="1" applyFill="1" applyBorder="1">
      <alignment vertical="center"/>
    </xf>
    <xf numFmtId="0" fontId="7" fillId="0" borderId="2" xfId="0" applyFont="1" applyBorder="1">
      <alignment vertical="center"/>
    </xf>
    <xf numFmtId="10" fontId="0" fillId="0" borderId="2" xfId="0" applyNumberFormat="1" applyBorder="1">
      <alignment vertical="center"/>
    </xf>
    <xf numFmtId="9" fontId="0" fillId="0" borderId="2" xfId="0" applyNumberFormat="1" applyBorder="1">
      <alignment vertical="center"/>
    </xf>
    <xf numFmtId="0" fontId="2" fillId="0" borderId="0" xfId="0" applyFont="1" applyAlignment="1">
      <alignment horizontal="center" vertical="center"/>
    </xf>
    <xf numFmtId="10" fontId="0" fillId="0" borderId="2" xfId="3" applyNumberFormat="1" applyBorder="1">
      <alignment vertical="center"/>
    </xf>
    <xf numFmtId="9" fontId="0" fillId="0" borderId="0" xfId="3">
      <alignment vertical="center"/>
    </xf>
    <xf numFmtId="9" fontId="0" fillId="0" borderId="0" xfId="0" applyNumberFormat="1">
      <alignment vertical="center"/>
    </xf>
    <xf numFmtId="10" fontId="0" fillId="0" borderId="0" xfId="3" applyNumberFormat="1">
      <alignment vertical="center"/>
    </xf>
    <xf numFmtId="182" fontId="2" fillId="0" borderId="0" xfId="1" applyNumberFormat="1" applyFont="1">
      <alignment vertical="center"/>
    </xf>
    <xf numFmtId="0" fontId="7" fillId="0" borderId="0" xfId="0" applyFont="1">
      <alignment vertical="center"/>
    </xf>
    <xf numFmtId="0" fontId="8" fillId="2" borderId="0" xfId="2" applyFill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0" fontId="1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1" fillId="4" borderId="0" xfId="0" applyFont="1" applyFill="1">
      <alignment vertical="center"/>
    </xf>
    <xf numFmtId="0" fontId="4" fillId="2" borderId="2" xfId="0" applyFont="1" applyFill="1" applyBorder="1">
      <alignment vertical="center"/>
    </xf>
    <xf numFmtId="185" fontId="4" fillId="2" borderId="2" xfId="0" applyNumberFormat="1" applyFont="1" applyFill="1" applyBorder="1">
      <alignment vertical="center"/>
    </xf>
    <xf numFmtId="182" fontId="4" fillId="2" borderId="2" xfId="1" applyNumberFormat="1" applyFont="1" applyFill="1" applyBorder="1">
      <alignment vertical="center"/>
    </xf>
    <xf numFmtId="186" fontId="3" fillId="2" borderId="2" xfId="1" applyNumberFormat="1" applyFont="1" applyFill="1" applyBorder="1">
      <alignment vertical="center"/>
    </xf>
    <xf numFmtId="9" fontId="4" fillId="2" borderId="2" xfId="3" applyFont="1" applyFill="1" applyBorder="1">
      <alignment vertical="center"/>
    </xf>
    <xf numFmtId="10" fontId="0" fillId="2" borderId="0" xfId="3" applyNumberFormat="1" applyFill="1" applyBorder="1">
      <alignment vertical="center"/>
    </xf>
    <xf numFmtId="0" fontId="2" fillId="2" borderId="2" xfId="0" applyFont="1" applyFill="1" applyBorder="1">
      <alignment vertical="center"/>
    </xf>
    <xf numFmtId="10" fontId="2" fillId="2" borderId="2" xfId="3" applyNumberFormat="1" applyFont="1" applyFill="1" applyBorder="1">
      <alignment vertical="center"/>
    </xf>
    <xf numFmtId="0" fontId="0" fillId="2" borderId="5" xfId="0" applyFill="1" applyBorder="1">
      <alignment vertical="center"/>
    </xf>
    <xf numFmtId="10" fontId="0" fillId="2" borderId="2" xfId="3" applyNumberFormat="1" applyFill="1" applyBorder="1">
      <alignment vertical="center"/>
    </xf>
    <xf numFmtId="187" fontId="0" fillId="2" borderId="2" xfId="0" applyNumberFormat="1" applyFill="1" applyBorder="1">
      <alignment vertical="center"/>
    </xf>
    <xf numFmtId="10" fontId="0" fillId="2" borderId="2" xfId="0" applyNumberFormat="1" applyFill="1" applyBorder="1">
      <alignment vertical="center"/>
    </xf>
    <xf numFmtId="179" fontId="0" fillId="2" borderId="2" xfId="0" applyNumberFormat="1" applyFill="1" applyBorder="1">
      <alignment vertical="center"/>
    </xf>
    <xf numFmtId="9" fontId="0" fillId="2" borderId="2" xfId="0" applyNumberFormat="1" applyFill="1" applyBorder="1">
      <alignment vertical="center"/>
    </xf>
    <xf numFmtId="0" fontId="1" fillId="3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0" xfId="0" applyFont="1">
      <alignment vertical="center"/>
    </xf>
    <xf numFmtId="182" fontId="5" fillId="0" borderId="0" xfId="1" applyNumberFormat="1" applyFont="1" applyFill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7" fillId="5" borderId="6" xfId="0" applyFont="1" applyFill="1" applyBorder="1" applyAlignment="1">
      <alignment horizontal="center" vertical="center"/>
    </xf>
    <xf numFmtId="0" fontId="17" fillId="5" borderId="7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2" fillId="2" borderId="11" xfId="0" applyFont="1" applyFill="1" applyBorder="1">
      <alignment vertical="center"/>
    </xf>
    <xf numFmtId="0" fontId="0" fillId="2" borderId="0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12" xfId="0" applyFill="1" applyBorder="1">
      <alignment vertical="center"/>
    </xf>
    <xf numFmtId="0" fontId="0" fillId="2" borderId="9" xfId="0" applyFill="1" applyBorder="1">
      <alignment vertical="center"/>
    </xf>
    <xf numFmtId="0" fontId="3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left" vertical="center" wrapText="1"/>
    </xf>
    <xf numFmtId="0" fontId="4" fillId="2" borderId="16" xfId="0" applyFont="1" applyFill="1" applyBorder="1" applyAlignment="1">
      <alignment horizontal="left" vertical="center" wrapText="1"/>
    </xf>
    <xf numFmtId="0" fontId="4" fillId="2" borderId="16" xfId="0" applyFont="1" applyFill="1" applyBorder="1" applyAlignment="1">
      <alignment horizontal="left" vertical="center"/>
    </xf>
    <xf numFmtId="0" fontId="0" fillId="2" borderId="17" xfId="0" applyFill="1" applyBorder="1">
      <alignment vertical="center"/>
    </xf>
    <xf numFmtId="0" fontId="0" fillId="2" borderId="18" xfId="0" applyFill="1" applyBorder="1">
      <alignment vertical="center"/>
    </xf>
  </cellXfs>
  <cellStyles count="5">
    <cellStyle name="百分比" xfId="3" builtinId="5"/>
    <cellStyle name="常规" xfId="0" builtinId="0"/>
    <cellStyle name="常规 3 2" xfId="4" xr:uid="{00000000-0005-0000-0000-000028000000}"/>
    <cellStyle name="超链接" xfId="2" builtinId="8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市场分析!$X$1</c:f>
              <c:strCache>
                <c:ptCount val="1"/>
                <c:pt idx="0">
                  <c:v>产品数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市场分析!$W$2:$W$21</c:f>
              <c:strCache>
                <c:ptCount val="20"/>
                <c:pt idx="0">
                  <c:v>M SANMERSEN</c:v>
                </c:pt>
                <c:pt idx="1">
                  <c:v>RenFXx</c:v>
                </c:pt>
                <c:pt idx="2">
                  <c:v>TWFRIC</c:v>
                </c:pt>
                <c:pt idx="3">
                  <c:v>JXyjXz</c:v>
                </c:pt>
                <c:pt idx="4">
                  <c:v>FivegXes</c:v>
                </c:pt>
                <c:pt idx="5">
                  <c:v>zXXrdX</c:v>
                </c:pt>
                <c:pt idx="6">
                  <c:v>Kidzlane</c:v>
                </c:pt>
                <c:pt idx="7">
                  <c:v>JefshXn</c:v>
                </c:pt>
                <c:pt idx="8">
                  <c:v>First Act</c:v>
                </c:pt>
                <c:pt idx="9">
                  <c:v>CicXse</c:v>
                </c:pt>
                <c:pt idx="10">
                  <c:v>XXianX Mat</c:v>
                </c:pt>
                <c:pt idx="11">
                  <c:v>FXXVERA</c:v>
                </c:pt>
                <c:pt idx="12">
                  <c:v>MXehieX</c:v>
                </c:pt>
                <c:pt idx="13">
                  <c:v>zelavXs</c:v>
                </c:pt>
                <c:pt idx="14">
                  <c:v>Everneed</c:v>
                </c:pt>
                <c:pt idx="15">
                  <c:v>FAX Schwarz</c:v>
                </c:pt>
                <c:pt idx="16">
                  <c:v>Jakks XXacific</c:v>
                </c:pt>
                <c:pt idx="17">
                  <c:v>XKREVIEW</c:v>
                </c:pt>
                <c:pt idx="18">
                  <c:v>ALERACX</c:v>
                </c:pt>
                <c:pt idx="19">
                  <c:v>WXwWee</c:v>
                </c:pt>
              </c:strCache>
            </c:strRef>
          </c:cat>
          <c:val>
            <c:numRef>
              <c:f>市场分析!$X$2:$X$21</c:f>
              <c:numCache>
                <c:formatCode>General</c:formatCode>
                <c:ptCount val="20"/>
                <c:pt idx="0">
                  <c:v>12</c:v>
                </c:pt>
                <c:pt idx="1">
                  <c:v>7</c:v>
                </c:pt>
                <c:pt idx="2">
                  <c:v>7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B1-DE49-BBB3-0B1D5B77C35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07408987"/>
        <c:axId val="493645141"/>
      </c:barChart>
      <c:catAx>
        <c:axId val="307408987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3645141"/>
        <c:crosses val="autoZero"/>
        <c:auto val="1"/>
        <c:lblAlgn val="ctr"/>
        <c:lblOffset val="100"/>
        <c:noMultiLvlLbl val="0"/>
      </c:catAx>
      <c:valAx>
        <c:axId val="49364514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074089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市场分析!$AP$1</c:f>
              <c:strCache>
                <c:ptCount val="1"/>
                <c:pt idx="0">
                  <c:v>产品数量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市场分析!$AO$2:$AO$11</c:f>
              <c:strCache>
                <c:ptCount val="10"/>
                <c:pt idx="0">
                  <c:v>0-300</c:v>
                </c:pt>
                <c:pt idx="1">
                  <c:v>300-600</c:v>
                </c:pt>
                <c:pt idx="2">
                  <c:v>600-900</c:v>
                </c:pt>
                <c:pt idx="3">
                  <c:v>3000-5000</c:v>
                </c:pt>
                <c:pt idx="4">
                  <c:v>900-1400</c:v>
                </c:pt>
                <c:pt idx="5">
                  <c:v>5000-10000</c:v>
                </c:pt>
                <c:pt idx="6">
                  <c:v>2400-3000</c:v>
                </c:pt>
                <c:pt idx="7">
                  <c:v>1400-1900</c:v>
                </c:pt>
                <c:pt idx="8">
                  <c:v>1900-2400</c:v>
                </c:pt>
                <c:pt idx="9">
                  <c:v>&gt;1W</c:v>
                </c:pt>
              </c:strCache>
            </c:strRef>
          </c:cat>
          <c:val>
            <c:numRef>
              <c:f>市场分析!$AP$2:$AP$11</c:f>
              <c:numCache>
                <c:formatCode>General</c:formatCode>
                <c:ptCount val="10"/>
                <c:pt idx="0">
                  <c:v>48</c:v>
                </c:pt>
                <c:pt idx="1">
                  <c:v>12</c:v>
                </c:pt>
                <c:pt idx="2">
                  <c:v>6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25-734F-84B9-7AB64671BE4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03700594"/>
        <c:axId val="891759369"/>
      </c:barChart>
      <c:catAx>
        <c:axId val="90370059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1759369"/>
        <c:crosses val="autoZero"/>
        <c:auto val="1"/>
        <c:lblAlgn val="ctr"/>
        <c:lblOffset val="100"/>
        <c:noMultiLvlLbl val="0"/>
      </c:catAx>
      <c:valAx>
        <c:axId val="89175936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370059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市场分析!$BA$1</c:f>
              <c:strCache>
                <c:ptCount val="1"/>
                <c:pt idx="0">
                  <c:v>产品数量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市场分析!$AZ$2:$AZ$8</c:f>
              <c:strCache>
                <c:ptCount val="7"/>
                <c:pt idx="0">
                  <c:v>20-30</c:v>
                </c:pt>
                <c:pt idx="1">
                  <c:v>10-20</c:v>
                </c:pt>
                <c:pt idx="2">
                  <c:v>30-40</c:v>
                </c:pt>
                <c:pt idx="3">
                  <c:v>40-50</c:v>
                </c:pt>
                <c:pt idx="4">
                  <c:v>70-100</c:v>
                </c:pt>
                <c:pt idx="5">
                  <c:v>50-70</c:v>
                </c:pt>
                <c:pt idx="6">
                  <c:v>0-10</c:v>
                </c:pt>
              </c:strCache>
            </c:strRef>
          </c:cat>
          <c:val>
            <c:numRef>
              <c:f>市场分析!$BA$2:$BA$8</c:f>
              <c:numCache>
                <c:formatCode>General</c:formatCode>
                <c:ptCount val="7"/>
                <c:pt idx="0">
                  <c:v>35</c:v>
                </c:pt>
                <c:pt idx="1">
                  <c:v>29</c:v>
                </c:pt>
                <c:pt idx="2">
                  <c:v>8</c:v>
                </c:pt>
                <c:pt idx="3">
                  <c:v>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60-FA4A-AF40-2030E66EE21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9354057"/>
        <c:axId val="340405806"/>
      </c:barChart>
      <c:catAx>
        <c:axId val="11935405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0405806"/>
        <c:crosses val="autoZero"/>
        <c:auto val="1"/>
        <c:lblAlgn val="ctr"/>
        <c:lblOffset val="100"/>
        <c:noMultiLvlLbl val="0"/>
      </c:catAx>
      <c:valAx>
        <c:axId val="34040580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35405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市场分析!$AD$1</c:f>
              <c:strCache>
                <c:ptCount val="1"/>
                <c:pt idx="0">
                  <c:v>月销量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70E-9B4F-A60B-E488F1C8003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70E-9B4F-A60B-E488F1C8003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70E-9B4F-A60B-E488F1C8003F}"/>
              </c:ext>
            </c:extLst>
          </c:dPt>
          <c:cat>
            <c:strRef>
              <c:f>市场分析!$AC$2:$AC$4</c:f>
              <c:strCache>
                <c:ptCount val="3"/>
                <c:pt idx="0">
                  <c:v>AMZ</c:v>
                </c:pt>
                <c:pt idx="1">
                  <c:v>FBA</c:v>
                </c:pt>
                <c:pt idx="2">
                  <c:v>NA</c:v>
                </c:pt>
              </c:strCache>
            </c:strRef>
          </c:cat>
          <c:val>
            <c:numRef>
              <c:f>市场分析!$AD$2:$AD$4</c:f>
              <c:numCache>
                <c:formatCode>General</c:formatCode>
                <c:ptCount val="3"/>
                <c:pt idx="0">
                  <c:v>2099</c:v>
                </c:pt>
                <c:pt idx="1">
                  <c:v>103608</c:v>
                </c:pt>
                <c:pt idx="2">
                  <c:v>3309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0E-9B4F-A60B-E488F1C80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13" Type="http://schemas.openxmlformats.org/officeDocument/2006/relationships/image" Target="../media/image23.png"/><Relationship Id="rId18" Type="http://schemas.openxmlformats.org/officeDocument/2006/relationships/image" Target="../media/image28.png"/><Relationship Id="rId3" Type="http://schemas.openxmlformats.org/officeDocument/2006/relationships/image" Target="../media/image14.jpeg"/><Relationship Id="rId7" Type="http://schemas.openxmlformats.org/officeDocument/2006/relationships/image" Target="../media/image17.png"/><Relationship Id="rId12" Type="http://schemas.openxmlformats.org/officeDocument/2006/relationships/image" Target="../media/image22.png"/><Relationship Id="rId17" Type="http://schemas.openxmlformats.org/officeDocument/2006/relationships/image" Target="../media/image27.png"/><Relationship Id="rId2" Type="http://schemas.openxmlformats.org/officeDocument/2006/relationships/image" Target="../media/image13.png"/><Relationship Id="rId16" Type="http://schemas.openxmlformats.org/officeDocument/2006/relationships/image" Target="../media/image26.png"/><Relationship Id="rId1" Type="http://schemas.openxmlformats.org/officeDocument/2006/relationships/image" Target="../media/image12.png"/><Relationship Id="rId6" Type="http://schemas.openxmlformats.org/officeDocument/2006/relationships/image" Target="../media/image16.png"/><Relationship Id="rId11" Type="http://schemas.openxmlformats.org/officeDocument/2006/relationships/image" Target="../media/image21.png"/><Relationship Id="rId5" Type="http://schemas.openxmlformats.org/officeDocument/2006/relationships/image" Target="../media/image15.png"/><Relationship Id="rId15" Type="http://schemas.openxmlformats.org/officeDocument/2006/relationships/image" Target="../media/image25.png"/><Relationship Id="rId10" Type="http://schemas.openxmlformats.org/officeDocument/2006/relationships/image" Target="../media/image20.png"/><Relationship Id="rId4" Type="http://schemas.openxmlformats.org/officeDocument/2006/relationships/image" Target="NULL" TargetMode="External"/><Relationship Id="rId9" Type="http://schemas.openxmlformats.org/officeDocument/2006/relationships/image" Target="../media/image19.png"/><Relationship Id="rId14" Type="http://schemas.openxmlformats.org/officeDocument/2006/relationships/image" Target="../media/image2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22225</xdr:colOff>
      <xdr:row>23</xdr:row>
      <xdr:rowOff>6350</xdr:rowOff>
    </xdr:from>
    <xdr:to>
      <xdr:col>27</xdr:col>
      <xdr:colOff>355600</xdr:colOff>
      <xdr:row>43</xdr:row>
      <xdr:rowOff>81915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530225</xdr:colOff>
      <xdr:row>15</xdr:row>
      <xdr:rowOff>73025</xdr:rowOff>
    </xdr:from>
    <xdr:to>
      <xdr:col>45</xdr:col>
      <xdr:colOff>406400</xdr:colOff>
      <xdr:row>31</xdr:row>
      <xdr:rowOff>73025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50</xdr:col>
      <xdr:colOff>676275</xdr:colOff>
      <xdr:row>10</xdr:row>
      <xdr:rowOff>73025</xdr:rowOff>
    </xdr:from>
    <xdr:to>
      <xdr:col>57</xdr:col>
      <xdr:colOff>447675</xdr:colOff>
      <xdr:row>30</xdr:row>
      <xdr:rowOff>24765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647700</xdr:colOff>
      <xdr:row>4</xdr:row>
      <xdr:rowOff>168275</xdr:rowOff>
    </xdr:from>
    <xdr:to>
      <xdr:col>32</xdr:col>
      <xdr:colOff>438150</xdr:colOff>
      <xdr:row>20</xdr:row>
      <xdr:rowOff>168275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16</xdr:col>
      <xdr:colOff>294005</xdr:colOff>
      <xdr:row>36</xdr:row>
      <xdr:rowOff>8890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533650"/>
          <a:ext cx="12285980" cy="4123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39</xdr:row>
      <xdr:rowOff>9525</xdr:rowOff>
    </xdr:from>
    <xdr:to>
      <xdr:col>16</xdr:col>
      <xdr:colOff>294005</xdr:colOff>
      <xdr:row>65</xdr:row>
      <xdr:rowOff>104140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7172325"/>
          <a:ext cx="12285980" cy="4552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16</xdr:col>
      <xdr:colOff>274955</xdr:colOff>
      <xdr:row>94</xdr:row>
      <xdr:rowOff>94615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2134850"/>
          <a:ext cx="12266930" cy="4552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16</xdr:col>
      <xdr:colOff>541655</xdr:colOff>
      <xdr:row>126</xdr:row>
      <xdr:rowOff>170815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17278350"/>
          <a:ext cx="12533630" cy="4971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16</xdr:col>
      <xdr:colOff>360680</xdr:colOff>
      <xdr:row>155</xdr:row>
      <xdr:rowOff>46990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" y="22593300"/>
          <a:ext cx="12352655" cy="4504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16</xdr:col>
      <xdr:colOff>455930</xdr:colOff>
      <xdr:row>181</xdr:row>
      <xdr:rowOff>104140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0" y="27393900"/>
          <a:ext cx="12447905" cy="4218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16</xdr:col>
      <xdr:colOff>274955</xdr:colOff>
      <xdr:row>207</xdr:row>
      <xdr:rowOff>85090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5800" y="31851600"/>
          <a:ext cx="12266930" cy="4199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210</xdr:row>
      <xdr:rowOff>0</xdr:rowOff>
    </xdr:from>
    <xdr:to>
      <xdr:col>16</xdr:col>
      <xdr:colOff>360680</xdr:colOff>
      <xdr:row>235</xdr:row>
      <xdr:rowOff>8890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5800" y="36480750"/>
          <a:ext cx="12352655" cy="4295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237</xdr:row>
      <xdr:rowOff>0</xdr:rowOff>
    </xdr:from>
    <xdr:to>
      <xdr:col>16</xdr:col>
      <xdr:colOff>341630</xdr:colOff>
      <xdr:row>261</xdr:row>
      <xdr:rowOff>18415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85800" y="41109900"/>
          <a:ext cx="12333605" cy="4133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266</xdr:row>
      <xdr:rowOff>0</xdr:rowOff>
    </xdr:from>
    <xdr:to>
      <xdr:col>16</xdr:col>
      <xdr:colOff>541655</xdr:colOff>
      <xdr:row>290</xdr:row>
      <xdr:rowOff>113665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5800" y="46081950"/>
          <a:ext cx="12533630" cy="4228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294</xdr:row>
      <xdr:rowOff>0</xdr:rowOff>
    </xdr:from>
    <xdr:to>
      <xdr:col>17</xdr:col>
      <xdr:colOff>331470</xdr:colOff>
      <xdr:row>321</xdr:row>
      <xdr:rowOff>161290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85800" y="50882550"/>
          <a:ext cx="13009245" cy="47904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13</xdr:row>
      <xdr:rowOff>9525</xdr:rowOff>
    </xdr:from>
    <xdr:to>
      <xdr:col>2</xdr:col>
      <xdr:colOff>1437640</xdr:colOff>
      <xdr:row>13</xdr:row>
      <xdr:rowOff>690880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6450" y="3616325"/>
          <a:ext cx="1390015" cy="681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114300</xdr:colOff>
      <xdr:row>13</xdr:row>
      <xdr:rowOff>180975</xdr:rowOff>
    </xdr:from>
    <xdr:to>
      <xdr:col>3</xdr:col>
      <xdr:colOff>1504950</xdr:colOff>
      <xdr:row>13</xdr:row>
      <xdr:rowOff>685165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95700" y="3787775"/>
          <a:ext cx="1390650" cy="504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495935</xdr:colOff>
      <xdr:row>15</xdr:row>
      <xdr:rowOff>666750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/>
        <a:stretch>
          <a:fillRect/>
        </a:stretch>
      </xdr:blipFill>
      <xdr:spPr>
        <a:xfrm>
          <a:off x="2028825" y="5435600"/>
          <a:ext cx="495935" cy="666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66675</xdr:colOff>
      <xdr:row>13</xdr:row>
      <xdr:rowOff>114300</xdr:rowOff>
    </xdr:from>
    <xdr:to>
      <xdr:col>4</xdr:col>
      <xdr:colOff>1499235</xdr:colOff>
      <xdr:row>13</xdr:row>
      <xdr:rowOff>647065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00650" y="3721100"/>
          <a:ext cx="1432560" cy="532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76200</xdr:colOff>
      <xdr:row>13</xdr:row>
      <xdr:rowOff>85725</xdr:rowOff>
    </xdr:from>
    <xdr:to>
      <xdr:col>5</xdr:col>
      <xdr:colOff>1523365</xdr:colOff>
      <xdr:row>13</xdr:row>
      <xdr:rowOff>644525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62750" y="3692525"/>
          <a:ext cx="1447165" cy="558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1460500</xdr:colOff>
      <xdr:row>13</xdr:row>
      <xdr:rowOff>638175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39125" y="3606800"/>
          <a:ext cx="1460500" cy="638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1391285</xdr:colOff>
      <xdr:row>13</xdr:row>
      <xdr:rowOff>675640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791700" y="3606800"/>
          <a:ext cx="1391285" cy="675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66675</xdr:colOff>
      <xdr:row>13</xdr:row>
      <xdr:rowOff>47625</xdr:rowOff>
    </xdr:from>
    <xdr:to>
      <xdr:col>8</xdr:col>
      <xdr:colOff>1517650</xdr:colOff>
      <xdr:row>13</xdr:row>
      <xdr:rowOff>637540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410950" y="3654425"/>
          <a:ext cx="1450975" cy="589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104775</xdr:colOff>
      <xdr:row>15</xdr:row>
      <xdr:rowOff>92075</xdr:rowOff>
    </xdr:from>
    <xdr:to>
      <xdr:col>8</xdr:col>
      <xdr:colOff>1128395</xdr:colOff>
      <xdr:row>15</xdr:row>
      <xdr:rowOff>878205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449050" y="5527675"/>
          <a:ext cx="1023620" cy="786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57150</xdr:colOff>
      <xdr:row>13</xdr:row>
      <xdr:rowOff>66675</xdr:rowOff>
    </xdr:from>
    <xdr:to>
      <xdr:col>9</xdr:col>
      <xdr:colOff>1484630</xdr:colOff>
      <xdr:row>13</xdr:row>
      <xdr:rowOff>591185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954000" y="3673475"/>
          <a:ext cx="1427480" cy="524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95250</xdr:colOff>
      <xdr:row>13</xdr:row>
      <xdr:rowOff>9525</xdr:rowOff>
    </xdr:from>
    <xdr:to>
      <xdr:col>10</xdr:col>
      <xdr:colOff>1453515</xdr:colOff>
      <xdr:row>13</xdr:row>
      <xdr:rowOff>774065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544675" y="3616325"/>
          <a:ext cx="1358265" cy="764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104775</xdr:colOff>
      <xdr:row>13</xdr:row>
      <xdr:rowOff>76200</xdr:rowOff>
    </xdr:from>
    <xdr:to>
      <xdr:col>11</xdr:col>
      <xdr:colOff>1367790</xdr:colOff>
      <xdr:row>13</xdr:row>
      <xdr:rowOff>805180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106775" y="3683000"/>
          <a:ext cx="1263015" cy="728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85725</xdr:colOff>
      <xdr:row>13</xdr:row>
      <xdr:rowOff>38100</xdr:rowOff>
    </xdr:from>
    <xdr:to>
      <xdr:col>12</xdr:col>
      <xdr:colOff>1440180</xdr:colOff>
      <xdr:row>13</xdr:row>
      <xdr:rowOff>861060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7640300" y="3644900"/>
          <a:ext cx="1354455" cy="822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85725</xdr:colOff>
      <xdr:row>14</xdr:row>
      <xdr:rowOff>920750</xdr:rowOff>
    </xdr:from>
    <xdr:to>
      <xdr:col>12</xdr:col>
      <xdr:colOff>1072515</xdr:colOff>
      <xdr:row>16</xdr:row>
      <xdr:rowOff>1270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7640300" y="5416550"/>
          <a:ext cx="986790" cy="972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47625</xdr:colOff>
      <xdr:row>13</xdr:row>
      <xdr:rowOff>28575</xdr:rowOff>
    </xdr:from>
    <xdr:to>
      <xdr:col>13</xdr:col>
      <xdr:colOff>1536700</xdr:colOff>
      <xdr:row>13</xdr:row>
      <xdr:rowOff>605790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154775" y="3635375"/>
          <a:ext cx="1489075" cy="577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9525</xdr:colOff>
      <xdr:row>13</xdr:row>
      <xdr:rowOff>19050</xdr:rowOff>
    </xdr:from>
    <xdr:to>
      <xdr:col>14</xdr:col>
      <xdr:colOff>1503680</xdr:colOff>
      <xdr:row>13</xdr:row>
      <xdr:rowOff>635000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0669250" y="3625850"/>
          <a:ext cx="1494155" cy="615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104775</xdr:colOff>
      <xdr:row>13</xdr:row>
      <xdr:rowOff>142875</xdr:rowOff>
    </xdr:from>
    <xdr:to>
      <xdr:col>15</xdr:col>
      <xdr:colOff>1501140</xdr:colOff>
      <xdr:row>13</xdr:row>
      <xdr:rowOff>628015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2317075" y="3749675"/>
          <a:ext cx="1396365" cy="4851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43</xdr:row>
      <xdr:rowOff>0</xdr:rowOff>
    </xdr:from>
    <xdr:to>
      <xdr:col>30</xdr:col>
      <xdr:colOff>141605</xdr:colOff>
      <xdr:row>74</xdr:row>
      <xdr:rowOff>151765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58350" y="7372350"/>
          <a:ext cx="11800205" cy="54667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276225</xdr:colOff>
      <xdr:row>4</xdr:row>
      <xdr:rowOff>82550</xdr:rowOff>
    </xdr:from>
    <xdr:to>
      <xdr:col>17</xdr:col>
      <xdr:colOff>407854</xdr:colOff>
      <xdr:row>24</xdr:row>
      <xdr:rowOff>50800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5425" y="1784350"/>
          <a:ext cx="7675429" cy="48958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&#26143;&#21830;/&#20122;&#39532;&#36874;/&#38899;&#20048;&#27631;/&#38899;&#20048;&#27631;&#25512;&#24191;&#35745;&#21010;/&#24066;&#22330;&#20998;&#26512;/&#38899;&#20048;&#27631;&#31867;&#30446;&#20998;&#26512;-&#20302;&#23458;&#21333;&#20215;-20211115.xlXXX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数据源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3"/>
  <sheetViews>
    <sheetView workbookViewId="0">
      <pane ySplit="1" topLeftCell="A2" activePane="bottomLeft" state="frozen"/>
      <selection pane="bottomLeft" activeCell="E28" sqref="E28"/>
    </sheetView>
  </sheetViews>
  <sheetFormatPr baseColWidth="10" defaultColWidth="9" defaultRowHeight="14"/>
  <cols>
    <col min="1" max="1" width="16" style="2" customWidth="1"/>
    <col min="2" max="2" width="12.6640625" style="2" customWidth="1"/>
    <col min="3" max="3" width="11.5" style="2" customWidth="1"/>
    <col min="4" max="5" width="9" style="2"/>
    <col min="6" max="6" width="14" style="67" customWidth="1"/>
    <col min="7" max="7" width="23.6640625" style="67" customWidth="1"/>
    <col min="8" max="8" width="15.33203125" style="2" customWidth="1"/>
    <col min="9" max="9" width="18.6640625" style="2" customWidth="1"/>
    <col min="10" max="10" width="9" style="2"/>
    <col min="11" max="11" width="11.5" style="2" customWidth="1"/>
    <col min="12" max="12" width="14.6640625" style="2" customWidth="1"/>
    <col min="13" max="13" width="9.33203125" style="67" customWidth="1"/>
    <col min="14" max="14" width="11.5" style="2"/>
    <col min="15" max="16" width="9" style="2"/>
    <col min="17" max="17" width="14.83203125" style="2" customWidth="1"/>
    <col min="18" max="18" width="7" style="2" customWidth="1"/>
    <col min="19" max="20" width="12.6640625" style="67" customWidth="1"/>
    <col min="21" max="21" width="7" style="2" customWidth="1"/>
    <col min="22" max="22" width="9" style="2"/>
    <col min="23" max="23" width="14.83203125" style="2" customWidth="1"/>
    <col min="24" max="24" width="9" style="2"/>
    <col min="25" max="25" width="11.5" style="67" customWidth="1"/>
    <col min="26" max="26" width="13.6640625" style="2" customWidth="1"/>
    <col min="27" max="28" width="9" style="2"/>
    <col min="29" max="29" width="14.1640625" style="2" customWidth="1"/>
    <col min="30" max="30" width="9" style="2"/>
    <col min="31" max="31" width="12.6640625" style="67"/>
    <col min="32" max="33" width="9" style="2"/>
    <col min="34" max="35" width="9.33203125" style="2" customWidth="1"/>
    <col min="36" max="36" width="12.6640625" style="2" customWidth="1"/>
    <col min="37" max="37" width="11.5" style="2" customWidth="1"/>
    <col min="38" max="38" width="9.33203125" style="2" customWidth="1"/>
    <col min="39" max="40" width="9" style="2"/>
    <col min="41" max="41" width="11.5" style="2" customWidth="1"/>
    <col min="42" max="42" width="9.33203125" style="2" customWidth="1"/>
    <col min="43" max="43" width="13.6640625" style="2" customWidth="1"/>
    <col min="44" max="45" width="9" style="2"/>
    <col min="46" max="46" width="11.5" style="2" customWidth="1"/>
    <col min="47" max="47" width="9.33203125" style="2" customWidth="1"/>
    <col min="48" max="48" width="7.33203125" style="2" customWidth="1"/>
    <col min="49" max="49" width="11.5" style="2" customWidth="1"/>
    <col min="50" max="16384" width="9" style="2"/>
  </cols>
  <sheetData>
    <row r="1" spans="1:55">
      <c r="A1" s="68" t="s">
        <v>0</v>
      </c>
      <c r="B1" s="68" t="s">
        <v>1</v>
      </c>
      <c r="C1" s="68" t="s">
        <v>2</v>
      </c>
      <c r="D1" s="68" t="s">
        <v>3</v>
      </c>
      <c r="E1" s="68" t="s">
        <v>4</v>
      </c>
      <c r="F1" s="69" t="s">
        <v>5</v>
      </c>
      <c r="G1" s="70"/>
      <c r="H1" s="68" t="s">
        <v>6</v>
      </c>
      <c r="I1" s="68" t="s">
        <v>7</v>
      </c>
      <c r="J1" s="68" t="s">
        <v>1</v>
      </c>
      <c r="K1" s="68" t="s">
        <v>2</v>
      </c>
      <c r="L1" s="68" t="s">
        <v>8</v>
      </c>
      <c r="M1" s="69" t="s">
        <v>9</v>
      </c>
      <c r="N1" s="69" t="s">
        <v>10</v>
      </c>
      <c r="O1" s="68" t="s">
        <v>11</v>
      </c>
      <c r="Q1" s="68" t="s">
        <v>1</v>
      </c>
      <c r="R1" s="68" t="s">
        <v>12</v>
      </c>
      <c r="S1" s="69" t="s">
        <v>13</v>
      </c>
      <c r="T1" s="69" t="s">
        <v>10</v>
      </c>
      <c r="U1" s="68" t="s">
        <v>11</v>
      </c>
      <c r="W1" s="68" t="s">
        <v>1</v>
      </c>
      <c r="X1" s="68" t="s">
        <v>14</v>
      </c>
      <c r="Y1" s="69" t="s">
        <v>15</v>
      </c>
      <c r="Z1" s="68" t="s">
        <v>16</v>
      </c>
      <c r="AC1" s="68" t="s">
        <v>17</v>
      </c>
      <c r="AD1" s="68" t="s">
        <v>12</v>
      </c>
      <c r="AE1" s="69" t="s">
        <v>13</v>
      </c>
      <c r="AH1" s="68" t="s">
        <v>18</v>
      </c>
      <c r="AI1" s="68" t="s">
        <v>19</v>
      </c>
      <c r="AJ1" s="68" t="s">
        <v>1</v>
      </c>
      <c r="AK1" s="68" t="s">
        <v>2</v>
      </c>
      <c r="AL1" s="68" t="s">
        <v>20</v>
      </c>
      <c r="AO1" s="68" t="s">
        <v>21</v>
      </c>
      <c r="AP1" s="68" t="s">
        <v>3</v>
      </c>
      <c r="AQ1" s="68" t="s">
        <v>22</v>
      </c>
      <c r="AT1" s="68" t="s">
        <v>21</v>
      </c>
      <c r="AU1" s="68" t="s">
        <v>20</v>
      </c>
      <c r="AV1" s="68" t="s">
        <v>23</v>
      </c>
      <c r="AW1" s="68" t="s">
        <v>24</v>
      </c>
      <c r="AZ1" s="68" t="s">
        <v>25</v>
      </c>
      <c r="BA1" s="68" t="s">
        <v>3</v>
      </c>
      <c r="BB1" s="68" t="s">
        <v>26</v>
      </c>
      <c r="BC1" s="68" t="s">
        <v>20</v>
      </c>
    </row>
    <row r="2" spans="1:55">
      <c r="A2" s="5" t="s">
        <v>27</v>
      </c>
      <c r="B2" s="5" t="s">
        <v>28</v>
      </c>
      <c r="C2" s="5" t="s">
        <v>29</v>
      </c>
      <c r="D2" s="5">
        <v>1</v>
      </c>
      <c r="E2" s="5">
        <v>44</v>
      </c>
      <c r="F2" s="71">
        <v>4.0361047919571403E-4</v>
      </c>
      <c r="G2" s="70"/>
      <c r="H2" s="5">
        <v>72</v>
      </c>
      <c r="I2" s="5" t="s">
        <v>30</v>
      </c>
      <c r="J2" s="5" t="s">
        <v>31</v>
      </c>
      <c r="K2" s="5" t="s">
        <v>32</v>
      </c>
      <c r="L2" s="5">
        <v>14180</v>
      </c>
      <c r="M2" s="71">
        <v>0.130072649886255</v>
      </c>
      <c r="N2" s="71">
        <v>0.130072649886255</v>
      </c>
      <c r="O2" s="5">
        <v>1</v>
      </c>
      <c r="Q2" s="5" t="s">
        <v>31</v>
      </c>
      <c r="R2" s="5">
        <v>23727</v>
      </c>
      <c r="S2" s="71">
        <v>0.21764695090628899</v>
      </c>
      <c r="T2" s="71">
        <v>0.21764695090628899</v>
      </c>
      <c r="U2" s="5">
        <v>1</v>
      </c>
      <c r="W2" s="5" t="s">
        <v>31</v>
      </c>
      <c r="X2" s="5">
        <v>12</v>
      </c>
      <c r="Y2" s="71">
        <v>0.15</v>
      </c>
      <c r="Z2" s="5">
        <v>1977.25</v>
      </c>
      <c r="AC2" s="5" t="s">
        <v>33</v>
      </c>
      <c r="AD2" s="5">
        <v>2099</v>
      </c>
      <c r="AE2" s="71">
        <v>1.9254054450722799E-2</v>
      </c>
      <c r="AH2" s="68" t="s">
        <v>34</v>
      </c>
      <c r="AI2" s="68" t="s">
        <v>35</v>
      </c>
      <c r="AJ2" s="5" t="s">
        <v>36</v>
      </c>
      <c r="AK2" s="5" t="s">
        <v>37</v>
      </c>
      <c r="AL2" s="72">
        <v>198</v>
      </c>
      <c r="AO2" s="5" t="s">
        <v>38</v>
      </c>
      <c r="AP2" s="5">
        <v>48</v>
      </c>
      <c r="AQ2" s="73">
        <v>0.6</v>
      </c>
      <c r="AT2" s="5" t="s">
        <v>39</v>
      </c>
      <c r="AU2" s="72">
        <v>14180</v>
      </c>
      <c r="AV2" s="5">
        <v>14180</v>
      </c>
      <c r="AW2" s="74">
        <v>0.11022947606207401</v>
      </c>
      <c r="AZ2" s="5" t="s">
        <v>40</v>
      </c>
      <c r="BA2" s="5">
        <v>35</v>
      </c>
      <c r="BB2" s="75">
        <v>0.4375</v>
      </c>
      <c r="BC2" s="72">
        <v>1793.0285714285701</v>
      </c>
    </row>
    <row r="3" spans="1:55">
      <c r="A3" s="5"/>
      <c r="B3" s="5" t="s">
        <v>41</v>
      </c>
      <c r="C3" s="5" t="s">
        <v>42</v>
      </c>
      <c r="D3" s="5">
        <v>1</v>
      </c>
      <c r="E3" s="5">
        <v>85</v>
      </c>
      <c r="F3" s="71">
        <v>7.7970206208263001E-4</v>
      </c>
      <c r="G3" s="70" t="s">
        <v>43</v>
      </c>
      <c r="H3" s="5">
        <v>171</v>
      </c>
      <c r="I3" s="5" t="s">
        <v>44</v>
      </c>
      <c r="J3" s="5" t="s">
        <v>45</v>
      </c>
      <c r="K3" s="5" t="s">
        <v>46</v>
      </c>
      <c r="L3" s="5">
        <v>11934</v>
      </c>
      <c r="M3" s="71">
        <v>0.109470169516401</v>
      </c>
      <c r="N3" s="71">
        <v>0.23954281940265601</v>
      </c>
      <c r="O3" s="5">
        <v>2</v>
      </c>
      <c r="Q3" s="5" t="s">
        <v>45</v>
      </c>
      <c r="R3" s="5">
        <v>15299</v>
      </c>
      <c r="S3" s="71">
        <v>0.14033719820943699</v>
      </c>
      <c r="T3" s="71">
        <v>0.35798414911572601</v>
      </c>
      <c r="U3" s="5">
        <v>2</v>
      </c>
      <c r="W3" s="5" t="s">
        <v>47</v>
      </c>
      <c r="X3" s="5">
        <v>7</v>
      </c>
      <c r="Y3" s="71">
        <v>8.7499999999999994E-2</v>
      </c>
      <c r="Z3" s="5">
        <v>1300</v>
      </c>
      <c r="AC3" s="5" t="s">
        <v>48</v>
      </c>
      <c r="AD3" s="5">
        <v>103608</v>
      </c>
      <c r="AE3" s="71">
        <v>0.95039260292067196</v>
      </c>
      <c r="AH3" s="68"/>
      <c r="AI3" s="68" t="s">
        <v>49</v>
      </c>
      <c r="AJ3" s="5" t="s">
        <v>50</v>
      </c>
      <c r="AK3" s="5" t="s">
        <v>51</v>
      </c>
      <c r="AL3" s="72">
        <v>11957</v>
      </c>
      <c r="AO3" s="5" t="s">
        <v>52</v>
      </c>
      <c r="AP3" s="5">
        <v>12</v>
      </c>
      <c r="AQ3" s="73">
        <v>0.15</v>
      </c>
      <c r="AT3" s="5" t="s">
        <v>53</v>
      </c>
      <c r="AU3" s="72">
        <v>4910.75</v>
      </c>
      <c r="AV3" s="5">
        <v>19643</v>
      </c>
      <c r="AW3" s="74">
        <v>0.203528577701962</v>
      </c>
      <c r="AZ3" s="5" t="s">
        <v>54</v>
      </c>
      <c r="BA3" s="5">
        <v>29</v>
      </c>
      <c r="BB3" s="75">
        <v>0.36249999999999999</v>
      </c>
      <c r="BC3" s="72">
        <v>1181.2068965517201</v>
      </c>
    </row>
    <row r="4" spans="1:55">
      <c r="A4" s="5"/>
      <c r="B4" s="5" t="s">
        <v>55</v>
      </c>
      <c r="C4" s="5" t="s">
        <v>56</v>
      </c>
      <c r="D4" s="5">
        <v>1</v>
      </c>
      <c r="E4" s="5">
        <v>238</v>
      </c>
      <c r="F4" s="71">
        <v>2.18316577383136E-3</v>
      </c>
      <c r="G4" s="70" t="s">
        <v>43</v>
      </c>
      <c r="H4" s="5">
        <v>749</v>
      </c>
      <c r="I4" s="5" t="s">
        <v>44</v>
      </c>
      <c r="J4" s="5" t="s">
        <v>47</v>
      </c>
      <c r="K4" s="5" t="s">
        <v>57</v>
      </c>
      <c r="L4" s="5">
        <v>6042</v>
      </c>
      <c r="M4" s="71">
        <v>5.5423057165920601E-2</v>
      </c>
      <c r="N4" s="71">
        <v>0.29496587656857698</v>
      </c>
      <c r="O4" s="5">
        <v>3</v>
      </c>
      <c r="Q4" s="5" t="s">
        <v>50</v>
      </c>
      <c r="R4" s="5">
        <v>11957</v>
      </c>
      <c r="S4" s="71">
        <v>0.109681147721435</v>
      </c>
      <c r="T4" s="71">
        <v>0.46766529683716102</v>
      </c>
      <c r="U4" s="5">
        <v>3</v>
      </c>
      <c r="W4" s="5" t="s">
        <v>58</v>
      </c>
      <c r="X4" s="5">
        <v>7</v>
      </c>
      <c r="Y4" s="71">
        <v>8.7499999999999994E-2</v>
      </c>
      <c r="Z4" s="5">
        <v>358.28571428571399</v>
      </c>
      <c r="AC4" s="5" t="s">
        <v>59</v>
      </c>
      <c r="AD4" s="5">
        <v>3309</v>
      </c>
      <c r="AE4" s="71">
        <v>3.0353342628605E-2</v>
      </c>
      <c r="AH4" s="68"/>
      <c r="AI4" s="68"/>
      <c r="AJ4" s="5" t="s">
        <v>45</v>
      </c>
      <c r="AK4" s="5" t="s">
        <v>60</v>
      </c>
      <c r="AL4" s="72">
        <v>1583</v>
      </c>
      <c r="AO4" s="5" t="s">
        <v>61</v>
      </c>
      <c r="AP4" s="5">
        <v>6</v>
      </c>
      <c r="AQ4" s="73">
        <v>7.4999999999999997E-2</v>
      </c>
      <c r="AT4" s="5" t="s">
        <v>62</v>
      </c>
      <c r="AU4" s="72">
        <v>4389</v>
      </c>
      <c r="AV4" s="5">
        <v>8778</v>
      </c>
      <c r="AW4" s="74">
        <v>8.3097847085289694E-2</v>
      </c>
      <c r="AZ4" s="5" t="s">
        <v>63</v>
      </c>
      <c r="BA4" s="5">
        <v>8</v>
      </c>
      <c r="BB4" s="75">
        <v>0.1</v>
      </c>
      <c r="BC4" s="72">
        <v>654.875</v>
      </c>
    </row>
    <row r="5" spans="1:55">
      <c r="A5" s="5"/>
      <c r="B5" s="5" t="s">
        <v>64</v>
      </c>
      <c r="C5" s="5" t="s">
        <v>65</v>
      </c>
      <c r="D5" s="5">
        <v>1</v>
      </c>
      <c r="E5" s="5">
        <v>373</v>
      </c>
      <c r="F5" s="71">
        <v>3.42151610772731E-3</v>
      </c>
      <c r="G5" s="70" t="s">
        <v>66</v>
      </c>
      <c r="H5" s="5">
        <v>753</v>
      </c>
      <c r="I5" s="5" t="s">
        <v>30</v>
      </c>
      <c r="J5" s="5" t="s">
        <v>50</v>
      </c>
      <c r="K5" s="5" t="s">
        <v>51</v>
      </c>
      <c r="L5" s="5">
        <v>11957</v>
      </c>
      <c r="M5" s="71">
        <v>0.109681147721435</v>
      </c>
      <c r="N5" s="71">
        <v>0.40464702429001198</v>
      </c>
      <c r="O5" s="5">
        <v>4</v>
      </c>
      <c r="Q5" s="5" t="s">
        <v>47</v>
      </c>
      <c r="R5" s="5">
        <v>9100</v>
      </c>
      <c r="S5" s="71">
        <v>8.3473985470022702E-2</v>
      </c>
      <c r="T5" s="71">
        <v>0.55113928230718401</v>
      </c>
      <c r="U5" s="5">
        <v>4</v>
      </c>
      <c r="W5" s="5" t="s">
        <v>45</v>
      </c>
      <c r="X5" s="5">
        <v>3</v>
      </c>
      <c r="Y5" s="71">
        <v>3.7499999999999999E-2</v>
      </c>
      <c r="Z5" s="5">
        <v>5099.6666666666697</v>
      </c>
      <c r="AH5" s="68"/>
      <c r="AI5" s="68"/>
      <c r="AJ5" s="5" t="s">
        <v>47</v>
      </c>
      <c r="AK5" s="5" t="s">
        <v>67</v>
      </c>
      <c r="AL5" s="72">
        <v>61</v>
      </c>
      <c r="AO5" s="5" t="s">
        <v>53</v>
      </c>
      <c r="AP5" s="5">
        <v>4</v>
      </c>
      <c r="AQ5" s="73">
        <v>0.05</v>
      </c>
      <c r="AT5" s="5" t="s">
        <v>68</v>
      </c>
      <c r="AU5" s="72">
        <v>2076</v>
      </c>
      <c r="AV5" s="5">
        <v>4152</v>
      </c>
      <c r="AW5" s="74">
        <v>7.48984562129133E-2</v>
      </c>
      <c r="AZ5" s="5" t="s">
        <v>69</v>
      </c>
      <c r="BA5" s="5">
        <v>5</v>
      </c>
      <c r="BB5" s="75">
        <v>6.25E-2</v>
      </c>
      <c r="BC5" s="72">
        <v>1225</v>
      </c>
    </row>
    <row r="6" spans="1:55">
      <c r="A6" s="5"/>
      <c r="B6" s="5" t="s">
        <v>70</v>
      </c>
      <c r="C6" s="5" t="s">
        <v>71</v>
      </c>
      <c r="D6" s="5">
        <v>1</v>
      </c>
      <c r="E6" s="5">
        <v>96</v>
      </c>
      <c r="F6" s="71">
        <v>8.8060468188155903E-4</v>
      </c>
      <c r="G6" s="70" t="s">
        <v>72</v>
      </c>
      <c r="H6" s="5">
        <v>1531</v>
      </c>
      <c r="I6" s="5" t="s">
        <v>30</v>
      </c>
      <c r="J6" s="5" t="s">
        <v>31</v>
      </c>
      <c r="K6" s="5" t="s">
        <v>73</v>
      </c>
      <c r="L6" s="5">
        <v>3645</v>
      </c>
      <c r="M6" s="71">
        <v>3.3435459015190398E-2</v>
      </c>
      <c r="N6" s="71">
        <v>0.438082483305202</v>
      </c>
      <c r="O6" s="5">
        <v>5</v>
      </c>
      <c r="Q6" s="5" t="s">
        <v>74</v>
      </c>
      <c r="R6" s="5">
        <v>5621</v>
      </c>
      <c r="S6" s="71">
        <v>5.1561238717252503E-2</v>
      </c>
      <c r="T6" s="71">
        <v>0.60270052102443605</v>
      </c>
      <c r="U6" s="5">
        <v>5</v>
      </c>
      <c r="W6" s="5" t="s">
        <v>70</v>
      </c>
      <c r="X6" s="5">
        <v>3</v>
      </c>
      <c r="Y6" s="71">
        <v>3.7499999999999999E-2</v>
      </c>
      <c r="Z6" s="5">
        <v>393.66666666666703</v>
      </c>
      <c r="AH6" s="68"/>
      <c r="AI6" s="68"/>
      <c r="AJ6" s="5" t="s">
        <v>75</v>
      </c>
      <c r="AK6" s="5" t="s">
        <v>76</v>
      </c>
      <c r="AL6" s="72">
        <v>877</v>
      </c>
      <c r="AO6" s="5" t="s">
        <v>77</v>
      </c>
      <c r="AP6" s="5">
        <v>2</v>
      </c>
      <c r="AQ6" s="73">
        <v>2.5000000000000001E-2</v>
      </c>
      <c r="AT6" s="5" t="s">
        <v>52</v>
      </c>
      <c r="AU6" s="72">
        <v>2026.6666666666699</v>
      </c>
      <c r="AV6" s="5">
        <v>24320</v>
      </c>
      <c r="AW6" s="74">
        <v>0.19659446917391701</v>
      </c>
      <c r="AZ6" s="5" t="s">
        <v>78</v>
      </c>
      <c r="BA6" s="5">
        <v>1</v>
      </c>
      <c r="BB6" s="75">
        <v>1.2500000000000001E-2</v>
      </c>
      <c r="BC6" s="72">
        <v>99</v>
      </c>
    </row>
    <row r="7" spans="1:55">
      <c r="A7" s="5"/>
      <c r="B7" s="5" t="s">
        <v>79</v>
      </c>
      <c r="C7" s="5" t="s">
        <v>80</v>
      </c>
      <c r="D7" s="5">
        <v>1</v>
      </c>
      <c r="E7" s="5">
        <v>217</v>
      </c>
      <c r="F7" s="71">
        <v>1.99053349966977E-3</v>
      </c>
      <c r="G7" s="70" t="s">
        <v>81</v>
      </c>
      <c r="H7" s="5">
        <v>1735</v>
      </c>
      <c r="I7" s="5" t="s">
        <v>30</v>
      </c>
      <c r="J7" s="5" t="s">
        <v>82</v>
      </c>
      <c r="K7" s="5" t="s">
        <v>83</v>
      </c>
      <c r="L7" s="5">
        <v>1064</v>
      </c>
      <c r="M7" s="71">
        <v>9.7600352241872801E-3</v>
      </c>
      <c r="N7" s="71">
        <v>0.447842518529389</v>
      </c>
      <c r="O7" s="5">
        <v>6</v>
      </c>
      <c r="Q7" s="5" t="s">
        <v>84</v>
      </c>
      <c r="R7" s="5">
        <v>3808</v>
      </c>
      <c r="S7" s="71">
        <v>3.4930652381301802E-2</v>
      </c>
      <c r="T7" s="71">
        <v>0.63763117340573805</v>
      </c>
      <c r="U7" s="5">
        <v>6</v>
      </c>
      <c r="W7" s="5" t="s">
        <v>85</v>
      </c>
      <c r="X7" s="5">
        <v>2</v>
      </c>
      <c r="Y7" s="71">
        <v>2.5000000000000001E-2</v>
      </c>
      <c r="Z7" s="5">
        <v>261.5</v>
      </c>
      <c r="AH7" s="68"/>
      <c r="AI7" s="68" t="s">
        <v>86</v>
      </c>
      <c r="AJ7" s="5" t="s">
        <v>31</v>
      </c>
      <c r="AK7" s="5" t="s">
        <v>87</v>
      </c>
      <c r="AL7" s="72">
        <v>534</v>
      </c>
      <c r="AO7" s="5" t="s">
        <v>62</v>
      </c>
      <c r="AP7" s="5">
        <v>2</v>
      </c>
      <c r="AQ7" s="73">
        <v>2.5000000000000001E-2</v>
      </c>
      <c r="AT7" s="5" t="s">
        <v>77</v>
      </c>
      <c r="AU7" s="72">
        <v>1893.5</v>
      </c>
      <c r="AV7" s="5">
        <v>3787</v>
      </c>
      <c r="AW7" s="74">
        <v>3.1988399283908099E-2</v>
      </c>
      <c r="AZ7" s="5" t="s">
        <v>88</v>
      </c>
      <c r="BA7" s="5">
        <v>1</v>
      </c>
      <c r="BB7" s="75">
        <v>1.2500000000000001E-2</v>
      </c>
      <c r="BC7" s="72">
        <v>238</v>
      </c>
    </row>
    <row r="8" spans="1:55">
      <c r="A8" s="5"/>
      <c r="B8" s="5" t="s">
        <v>89</v>
      </c>
      <c r="C8" s="5" t="s">
        <v>90</v>
      </c>
      <c r="D8" s="5">
        <v>1</v>
      </c>
      <c r="E8" s="5">
        <v>1123</v>
      </c>
      <c r="F8" s="71">
        <v>1.0301240184927E-2</v>
      </c>
      <c r="G8" s="70" t="s">
        <v>91</v>
      </c>
      <c r="H8" s="5">
        <v>1784</v>
      </c>
      <c r="I8" s="5" t="s">
        <v>30</v>
      </c>
      <c r="J8" s="5" t="s">
        <v>82</v>
      </c>
      <c r="K8" s="5" t="s">
        <v>83</v>
      </c>
      <c r="L8" s="5">
        <v>1064</v>
      </c>
      <c r="M8" s="71">
        <v>9.7600352241872801E-3</v>
      </c>
      <c r="N8" s="71">
        <v>0.457602553753577</v>
      </c>
      <c r="O8" s="5">
        <v>7</v>
      </c>
      <c r="Q8" s="5" t="s">
        <v>92</v>
      </c>
      <c r="R8" s="5">
        <v>3269</v>
      </c>
      <c r="S8" s="71">
        <v>2.9986424011154301E-2</v>
      </c>
      <c r="T8" s="71">
        <v>0.66761759741689197</v>
      </c>
      <c r="U8" s="5">
        <v>7</v>
      </c>
      <c r="W8" s="5" t="s">
        <v>84</v>
      </c>
      <c r="X8" s="5">
        <v>2</v>
      </c>
      <c r="Y8" s="71">
        <v>2.5000000000000001E-2</v>
      </c>
      <c r="Z8" s="5">
        <v>1904</v>
      </c>
      <c r="AH8" s="68"/>
      <c r="AI8" s="68"/>
      <c r="AJ8" s="5" t="s">
        <v>93</v>
      </c>
      <c r="AK8" s="5" t="s">
        <v>94</v>
      </c>
      <c r="AL8" s="72">
        <v>2157</v>
      </c>
      <c r="AO8" s="5" t="s">
        <v>68</v>
      </c>
      <c r="AP8" s="5">
        <v>2</v>
      </c>
      <c r="AQ8" s="73">
        <v>2.5000000000000001E-2</v>
      </c>
      <c r="AT8" s="5" t="s">
        <v>61</v>
      </c>
      <c r="AU8" s="72">
        <v>1187.3333333333301</v>
      </c>
      <c r="AV8" s="5">
        <v>7124</v>
      </c>
      <c r="AW8" s="74">
        <v>8.1601756954620797E-2</v>
      </c>
      <c r="AZ8" s="5" t="s">
        <v>95</v>
      </c>
      <c r="BA8" s="5">
        <v>1</v>
      </c>
      <c r="BB8" s="75">
        <v>1.2500000000000001E-2</v>
      </c>
      <c r="BC8" s="72">
        <v>304</v>
      </c>
    </row>
    <row r="9" spans="1:55">
      <c r="A9" s="5"/>
      <c r="B9" s="5" t="s">
        <v>31</v>
      </c>
      <c r="C9" s="5" t="s">
        <v>96</v>
      </c>
      <c r="D9" s="5">
        <v>1</v>
      </c>
      <c r="E9" s="5">
        <v>144</v>
      </c>
      <c r="F9" s="71">
        <v>1.32090702282234E-3</v>
      </c>
      <c r="G9" s="70" t="s">
        <v>97</v>
      </c>
      <c r="H9" s="5">
        <v>2073</v>
      </c>
      <c r="I9" s="5" t="s">
        <v>30</v>
      </c>
      <c r="J9" s="5" t="s">
        <v>98</v>
      </c>
      <c r="K9" s="5" t="s">
        <v>99</v>
      </c>
      <c r="L9" s="5">
        <v>2736</v>
      </c>
      <c r="M9" s="71">
        <v>2.50972334336244E-2</v>
      </c>
      <c r="N9" s="71">
        <v>0.48269978718720102</v>
      </c>
      <c r="O9" s="5">
        <v>8</v>
      </c>
      <c r="Q9" s="5" t="s">
        <v>100</v>
      </c>
      <c r="R9" s="5">
        <v>2810</v>
      </c>
      <c r="S9" s="71">
        <v>2.57760328759081E-2</v>
      </c>
      <c r="T9" s="71">
        <v>0.69339363029279999</v>
      </c>
      <c r="U9" s="5">
        <v>8</v>
      </c>
      <c r="W9" s="5" t="s">
        <v>101</v>
      </c>
      <c r="X9" s="5">
        <v>2</v>
      </c>
      <c r="Y9" s="71">
        <v>2.5000000000000001E-2</v>
      </c>
      <c r="Z9" s="5">
        <v>1224</v>
      </c>
      <c r="AH9" s="68"/>
      <c r="AI9" s="68" t="s">
        <v>102</v>
      </c>
      <c r="AJ9" s="5" t="s">
        <v>31</v>
      </c>
      <c r="AK9" s="5" t="s">
        <v>103</v>
      </c>
      <c r="AL9" s="72">
        <v>443</v>
      </c>
      <c r="AO9" s="5" t="s">
        <v>104</v>
      </c>
      <c r="AP9" s="5">
        <v>2</v>
      </c>
      <c r="AQ9" s="73">
        <v>2.5000000000000001E-2</v>
      </c>
      <c r="AT9" s="5" t="s">
        <v>104</v>
      </c>
      <c r="AU9" s="72">
        <v>911.5</v>
      </c>
      <c r="AV9" s="5">
        <v>1823</v>
      </c>
      <c r="AW9" s="74">
        <v>1.9356111593219E-2</v>
      </c>
    </row>
    <row r="10" spans="1:55">
      <c r="A10" s="5" t="s">
        <v>105</v>
      </c>
      <c r="B10" s="5"/>
      <c r="C10" s="5"/>
      <c r="D10" s="5">
        <v>72</v>
      </c>
      <c r="E10" s="5">
        <v>106696</v>
      </c>
      <c r="F10" s="71">
        <v>0.97871872018786199</v>
      </c>
      <c r="G10" s="70"/>
      <c r="H10" s="5">
        <v>2140</v>
      </c>
      <c r="I10" s="5" t="s">
        <v>30</v>
      </c>
      <c r="J10" s="5" t="s">
        <v>74</v>
      </c>
      <c r="K10" s="5" t="s">
        <v>106</v>
      </c>
      <c r="L10" s="5">
        <v>5621</v>
      </c>
      <c r="M10" s="71">
        <v>5.1561238717252503E-2</v>
      </c>
      <c r="N10" s="71">
        <v>0.53426102590445301</v>
      </c>
      <c r="O10" s="5">
        <v>9</v>
      </c>
      <c r="Q10" s="5" t="s">
        <v>98</v>
      </c>
      <c r="R10" s="5">
        <v>2736</v>
      </c>
      <c r="S10" s="71">
        <v>2.50972334336244E-2</v>
      </c>
      <c r="T10" s="71">
        <v>0.71849086372642501</v>
      </c>
      <c r="U10" s="5">
        <v>9</v>
      </c>
      <c r="W10" s="5" t="s">
        <v>79</v>
      </c>
      <c r="X10" s="5">
        <v>2</v>
      </c>
      <c r="Y10" s="71">
        <v>2.5000000000000001E-2</v>
      </c>
      <c r="Z10" s="5">
        <v>1049.5</v>
      </c>
      <c r="AH10" s="68"/>
      <c r="AI10" s="68"/>
      <c r="AJ10" s="5" t="s">
        <v>82</v>
      </c>
      <c r="AK10" s="5" t="s">
        <v>83</v>
      </c>
      <c r="AL10" s="72">
        <v>1064</v>
      </c>
      <c r="AO10" s="5" t="s">
        <v>107</v>
      </c>
      <c r="AP10" s="5">
        <v>1</v>
      </c>
      <c r="AQ10" s="73">
        <v>1.2500000000000001E-2</v>
      </c>
      <c r="AT10" s="5" t="s">
        <v>38</v>
      </c>
      <c r="AU10" s="72">
        <v>520.625</v>
      </c>
      <c r="AV10" s="5">
        <v>24990</v>
      </c>
      <c r="AW10" s="74">
        <v>0.19724580830254401</v>
      </c>
    </row>
    <row r="11" spans="1:55">
      <c r="G11" s="2"/>
      <c r="H11" s="5">
        <v>2366</v>
      </c>
      <c r="I11" s="5" t="s">
        <v>44</v>
      </c>
      <c r="J11" s="5" t="s">
        <v>108</v>
      </c>
      <c r="K11" s="5" t="s">
        <v>109</v>
      </c>
      <c r="L11" s="5">
        <v>2638</v>
      </c>
      <c r="M11" s="71">
        <v>2.41982828208703E-2</v>
      </c>
      <c r="N11" s="71">
        <v>0.55845930872532401</v>
      </c>
      <c r="O11" s="5">
        <v>10</v>
      </c>
      <c r="Q11" s="5" t="s">
        <v>108</v>
      </c>
      <c r="R11" s="5">
        <v>2638</v>
      </c>
      <c r="S11" s="71">
        <v>2.41982828208703E-2</v>
      </c>
      <c r="T11" s="71">
        <v>0.74268914654729501</v>
      </c>
      <c r="U11" s="5">
        <v>10</v>
      </c>
      <c r="W11" s="5" t="s">
        <v>82</v>
      </c>
      <c r="X11" s="5">
        <v>2</v>
      </c>
      <c r="Y11" s="71">
        <v>2.5000000000000001E-2</v>
      </c>
      <c r="Z11" s="5">
        <v>1064</v>
      </c>
      <c r="AH11" s="68"/>
      <c r="AI11" s="68"/>
      <c r="AJ11" s="5" t="s">
        <v>110</v>
      </c>
      <c r="AK11" s="5" t="s">
        <v>111</v>
      </c>
      <c r="AL11" s="72">
        <v>461</v>
      </c>
      <c r="AO11" s="5" t="s">
        <v>39</v>
      </c>
      <c r="AP11" s="5">
        <v>1</v>
      </c>
      <c r="AQ11" s="73">
        <v>1.2500000000000001E-2</v>
      </c>
      <c r="AT11" s="5" t="s">
        <v>107</v>
      </c>
      <c r="AU11" s="72">
        <v>219</v>
      </c>
      <c r="AV11" s="5">
        <v>219</v>
      </c>
      <c r="AW11" s="74">
        <v>1.4590976295519901E-3</v>
      </c>
    </row>
    <row r="12" spans="1:55">
      <c r="G12" s="2"/>
      <c r="H12" s="5">
        <v>2831</v>
      </c>
      <c r="I12" s="5" t="s">
        <v>30</v>
      </c>
      <c r="J12" s="5" t="s">
        <v>89</v>
      </c>
      <c r="K12" s="5" t="s">
        <v>90</v>
      </c>
      <c r="L12" s="5">
        <v>1123</v>
      </c>
      <c r="M12" s="71">
        <v>1.0301240184927E-2</v>
      </c>
      <c r="N12" s="71">
        <v>0.56876054891025096</v>
      </c>
      <c r="O12" s="5">
        <v>11</v>
      </c>
      <c r="Q12" s="5" t="s">
        <v>58</v>
      </c>
      <c r="R12" s="5">
        <v>2508</v>
      </c>
      <c r="S12" s="71">
        <v>2.3005797314155699E-2</v>
      </c>
      <c r="T12" s="71">
        <v>0.76569494386145098</v>
      </c>
      <c r="U12" s="5">
        <v>11</v>
      </c>
      <c r="W12" s="5" t="s">
        <v>112</v>
      </c>
      <c r="X12" s="5">
        <v>1</v>
      </c>
      <c r="Y12" s="71">
        <v>1.2500000000000001E-2</v>
      </c>
      <c r="Z12" s="5">
        <v>244</v>
      </c>
      <c r="AH12" s="68"/>
      <c r="AI12" s="68"/>
      <c r="AJ12" s="5" t="s">
        <v>70</v>
      </c>
      <c r="AK12" s="5" t="s">
        <v>113</v>
      </c>
      <c r="AL12" s="72">
        <v>719</v>
      </c>
    </row>
    <row r="13" spans="1:55">
      <c r="G13" s="2"/>
      <c r="H13" s="5">
        <v>3030</v>
      </c>
      <c r="I13" s="5" t="s">
        <v>30</v>
      </c>
      <c r="J13" s="5" t="s">
        <v>79</v>
      </c>
      <c r="K13" s="5" t="s">
        <v>114</v>
      </c>
      <c r="L13" s="5">
        <v>1882</v>
      </c>
      <c r="M13" s="71">
        <v>1.7263520951053098E-2</v>
      </c>
      <c r="N13" s="71">
        <v>0.58602406986130395</v>
      </c>
      <c r="O13" s="5">
        <v>12</v>
      </c>
      <c r="Q13" s="5" t="s">
        <v>101</v>
      </c>
      <c r="R13" s="5">
        <v>2448</v>
      </c>
      <c r="S13" s="71">
        <v>2.2455419387979701E-2</v>
      </c>
      <c r="T13" s="71">
        <v>0.78815036324943</v>
      </c>
      <c r="U13" s="5">
        <v>12</v>
      </c>
      <c r="W13" s="5" t="s">
        <v>115</v>
      </c>
      <c r="X13" s="5">
        <v>1</v>
      </c>
      <c r="Y13" s="71">
        <v>1.2500000000000001E-2</v>
      </c>
      <c r="Z13" s="5">
        <v>30</v>
      </c>
      <c r="AH13" s="68"/>
      <c r="AI13" s="68"/>
      <c r="AJ13" s="5" t="s">
        <v>116</v>
      </c>
      <c r="AK13" s="5" t="s">
        <v>117</v>
      </c>
      <c r="AL13" s="72">
        <v>1444</v>
      </c>
    </row>
    <row r="14" spans="1:55">
      <c r="H14" s="5">
        <v>3085</v>
      </c>
      <c r="I14" s="5" t="s">
        <v>44</v>
      </c>
      <c r="J14" s="5" t="s">
        <v>118</v>
      </c>
      <c r="K14" s="5" t="s">
        <v>119</v>
      </c>
      <c r="L14" s="5">
        <v>2005</v>
      </c>
      <c r="M14" s="71">
        <v>1.83917956997138E-2</v>
      </c>
      <c r="N14" s="71">
        <v>0.60441586556101801</v>
      </c>
      <c r="O14" s="5">
        <v>13</v>
      </c>
      <c r="Q14" s="5" t="s">
        <v>93</v>
      </c>
      <c r="R14" s="5">
        <v>2157</v>
      </c>
      <c r="S14" s="71">
        <v>1.9786086446026301E-2</v>
      </c>
      <c r="T14" s="71">
        <v>0.80793644969545697</v>
      </c>
      <c r="U14" s="5">
        <v>13</v>
      </c>
      <c r="W14" s="5" t="s">
        <v>28</v>
      </c>
      <c r="X14" s="5">
        <v>1</v>
      </c>
      <c r="Y14" s="71">
        <v>1.2500000000000001E-2</v>
      </c>
      <c r="Z14" s="5">
        <v>44</v>
      </c>
      <c r="AH14" s="68"/>
      <c r="AI14" s="68"/>
      <c r="AJ14" s="5" t="s">
        <v>47</v>
      </c>
      <c r="AK14" s="5" t="s">
        <v>120</v>
      </c>
      <c r="AL14" s="72">
        <v>715</v>
      </c>
    </row>
    <row r="15" spans="1:55">
      <c r="H15" s="5">
        <v>4274</v>
      </c>
      <c r="I15" s="5" t="s">
        <v>30</v>
      </c>
      <c r="J15" s="5" t="s">
        <v>31</v>
      </c>
      <c r="K15" s="5" t="s">
        <v>121</v>
      </c>
      <c r="L15" s="5">
        <v>1677</v>
      </c>
      <c r="M15" s="71">
        <v>1.5383063036618501E-2</v>
      </c>
      <c r="N15" s="71">
        <v>0.61979892859763597</v>
      </c>
      <c r="O15" s="5">
        <v>14</v>
      </c>
      <c r="Q15" s="5" t="s">
        <v>82</v>
      </c>
      <c r="R15" s="5">
        <v>2128</v>
      </c>
      <c r="S15" s="71">
        <v>1.9520070448374598E-2</v>
      </c>
      <c r="T15" s="71">
        <v>0.82745652014383098</v>
      </c>
      <c r="U15" s="5">
        <v>14</v>
      </c>
      <c r="W15" s="5" t="s">
        <v>122</v>
      </c>
      <c r="X15" s="5">
        <v>1</v>
      </c>
      <c r="Y15" s="71">
        <v>1.2500000000000001E-2</v>
      </c>
      <c r="Z15" s="5">
        <v>33</v>
      </c>
      <c r="AH15" s="68"/>
      <c r="AI15" s="68"/>
      <c r="AJ15" s="5"/>
      <c r="AK15" s="5" t="s">
        <v>123</v>
      </c>
      <c r="AL15" s="72">
        <v>519</v>
      </c>
    </row>
    <row r="16" spans="1:55">
      <c r="H16" s="5">
        <v>4367</v>
      </c>
      <c r="I16" s="5" t="s">
        <v>30</v>
      </c>
      <c r="J16" s="5" t="s">
        <v>93</v>
      </c>
      <c r="K16" s="5" t="s">
        <v>94</v>
      </c>
      <c r="L16" s="5">
        <v>2157</v>
      </c>
      <c r="M16" s="71">
        <v>1.9786086446026301E-2</v>
      </c>
      <c r="N16" s="71">
        <v>0.63958501504366205</v>
      </c>
      <c r="O16" s="5">
        <v>15</v>
      </c>
      <c r="Q16" s="5" t="s">
        <v>79</v>
      </c>
      <c r="R16" s="5">
        <v>2099</v>
      </c>
      <c r="S16" s="71">
        <v>1.9254054450722799E-2</v>
      </c>
      <c r="T16" s="71">
        <v>0.84671057459455401</v>
      </c>
      <c r="U16" s="5">
        <v>15</v>
      </c>
      <c r="W16" s="5" t="s">
        <v>124</v>
      </c>
      <c r="X16" s="5">
        <v>1</v>
      </c>
      <c r="Y16" s="71">
        <v>1.2500000000000001E-2</v>
      </c>
      <c r="Z16" s="5">
        <v>400</v>
      </c>
      <c r="AH16" s="68"/>
      <c r="AI16" s="68" t="s">
        <v>125</v>
      </c>
      <c r="AJ16" s="5" t="s">
        <v>31</v>
      </c>
      <c r="AK16" s="5" t="s">
        <v>126</v>
      </c>
      <c r="AL16" s="72">
        <v>222</v>
      </c>
    </row>
    <row r="17" spans="8:38">
      <c r="H17" s="5">
        <v>6086</v>
      </c>
      <c r="I17" s="5" t="s">
        <v>30</v>
      </c>
      <c r="J17" s="5" t="s">
        <v>100</v>
      </c>
      <c r="K17" s="5" t="s">
        <v>127</v>
      </c>
      <c r="L17" s="5">
        <v>2810</v>
      </c>
      <c r="M17" s="71">
        <v>2.57760328759081E-2</v>
      </c>
      <c r="N17" s="71">
        <v>0.66536104791957096</v>
      </c>
      <c r="O17" s="5">
        <v>16</v>
      </c>
      <c r="Q17" s="5" t="s">
        <v>118</v>
      </c>
      <c r="R17" s="5">
        <v>2005</v>
      </c>
      <c r="S17" s="71">
        <v>1.83917956997138E-2</v>
      </c>
      <c r="T17" s="71">
        <v>0.86510237029426795</v>
      </c>
      <c r="U17" s="5">
        <v>16</v>
      </c>
      <c r="W17" s="5" t="s">
        <v>128</v>
      </c>
      <c r="X17" s="5">
        <v>1</v>
      </c>
      <c r="Y17" s="71">
        <v>1.2500000000000001E-2</v>
      </c>
      <c r="Z17" s="5">
        <v>99</v>
      </c>
      <c r="AH17" s="68"/>
      <c r="AI17" s="68"/>
      <c r="AJ17" s="5"/>
      <c r="AK17" s="5" t="s">
        <v>129</v>
      </c>
      <c r="AL17" s="72">
        <v>208</v>
      </c>
    </row>
    <row r="18" spans="8:38">
      <c r="H18" s="5">
        <v>6648</v>
      </c>
      <c r="I18" s="5" t="s">
        <v>30</v>
      </c>
      <c r="J18" s="5" t="s">
        <v>110</v>
      </c>
      <c r="K18" s="5" t="s">
        <v>111</v>
      </c>
      <c r="L18" s="5">
        <v>461</v>
      </c>
      <c r="M18" s="71">
        <v>4.2287370661187396E-3</v>
      </c>
      <c r="N18" s="71">
        <v>0.669589784985689</v>
      </c>
      <c r="O18" s="5">
        <v>17</v>
      </c>
      <c r="Q18" s="5" t="s">
        <v>116</v>
      </c>
      <c r="R18" s="5">
        <v>1444</v>
      </c>
      <c r="S18" s="71">
        <v>1.32457620899684E-2</v>
      </c>
      <c r="T18" s="71">
        <v>0.87834813238423604</v>
      </c>
      <c r="U18" s="5">
        <v>17</v>
      </c>
      <c r="W18" s="5" t="s">
        <v>130</v>
      </c>
      <c r="X18" s="5">
        <v>1</v>
      </c>
      <c r="Y18" s="71">
        <v>1.2500000000000001E-2</v>
      </c>
      <c r="Z18" s="5">
        <v>166</v>
      </c>
      <c r="AH18" s="68"/>
      <c r="AI18" s="68"/>
      <c r="AJ18" s="5" t="s">
        <v>101</v>
      </c>
      <c r="AK18" s="5" t="s">
        <v>131</v>
      </c>
      <c r="AL18" s="72">
        <v>1224</v>
      </c>
    </row>
    <row r="19" spans="8:38">
      <c r="H19" s="5">
        <v>6989</v>
      </c>
      <c r="I19" s="5" t="s">
        <v>44</v>
      </c>
      <c r="J19" s="5" t="s">
        <v>45</v>
      </c>
      <c r="K19" s="5" t="s">
        <v>132</v>
      </c>
      <c r="L19" s="5">
        <v>1782</v>
      </c>
      <c r="M19" s="71">
        <v>1.6346224407426401E-2</v>
      </c>
      <c r="N19" s="71">
        <v>0.68593600939311605</v>
      </c>
      <c r="O19" s="5">
        <v>18</v>
      </c>
      <c r="Q19" s="5" t="s">
        <v>133</v>
      </c>
      <c r="R19" s="5">
        <v>1426</v>
      </c>
      <c r="S19" s="71">
        <v>1.30806487121157E-2</v>
      </c>
      <c r="T19" s="71">
        <v>0.89142878109635204</v>
      </c>
      <c r="U19" s="5">
        <v>18</v>
      </c>
      <c r="W19" s="5" t="s">
        <v>134</v>
      </c>
      <c r="X19" s="5">
        <v>1</v>
      </c>
      <c r="Y19" s="71">
        <v>1.2500000000000001E-2</v>
      </c>
      <c r="Z19" s="5">
        <v>17</v>
      </c>
      <c r="AH19" s="68"/>
      <c r="AI19" s="68"/>
      <c r="AJ19" s="5" t="s">
        <v>58</v>
      </c>
      <c r="AK19" s="5" t="s">
        <v>135</v>
      </c>
      <c r="AL19" s="72">
        <v>240</v>
      </c>
    </row>
    <row r="20" spans="8:38">
      <c r="H20" s="5">
        <v>7289</v>
      </c>
      <c r="I20" s="5" t="s">
        <v>30</v>
      </c>
      <c r="J20" s="5" t="s">
        <v>92</v>
      </c>
      <c r="K20" s="5" t="s">
        <v>136</v>
      </c>
      <c r="L20" s="5">
        <v>3269</v>
      </c>
      <c r="M20" s="71">
        <v>2.9986424011154301E-2</v>
      </c>
      <c r="N20" s="71">
        <v>0.71592243340426998</v>
      </c>
      <c r="O20" s="5">
        <v>19</v>
      </c>
      <c r="Q20" s="5" t="s">
        <v>137</v>
      </c>
      <c r="R20" s="5">
        <v>1414</v>
      </c>
      <c r="S20" s="71">
        <v>1.29705731268805E-2</v>
      </c>
      <c r="T20" s="71">
        <v>0.90439935422323303</v>
      </c>
      <c r="U20" s="5">
        <v>19</v>
      </c>
      <c r="W20" s="5" t="s">
        <v>138</v>
      </c>
      <c r="X20" s="5">
        <v>1</v>
      </c>
      <c r="Y20" s="71">
        <v>1.2500000000000001E-2</v>
      </c>
      <c r="Z20" s="5">
        <v>41</v>
      </c>
      <c r="AH20" s="68"/>
      <c r="AI20" s="68"/>
      <c r="AJ20" s="5" t="s">
        <v>139</v>
      </c>
      <c r="AK20" s="5" t="s">
        <v>140</v>
      </c>
      <c r="AL20" s="72">
        <v>163</v>
      </c>
    </row>
    <row r="21" spans="8:38">
      <c r="H21" s="5">
        <v>7371</v>
      </c>
      <c r="I21" s="5" t="s">
        <v>30</v>
      </c>
      <c r="J21" s="5" t="s">
        <v>101</v>
      </c>
      <c r="K21" s="5" t="s">
        <v>131</v>
      </c>
      <c r="L21" s="5">
        <v>1224</v>
      </c>
      <c r="M21" s="71">
        <v>1.1227709693989899E-2</v>
      </c>
      <c r="N21" s="71">
        <v>0.72715014309825998</v>
      </c>
      <c r="O21" s="5">
        <v>20</v>
      </c>
      <c r="Q21" s="5" t="s">
        <v>70</v>
      </c>
      <c r="R21" s="5">
        <v>1181</v>
      </c>
      <c r="S21" s="71">
        <v>1.08332721802304E-2</v>
      </c>
      <c r="T21" s="71">
        <v>0.91523262640346303</v>
      </c>
      <c r="U21" s="5">
        <v>20</v>
      </c>
      <c r="W21" s="5" t="s">
        <v>75</v>
      </c>
      <c r="X21" s="5">
        <v>1</v>
      </c>
      <c r="Y21" s="71">
        <v>1.2500000000000001E-2</v>
      </c>
      <c r="Z21" s="5">
        <v>877</v>
      </c>
      <c r="AH21" s="68"/>
      <c r="AI21" s="68"/>
      <c r="AJ21" s="5" t="s">
        <v>138</v>
      </c>
      <c r="AK21" s="5" t="s">
        <v>141</v>
      </c>
      <c r="AL21" s="72">
        <v>41</v>
      </c>
    </row>
    <row r="22" spans="8:38">
      <c r="H22" s="5">
        <v>7536</v>
      </c>
      <c r="I22" s="5" t="s">
        <v>44</v>
      </c>
      <c r="J22" s="5" t="s">
        <v>84</v>
      </c>
      <c r="K22" s="5" t="s">
        <v>142</v>
      </c>
      <c r="L22" s="5">
        <v>3392</v>
      </c>
      <c r="M22" s="71">
        <v>3.1114698759815099E-2</v>
      </c>
      <c r="N22" s="71">
        <v>0.75826484185807497</v>
      </c>
      <c r="O22" s="5">
        <v>21</v>
      </c>
      <c r="Q22" s="5" t="s">
        <v>89</v>
      </c>
      <c r="R22" s="5">
        <v>1123</v>
      </c>
      <c r="S22" s="71">
        <v>1.0301240184927E-2</v>
      </c>
      <c r="T22" s="71">
        <v>0.92553386658838999</v>
      </c>
      <c r="U22" s="5">
        <v>21</v>
      </c>
      <c r="AH22" s="68"/>
      <c r="AI22" s="68"/>
      <c r="AJ22" s="5" t="s">
        <v>122</v>
      </c>
      <c r="AK22" s="5" t="s">
        <v>143</v>
      </c>
      <c r="AL22" s="72">
        <v>33</v>
      </c>
    </row>
    <row r="23" spans="8:38">
      <c r="H23" s="5">
        <v>7542</v>
      </c>
      <c r="I23" s="5" t="s">
        <v>30</v>
      </c>
      <c r="J23" s="5" t="s">
        <v>101</v>
      </c>
      <c r="K23" s="5" t="s">
        <v>131</v>
      </c>
      <c r="L23" s="5">
        <v>1224</v>
      </c>
      <c r="M23" s="71">
        <v>1.1227709693989899E-2</v>
      </c>
      <c r="N23" s="71">
        <v>0.76949255155206497</v>
      </c>
      <c r="O23" s="5">
        <v>22</v>
      </c>
      <c r="Q23" s="5" t="s">
        <v>75</v>
      </c>
      <c r="R23" s="5">
        <v>877</v>
      </c>
      <c r="S23" s="71">
        <v>8.0446906876054901E-3</v>
      </c>
      <c r="T23" s="71">
        <v>0.93357855727599504</v>
      </c>
      <c r="U23" s="5">
        <v>22</v>
      </c>
      <c r="AH23" s="68"/>
      <c r="AI23" s="68" t="s">
        <v>144</v>
      </c>
      <c r="AJ23" s="5" t="s">
        <v>58</v>
      </c>
      <c r="AK23" s="5" t="s">
        <v>145</v>
      </c>
      <c r="AL23" s="72">
        <v>196</v>
      </c>
    </row>
    <row r="24" spans="8:38">
      <c r="H24" s="5">
        <v>8227</v>
      </c>
      <c r="I24" s="5" t="s">
        <v>30</v>
      </c>
      <c r="J24" s="5" t="s">
        <v>31</v>
      </c>
      <c r="K24" s="5" t="s">
        <v>146</v>
      </c>
      <c r="L24" s="5">
        <v>893</v>
      </c>
      <c r="M24" s="71">
        <v>8.1914581345857492E-3</v>
      </c>
      <c r="N24" s="71">
        <v>0.77768400968665097</v>
      </c>
      <c r="O24" s="5">
        <v>23</v>
      </c>
      <c r="Q24" s="5" t="s">
        <v>147</v>
      </c>
      <c r="R24" s="5">
        <v>862</v>
      </c>
      <c r="S24" s="71">
        <v>7.9070962060615001E-3</v>
      </c>
      <c r="T24" s="71">
        <v>0.94148565348205704</v>
      </c>
      <c r="U24" s="5">
        <v>23</v>
      </c>
      <c r="AH24" s="68"/>
      <c r="AI24" s="68"/>
      <c r="AJ24" s="5" t="s">
        <v>70</v>
      </c>
      <c r="AK24" s="5" t="s">
        <v>148</v>
      </c>
      <c r="AL24" s="72">
        <v>366</v>
      </c>
    </row>
    <row r="25" spans="8:38">
      <c r="H25" s="5">
        <v>8552</v>
      </c>
      <c r="I25" s="5" t="s">
        <v>30</v>
      </c>
      <c r="J25" s="5" t="s">
        <v>147</v>
      </c>
      <c r="K25" s="5" t="s">
        <v>149</v>
      </c>
      <c r="L25" s="5">
        <v>862</v>
      </c>
      <c r="M25" s="71">
        <v>7.9070962060615001E-3</v>
      </c>
      <c r="N25" s="71">
        <v>0.78559110589271197</v>
      </c>
      <c r="O25" s="5">
        <v>24</v>
      </c>
      <c r="Q25" s="5" t="s">
        <v>150</v>
      </c>
      <c r="R25" s="5">
        <v>760</v>
      </c>
      <c r="S25" s="71">
        <v>6.9714537315623401E-3</v>
      </c>
      <c r="T25" s="71">
        <v>0.94845710721361898</v>
      </c>
      <c r="U25" s="5">
        <v>24</v>
      </c>
      <c r="AH25" s="68"/>
      <c r="AI25" s="68"/>
      <c r="AJ25" s="5" t="s">
        <v>124</v>
      </c>
      <c r="AK25" s="5" t="s">
        <v>151</v>
      </c>
      <c r="AL25" s="72">
        <v>400</v>
      </c>
    </row>
    <row r="26" spans="8:38">
      <c r="H26" s="5">
        <v>9294</v>
      </c>
      <c r="I26" s="5" t="s">
        <v>30</v>
      </c>
      <c r="J26" s="5" t="s">
        <v>133</v>
      </c>
      <c r="K26" s="5" t="s">
        <v>152</v>
      </c>
      <c r="L26" s="5">
        <v>1426</v>
      </c>
      <c r="M26" s="71">
        <v>1.30806487121157E-2</v>
      </c>
      <c r="N26" s="71">
        <v>0.79867175460482798</v>
      </c>
      <c r="O26" s="5">
        <v>25</v>
      </c>
      <c r="Q26" s="5" t="s">
        <v>153</v>
      </c>
      <c r="R26" s="5">
        <v>736</v>
      </c>
      <c r="S26" s="71">
        <v>6.7513025610919496E-3</v>
      </c>
      <c r="T26" s="71">
        <v>0.955208409774711</v>
      </c>
      <c r="U26" s="5">
        <v>25</v>
      </c>
      <c r="AH26" s="68"/>
      <c r="AI26" s="68" t="s">
        <v>154</v>
      </c>
      <c r="AJ26" s="5" t="s">
        <v>155</v>
      </c>
      <c r="AK26" s="5" t="s">
        <v>156</v>
      </c>
      <c r="AL26" s="72">
        <v>396</v>
      </c>
    </row>
    <row r="27" spans="8:38">
      <c r="H27" s="5">
        <v>9513</v>
      </c>
      <c r="I27" s="5" t="s">
        <v>30</v>
      </c>
      <c r="J27" s="5" t="s">
        <v>137</v>
      </c>
      <c r="K27" s="5" t="s">
        <v>157</v>
      </c>
      <c r="L27" s="5">
        <v>1414</v>
      </c>
      <c r="M27" s="71">
        <v>1.29705731268805E-2</v>
      </c>
      <c r="N27" s="71">
        <v>0.81164232773170797</v>
      </c>
      <c r="O27" s="5">
        <v>26</v>
      </c>
      <c r="AH27" s="68"/>
      <c r="AI27" s="68"/>
      <c r="AJ27" s="5" t="s">
        <v>158</v>
      </c>
      <c r="AK27" s="5" t="s">
        <v>159</v>
      </c>
      <c r="AL27" s="72">
        <v>209</v>
      </c>
    </row>
    <row r="28" spans="8:38">
      <c r="H28" s="5">
        <v>10580</v>
      </c>
      <c r="I28" s="5" t="s">
        <v>30</v>
      </c>
      <c r="J28" s="5" t="s">
        <v>58</v>
      </c>
      <c r="K28" s="5" t="s">
        <v>160</v>
      </c>
      <c r="L28" s="5">
        <v>724</v>
      </c>
      <c r="M28" s="71">
        <v>6.6412269758567601E-3</v>
      </c>
      <c r="N28" s="71">
        <v>0.81828355470756498</v>
      </c>
      <c r="O28" s="5">
        <v>27</v>
      </c>
      <c r="AH28" s="68"/>
      <c r="AI28" s="68" t="s">
        <v>161</v>
      </c>
      <c r="AJ28" s="5" t="s">
        <v>31</v>
      </c>
      <c r="AK28" s="5" t="s">
        <v>162</v>
      </c>
      <c r="AL28" s="72">
        <v>339</v>
      </c>
    </row>
    <row r="29" spans="8:38">
      <c r="AH29" s="68"/>
      <c r="AI29" s="68"/>
      <c r="AJ29" s="5" t="s">
        <v>79</v>
      </c>
      <c r="AK29" s="5" t="s">
        <v>114</v>
      </c>
      <c r="AL29" s="72">
        <v>1882</v>
      </c>
    </row>
    <row r="30" spans="8:38">
      <c r="AH30" s="68"/>
      <c r="AI30" s="68"/>
      <c r="AJ30" s="5" t="s">
        <v>115</v>
      </c>
      <c r="AK30" s="5" t="s">
        <v>163</v>
      </c>
      <c r="AL30" s="72">
        <v>30</v>
      </c>
    </row>
    <row r="31" spans="8:38">
      <c r="AH31" s="68"/>
      <c r="AI31" s="68" t="s">
        <v>164</v>
      </c>
      <c r="AJ31" s="5" t="s">
        <v>147</v>
      </c>
      <c r="AK31" s="5" t="s">
        <v>149</v>
      </c>
      <c r="AL31" s="72">
        <v>862</v>
      </c>
    </row>
    <row r="32" spans="8:38">
      <c r="AH32" s="68"/>
      <c r="AI32" s="68"/>
      <c r="AJ32" s="5" t="s">
        <v>58</v>
      </c>
      <c r="AK32" s="5" t="s">
        <v>165</v>
      </c>
      <c r="AL32" s="72">
        <v>630</v>
      </c>
    </row>
    <row r="33" spans="34:38">
      <c r="AH33" s="68"/>
      <c r="AI33" s="68"/>
      <c r="AJ33" s="5" t="s">
        <v>166</v>
      </c>
      <c r="AK33" s="5" t="s">
        <v>167</v>
      </c>
      <c r="AL33" s="72">
        <v>355</v>
      </c>
    </row>
    <row r="34" spans="34:38">
      <c r="AH34" s="68"/>
      <c r="AI34" s="68"/>
      <c r="AJ34" s="5" t="s">
        <v>168</v>
      </c>
      <c r="AK34" s="5" t="s">
        <v>169</v>
      </c>
      <c r="AL34" s="72">
        <v>125</v>
      </c>
    </row>
    <row r="35" spans="34:38">
      <c r="AH35" s="68"/>
      <c r="AI35" s="68"/>
      <c r="AJ35" s="5" t="s">
        <v>170</v>
      </c>
      <c r="AK35" s="5" t="s">
        <v>171</v>
      </c>
      <c r="AL35" s="72">
        <v>218</v>
      </c>
    </row>
    <row r="36" spans="34:38">
      <c r="AH36" s="68"/>
      <c r="AI36" s="68"/>
      <c r="AJ36" s="5" t="s">
        <v>28</v>
      </c>
      <c r="AK36" s="5" t="s">
        <v>29</v>
      </c>
      <c r="AL36" s="72">
        <v>44</v>
      </c>
    </row>
    <row r="37" spans="34:38">
      <c r="AH37" s="68"/>
      <c r="AI37" s="68" t="s">
        <v>172</v>
      </c>
      <c r="AJ37" s="5" t="s">
        <v>31</v>
      </c>
      <c r="AK37" s="5" t="s">
        <v>96</v>
      </c>
      <c r="AL37" s="72">
        <v>144</v>
      </c>
    </row>
    <row r="38" spans="34:38">
      <c r="AH38" s="68"/>
      <c r="AI38" s="68"/>
      <c r="AJ38" s="5" t="s">
        <v>89</v>
      </c>
      <c r="AK38" s="5" t="s">
        <v>90</v>
      </c>
      <c r="AL38" s="72">
        <v>1123</v>
      </c>
    </row>
    <row r="39" spans="34:38">
      <c r="AH39" s="68"/>
      <c r="AI39" s="68"/>
      <c r="AJ39" s="5" t="s">
        <v>79</v>
      </c>
      <c r="AK39" s="5" t="s">
        <v>80</v>
      </c>
      <c r="AL39" s="72">
        <v>217</v>
      </c>
    </row>
    <row r="40" spans="34:38">
      <c r="AH40" s="68"/>
      <c r="AI40" s="68"/>
      <c r="AJ40" s="5" t="s">
        <v>70</v>
      </c>
      <c r="AK40" s="5" t="s">
        <v>71</v>
      </c>
      <c r="AL40" s="72">
        <v>96</v>
      </c>
    </row>
    <row r="41" spans="34:38">
      <c r="AH41" s="68"/>
      <c r="AI41" s="68"/>
      <c r="AJ41" s="5" t="s">
        <v>64</v>
      </c>
      <c r="AK41" s="5" t="s">
        <v>65</v>
      </c>
      <c r="AL41" s="72">
        <v>373</v>
      </c>
    </row>
    <row r="42" spans="34:38">
      <c r="AH42" s="68"/>
      <c r="AI42" s="68" t="s">
        <v>173</v>
      </c>
      <c r="AJ42" s="5" t="s">
        <v>55</v>
      </c>
      <c r="AK42" s="5" t="s">
        <v>56</v>
      </c>
      <c r="AL42" s="72">
        <v>238</v>
      </c>
    </row>
    <row r="43" spans="34:38">
      <c r="AH43" s="68"/>
      <c r="AI43" s="68" t="s">
        <v>174</v>
      </c>
      <c r="AJ43" s="5" t="s">
        <v>41</v>
      </c>
      <c r="AK43" s="5" t="s">
        <v>42</v>
      </c>
      <c r="AL43" s="72">
        <v>85</v>
      </c>
    </row>
  </sheetData>
  <phoneticPr fontId="16" type="noConversion"/>
  <conditionalFormatting sqref="M2:M28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{6A2EC68C-33D6-41C1-B821-FA6FDBA48A9B}</x14:id>
        </ext>
      </extLst>
    </cfRule>
  </conditionalFormatting>
  <conditionalFormatting sqref="S2:S2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{1FA98761-3620-42BE-9D60-594A4033EAA7}</x14:id>
        </ext>
      </extLst>
    </cfRule>
  </conditionalFormatting>
  <conditionalFormatting sqref="Y2:Y2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{B89B5652-4480-4BE7-A96E-AA2A571F96BB}</x14:id>
        </ext>
      </extLst>
    </cfRule>
  </conditionalFormatting>
  <conditionalFormatting sqref="AE2:AE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{C8B806CD-B462-4F94-B6EC-A73B43A41D5B}</x14:id>
        </ext>
      </extLst>
    </cfRule>
  </conditionalFormatting>
  <pageMargins left="0.75" right="0.75" top="1" bottom="1" header="0.5" footer="0.5"/>
  <ignoredErrors>
    <ignoredError sqref="AE2" numberStoredAsText="1"/>
  </ignoredError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2EC68C-33D6-41C1-B821-FA6FDBA48A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M2:M28</xm:sqref>
        </x14:conditionalFormatting>
        <x14:conditionalFormatting xmlns:xm="http://schemas.microsoft.com/office/excel/2006/main">
          <x14:cfRule type="dataBar" id="{1FA98761-3620-42BE-9D60-594A4033EA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S2:S26</xm:sqref>
        </x14:conditionalFormatting>
        <x14:conditionalFormatting xmlns:xm="http://schemas.microsoft.com/office/excel/2006/main">
          <x14:cfRule type="dataBar" id="{B89B5652-4480-4BE7-A96E-AA2A571F96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Y2:Y21</xm:sqref>
        </x14:conditionalFormatting>
        <x14:conditionalFormatting xmlns:xm="http://schemas.microsoft.com/office/excel/2006/main">
          <x14:cfRule type="dataBar" id="{C8B806CD-B462-4F94-B6EC-A73B43A41D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AE2:AE4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"/>
  <sheetViews>
    <sheetView workbookViewId="0">
      <selection activeCell="B1" sqref="B1"/>
    </sheetView>
  </sheetViews>
  <sheetFormatPr baseColWidth="10" defaultColWidth="9" defaultRowHeight="14"/>
  <cols>
    <col min="1" max="1" width="9" style="2"/>
    <col min="2" max="2" width="9.1640625" style="2" customWidth="1"/>
    <col min="3" max="3" width="7" style="2" customWidth="1"/>
    <col min="4" max="4" width="8.83203125" style="2" customWidth="1"/>
    <col min="5" max="5" width="10.83203125" style="2" customWidth="1"/>
    <col min="6" max="6" width="8.83203125" style="2" customWidth="1"/>
    <col min="7" max="7" width="12.1640625" style="2" customWidth="1"/>
    <col min="8" max="8" width="8.83203125" style="2" customWidth="1"/>
    <col min="9" max="9" width="12.83203125" style="2" customWidth="1"/>
    <col min="10" max="10" width="15" style="2" customWidth="1"/>
    <col min="11" max="11" width="17" style="2" customWidth="1"/>
    <col min="12" max="12" width="10.83203125" style="2" customWidth="1"/>
    <col min="13" max="14" width="8.83203125" style="2" customWidth="1"/>
    <col min="15" max="16384" width="9" style="2"/>
  </cols>
  <sheetData>
    <row r="1" spans="1:14" s="59" customFormat="1" ht="18">
      <c r="B1" s="61" t="s">
        <v>175</v>
      </c>
      <c r="C1" s="61"/>
      <c r="D1" s="61"/>
      <c r="E1" s="61"/>
      <c r="F1" s="61"/>
      <c r="G1" s="61"/>
      <c r="H1" s="61"/>
      <c r="I1" s="76" t="s">
        <v>176</v>
      </c>
      <c r="J1" s="76"/>
      <c r="K1" s="76"/>
      <c r="L1" s="76"/>
      <c r="M1" s="76"/>
    </row>
    <row r="2" spans="1:14" s="60" customFormat="1" ht="15">
      <c r="B2" s="62" t="s">
        <v>177</v>
      </c>
      <c r="C2" s="62" t="s">
        <v>178</v>
      </c>
      <c r="D2" s="62" t="s">
        <v>179</v>
      </c>
      <c r="E2" s="62" t="s">
        <v>180</v>
      </c>
      <c r="F2" s="62" t="s">
        <v>181</v>
      </c>
      <c r="G2" s="62" t="s">
        <v>182</v>
      </c>
      <c r="H2" s="62" t="s">
        <v>183</v>
      </c>
      <c r="I2" s="62" t="s">
        <v>184</v>
      </c>
      <c r="J2" s="62" t="s">
        <v>185</v>
      </c>
      <c r="K2" s="62" t="s">
        <v>186</v>
      </c>
      <c r="L2" s="62" t="s">
        <v>187</v>
      </c>
      <c r="M2" s="62" t="s">
        <v>188</v>
      </c>
      <c r="N2" s="62" t="s">
        <v>189</v>
      </c>
    </row>
    <row r="3" spans="1:14" s="60" customFormat="1" ht="15">
      <c r="A3" s="60" t="s">
        <v>190</v>
      </c>
      <c r="B3" s="62" t="s">
        <v>191</v>
      </c>
      <c r="C3" s="62">
        <v>100</v>
      </c>
      <c r="D3" s="62">
        <v>1971</v>
      </c>
      <c r="E3" s="63">
        <v>46607</v>
      </c>
      <c r="F3" s="62">
        <f>D3*C3</f>
        <v>197100</v>
      </c>
      <c r="G3" s="63">
        <f>E3*C3</f>
        <v>4660700</v>
      </c>
      <c r="H3" s="63">
        <f>G3/F3</f>
        <v>23.646372399797059</v>
      </c>
      <c r="I3" s="65">
        <f>F3+F4*11</f>
        <v>468112.5</v>
      </c>
      <c r="J3" s="65">
        <f>G3+G4*11</f>
        <v>11069162.5</v>
      </c>
      <c r="K3" s="65">
        <f>J3*6.4</f>
        <v>70842640</v>
      </c>
      <c r="L3" s="65">
        <v>662</v>
      </c>
      <c r="M3" s="65">
        <v>4.3</v>
      </c>
      <c r="N3" s="66"/>
    </row>
    <row r="4" spans="1:14" s="60" customFormat="1" ht="24" customHeight="1">
      <c r="A4" s="60" t="s">
        <v>192</v>
      </c>
      <c r="B4" s="62" t="s">
        <v>191</v>
      </c>
      <c r="C4" s="62">
        <v>100</v>
      </c>
      <c r="D4" s="64">
        <f>D3/8</f>
        <v>246.375</v>
      </c>
      <c r="E4" s="64">
        <f>E3/8</f>
        <v>5825.875</v>
      </c>
      <c r="F4" s="62">
        <f>D4*C4</f>
        <v>24637.5</v>
      </c>
      <c r="G4" s="63">
        <f>E4*C4</f>
        <v>582587.5</v>
      </c>
      <c r="H4" s="63">
        <f>G4/F4</f>
        <v>23.646372399797059</v>
      </c>
      <c r="I4" s="62"/>
      <c r="J4" s="63"/>
      <c r="K4" s="63"/>
      <c r="L4" s="62"/>
      <c r="M4" s="62"/>
      <c r="N4" s="66"/>
    </row>
    <row r="5" spans="1:14" s="60" customFormat="1" ht="24" customHeight="1">
      <c r="B5" s="62"/>
      <c r="C5" s="62"/>
      <c r="D5" s="64"/>
      <c r="E5" s="64"/>
      <c r="F5" s="62"/>
      <c r="G5" s="63"/>
      <c r="H5" s="63"/>
      <c r="I5" s="62"/>
      <c r="J5" s="63"/>
      <c r="K5" s="63"/>
      <c r="L5" s="62"/>
      <c r="M5" s="62"/>
      <c r="N5" s="66"/>
    </row>
    <row r="6" spans="1:14" s="60" customFormat="1" ht="24" customHeight="1">
      <c r="B6" s="62"/>
      <c r="C6" s="62"/>
      <c r="D6" s="62"/>
      <c r="E6" s="63"/>
      <c r="F6" s="62"/>
      <c r="G6" s="63"/>
      <c r="H6" s="63"/>
      <c r="I6" s="62"/>
      <c r="J6" s="63"/>
      <c r="K6" s="63"/>
      <c r="L6" s="62"/>
      <c r="M6" s="62"/>
      <c r="N6" s="66"/>
    </row>
  </sheetData>
  <mergeCells count="1">
    <mergeCell ref="I1:M1"/>
  </mergeCells>
  <phoneticPr fontId="16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6"/>
  <sheetViews>
    <sheetView zoomScale="115" zoomScaleNormal="115" workbookViewId="0">
      <pane xSplit="1" ySplit="3" topLeftCell="B4" activePane="bottomRight" state="frozen"/>
      <selection pane="topRight"/>
      <selection pane="bottomLeft"/>
      <selection pane="bottomRight" activeCell="B1" sqref="B1"/>
    </sheetView>
  </sheetViews>
  <sheetFormatPr baseColWidth="10" defaultColWidth="9" defaultRowHeight="14"/>
  <cols>
    <col min="1" max="1" width="10.6640625" style="45" customWidth="1"/>
    <col min="2" max="2" width="15.83203125" style="45" customWidth="1"/>
    <col min="3" max="16" width="20.33203125" style="45" customWidth="1"/>
    <col min="17" max="20" width="13" style="45" customWidth="1"/>
    <col min="21" max="23" width="11" style="45" customWidth="1"/>
    <col min="24" max="16384" width="9" style="45"/>
  </cols>
  <sheetData>
    <row r="1" spans="1:16" ht="18" customHeight="1">
      <c r="A1" s="49" t="s">
        <v>193</v>
      </c>
    </row>
    <row r="2" spans="1:16">
      <c r="A2" s="45" t="s">
        <v>194</v>
      </c>
      <c r="B2" s="45" t="s">
        <v>195</v>
      </c>
    </row>
    <row r="3" spans="1:16" ht="111" customHeight="1">
      <c r="A3" s="50" t="s">
        <v>196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</row>
    <row r="4" spans="1:16" ht="16">
      <c r="A4" s="52" t="s">
        <v>197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</row>
    <row r="5" spans="1:16" ht="16">
      <c r="A5" s="52" t="s">
        <v>198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</row>
    <row r="6" spans="1:16" ht="16">
      <c r="A6" s="52" t="s">
        <v>199</v>
      </c>
      <c r="B6" s="51"/>
      <c r="C6" s="51" t="s">
        <v>200</v>
      </c>
      <c r="D6" s="51" t="s">
        <v>45</v>
      </c>
      <c r="E6" s="51" t="s">
        <v>201</v>
      </c>
      <c r="F6" s="51" t="s">
        <v>50</v>
      </c>
      <c r="G6" s="51" t="s">
        <v>200</v>
      </c>
      <c r="H6" s="51" t="s">
        <v>202</v>
      </c>
      <c r="I6" s="51" t="s">
        <v>98</v>
      </c>
      <c r="J6" s="51" t="s">
        <v>203</v>
      </c>
      <c r="K6" s="51" t="s">
        <v>204</v>
      </c>
      <c r="L6" s="51" t="s">
        <v>205</v>
      </c>
      <c r="M6" s="51" t="s">
        <v>206</v>
      </c>
      <c r="N6" s="51" t="s">
        <v>118</v>
      </c>
      <c r="O6" s="51" t="s">
        <v>200</v>
      </c>
      <c r="P6" s="51" t="s">
        <v>93</v>
      </c>
    </row>
    <row r="7" spans="1:16" ht="16">
      <c r="A7" s="52" t="s">
        <v>207</v>
      </c>
      <c r="B7" s="51"/>
      <c r="C7" s="51" t="s">
        <v>208</v>
      </c>
      <c r="D7" s="51" t="s">
        <v>208</v>
      </c>
      <c r="E7" s="51" t="s">
        <v>209</v>
      </c>
      <c r="F7" s="51" t="s">
        <v>210</v>
      </c>
      <c r="G7" s="51" t="s">
        <v>211</v>
      </c>
      <c r="H7" s="51" t="s">
        <v>212</v>
      </c>
      <c r="I7" s="51" t="s">
        <v>213</v>
      </c>
      <c r="J7" s="51"/>
      <c r="K7" s="51" t="s">
        <v>214</v>
      </c>
      <c r="L7" s="51" t="s">
        <v>215</v>
      </c>
      <c r="M7" s="51"/>
      <c r="N7" s="51" t="s">
        <v>216</v>
      </c>
      <c r="O7" s="51" t="s">
        <v>217</v>
      </c>
      <c r="P7" s="51" t="s">
        <v>218</v>
      </c>
    </row>
    <row r="8" spans="1:16" ht="16">
      <c r="A8" s="52" t="s">
        <v>219</v>
      </c>
      <c r="B8" s="51"/>
      <c r="C8" s="51" t="s">
        <v>220</v>
      </c>
      <c r="D8" s="51"/>
      <c r="E8" s="51"/>
      <c r="F8" s="51"/>
      <c r="G8" s="51" t="s">
        <v>221</v>
      </c>
      <c r="H8" s="51"/>
      <c r="I8" s="51"/>
      <c r="J8" s="51"/>
      <c r="K8" s="51"/>
      <c r="L8" s="51"/>
      <c r="M8" s="51"/>
      <c r="N8" s="51"/>
      <c r="O8" s="51"/>
      <c r="P8" s="51"/>
    </row>
    <row r="9" spans="1:16" ht="16">
      <c r="A9" s="52" t="s">
        <v>222</v>
      </c>
      <c r="B9" s="51"/>
      <c r="C9" s="51" t="s">
        <v>223</v>
      </c>
      <c r="D9" s="51" t="s">
        <v>224</v>
      </c>
      <c r="E9" s="51" t="s">
        <v>225</v>
      </c>
      <c r="F9" s="51" t="s">
        <v>225</v>
      </c>
      <c r="G9" s="51" t="s">
        <v>226</v>
      </c>
      <c r="H9" s="51"/>
      <c r="I9" s="51"/>
      <c r="J9" s="51" t="s">
        <v>225</v>
      </c>
      <c r="K9" s="51" t="s">
        <v>225</v>
      </c>
      <c r="L9" s="51" t="s">
        <v>227</v>
      </c>
      <c r="M9" s="51"/>
      <c r="N9" s="51"/>
      <c r="O9" s="51" t="s">
        <v>227</v>
      </c>
      <c r="P9" s="51"/>
    </row>
    <row r="10" spans="1:16" ht="14" customHeight="1">
      <c r="A10" s="52" t="s">
        <v>228</v>
      </c>
      <c r="B10" s="51"/>
      <c r="C10" s="51" t="s">
        <v>229</v>
      </c>
      <c r="D10" s="51" t="s">
        <v>229</v>
      </c>
      <c r="E10" s="51" t="s">
        <v>230</v>
      </c>
      <c r="F10" s="51" t="s">
        <v>231</v>
      </c>
      <c r="G10" s="51" t="s">
        <v>232</v>
      </c>
      <c r="H10" s="51" t="s">
        <v>233</v>
      </c>
      <c r="I10" s="51" t="s">
        <v>234</v>
      </c>
      <c r="J10" s="51" t="s">
        <v>235</v>
      </c>
      <c r="K10" s="51" t="s">
        <v>230</v>
      </c>
      <c r="L10" s="51" t="s">
        <v>236</v>
      </c>
      <c r="M10" s="51"/>
      <c r="N10" s="51" t="s">
        <v>237</v>
      </c>
      <c r="O10" s="51" t="s">
        <v>238</v>
      </c>
      <c r="P10" s="51" t="s">
        <v>238</v>
      </c>
    </row>
    <row r="11" spans="1:16" ht="16">
      <c r="A11" s="52" t="s">
        <v>239</v>
      </c>
      <c r="B11" s="51"/>
      <c r="C11" s="51" t="s">
        <v>240</v>
      </c>
      <c r="D11" s="51" t="s">
        <v>240</v>
      </c>
      <c r="E11" s="51" t="s">
        <v>240</v>
      </c>
      <c r="F11" s="51" t="s">
        <v>240</v>
      </c>
      <c r="G11" s="51" t="s">
        <v>240</v>
      </c>
      <c r="H11" s="51" t="s">
        <v>240</v>
      </c>
      <c r="I11" s="51" t="s">
        <v>240</v>
      </c>
      <c r="J11" s="51" t="s">
        <v>240</v>
      </c>
      <c r="K11" s="51"/>
      <c r="L11" s="51"/>
      <c r="M11" s="51"/>
      <c r="N11" s="51"/>
      <c r="O11" s="51"/>
      <c r="P11" s="51" t="s">
        <v>225</v>
      </c>
    </row>
    <row r="12" spans="1:16" ht="16">
      <c r="A12" s="52" t="s">
        <v>241</v>
      </c>
      <c r="B12" s="51"/>
      <c r="C12" s="51" t="s">
        <v>242</v>
      </c>
      <c r="D12" s="51" t="s">
        <v>243</v>
      </c>
      <c r="E12" s="51" t="s">
        <v>244</v>
      </c>
      <c r="F12" s="51"/>
      <c r="G12" s="51" t="s">
        <v>245</v>
      </c>
      <c r="H12" s="51"/>
      <c r="I12" s="51"/>
      <c r="J12" s="51" t="s">
        <v>245</v>
      </c>
      <c r="K12" s="51" t="s">
        <v>245</v>
      </c>
      <c r="L12" s="51"/>
      <c r="M12" s="51"/>
      <c r="N12" s="51"/>
      <c r="O12" s="51" t="s">
        <v>245</v>
      </c>
      <c r="P12" s="51"/>
    </row>
    <row r="13" spans="1:16">
      <c r="A13" s="51" t="s">
        <v>246</v>
      </c>
      <c r="B13" s="51"/>
      <c r="C13" s="51" t="s">
        <v>242</v>
      </c>
      <c r="D13" s="51"/>
      <c r="E13" s="51" t="s">
        <v>247</v>
      </c>
      <c r="F13" s="51"/>
      <c r="G13" s="51" t="s">
        <v>248</v>
      </c>
      <c r="H13" s="51" t="s">
        <v>249</v>
      </c>
      <c r="I13" s="51"/>
      <c r="J13" s="51"/>
      <c r="K13" s="51" t="s">
        <v>250</v>
      </c>
      <c r="L13" s="51"/>
      <c r="M13" s="51"/>
      <c r="N13" s="51"/>
      <c r="O13" s="51"/>
      <c r="P13" s="51"/>
    </row>
    <row r="14" spans="1:16" ht="70" customHeight="1">
      <c r="A14" s="52" t="s">
        <v>251</v>
      </c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</row>
    <row r="15" spans="1:16" s="46" customFormat="1" ht="74" customHeight="1">
      <c r="A15" s="52" t="s">
        <v>252</v>
      </c>
      <c r="B15" s="53"/>
      <c r="C15" s="53" t="s">
        <v>253</v>
      </c>
      <c r="D15" s="53" t="s">
        <v>254</v>
      </c>
      <c r="E15" s="53" t="s">
        <v>255</v>
      </c>
      <c r="F15" s="53" t="s">
        <v>256</v>
      </c>
      <c r="G15" s="53" t="s">
        <v>257</v>
      </c>
      <c r="H15" s="53" t="s">
        <v>258</v>
      </c>
      <c r="I15" s="53" t="s">
        <v>259</v>
      </c>
      <c r="J15" s="12" t="s">
        <v>260</v>
      </c>
      <c r="K15" s="53" t="s">
        <v>261</v>
      </c>
      <c r="L15" s="53" t="s">
        <v>225</v>
      </c>
      <c r="M15" s="53" t="s">
        <v>262</v>
      </c>
      <c r="N15" s="53" t="s">
        <v>263</v>
      </c>
      <c r="O15" s="53" t="s">
        <v>264</v>
      </c>
      <c r="P15" s="53" t="s">
        <v>265</v>
      </c>
    </row>
    <row r="16" spans="1:16" ht="75" customHeight="1">
      <c r="A16" s="52" t="s">
        <v>266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</row>
    <row r="17" spans="1:16" ht="18" customHeight="1">
      <c r="A17" s="52" t="s">
        <v>267</v>
      </c>
      <c r="B17" s="51"/>
      <c r="C17" s="51" t="s">
        <v>240</v>
      </c>
      <c r="D17" s="51" t="s">
        <v>240</v>
      </c>
      <c r="E17" s="51"/>
      <c r="F17" s="51"/>
      <c r="G17" s="51"/>
      <c r="H17" s="51"/>
      <c r="I17" s="51"/>
      <c r="J17" s="51"/>
      <c r="K17" s="51"/>
      <c r="L17" s="51" t="s">
        <v>268</v>
      </c>
      <c r="M17" s="51"/>
      <c r="N17" s="51"/>
      <c r="O17" s="51"/>
      <c r="P17" s="51"/>
    </row>
    <row r="18" spans="1:16" s="47" customFormat="1" ht="18" customHeight="1">
      <c r="A18" s="54" t="s">
        <v>269</v>
      </c>
      <c r="B18" s="55"/>
      <c r="C18" s="55">
        <v>20.99</v>
      </c>
      <c r="D18" s="55">
        <v>28.99</v>
      </c>
      <c r="E18" s="55">
        <v>28.99</v>
      </c>
      <c r="F18" s="55">
        <v>19.989999999999998</v>
      </c>
      <c r="G18" s="55">
        <v>16.989999999999998</v>
      </c>
      <c r="H18" s="55">
        <v>21.99</v>
      </c>
      <c r="I18" s="55">
        <v>17.989999999999998</v>
      </c>
      <c r="J18" s="55">
        <v>19.989999999999998</v>
      </c>
      <c r="K18" s="55">
        <v>34.39</v>
      </c>
      <c r="L18" s="55">
        <v>23.99</v>
      </c>
      <c r="M18" s="55">
        <v>19.989999999999998</v>
      </c>
      <c r="N18" s="55">
        <v>14.99</v>
      </c>
      <c r="O18" s="55">
        <v>28.99</v>
      </c>
      <c r="P18" s="55">
        <v>20.99</v>
      </c>
    </row>
    <row r="19" spans="1:16" ht="21" customHeight="1">
      <c r="A19" s="52" t="s">
        <v>270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</row>
    <row r="20" spans="1:16" ht="25" customHeight="1">
      <c r="A20" s="52" t="s">
        <v>271</v>
      </c>
      <c r="B20" s="51"/>
      <c r="C20" s="51">
        <v>72</v>
      </c>
      <c r="D20" s="51">
        <v>171</v>
      </c>
      <c r="E20" s="51">
        <v>749</v>
      </c>
      <c r="F20" s="51">
        <v>753</v>
      </c>
      <c r="G20" s="51">
        <v>1531</v>
      </c>
      <c r="H20" s="51">
        <v>1735</v>
      </c>
      <c r="I20" s="51">
        <v>2073</v>
      </c>
      <c r="J20" s="51">
        <v>2140</v>
      </c>
      <c r="K20" s="51">
        <v>2366</v>
      </c>
      <c r="L20" s="51">
        <v>2831</v>
      </c>
      <c r="M20" s="51">
        <v>3030</v>
      </c>
      <c r="N20" s="51">
        <v>3085</v>
      </c>
      <c r="O20" s="51">
        <v>4274</v>
      </c>
      <c r="P20" s="51">
        <v>4367</v>
      </c>
    </row>
    <row r="21" spans="1:16" ht="16">
      <c r="A21" s="52" t="s">
        <v>272</v>
      </c>
      <c r="B21" s="51"/>
      <c r="C21" s="51" t="s">
        <v>273</v>
      </c>
      <c r="D21" s="51" t="s">
        <v>274</v>
      </c>
      <c r="E21" s="51" t="s">
        <v>274</v>
      </c>
      <c r="F21" s="51" t="s">
        <v>273</v>
      </c>
      <c r="G21" s="51" t="s">
        <v>273</v>
      </c>
      <c r="H21" s="51" t="s">
        <v>273</v>
      </c>
      <c r="I21" s="51" t="s">
        <v>273</v>
      </c>
      <c r="J21" s="51" t="s">
        <v>273</v>
      </c>
      <c r="K21" s="51" t="s">
        <v>274</v>
      </c>
      <c r="L21" s="51" t="s">
        <v>273</v>
      </c>
      <c r="M21" s="51" t="s">
        <v>273</v>
      </c>
      <c r="N21" s="51" t="s">
        <v>274</v>
      </c>
      <c r="O21" s="51" t="s">
        <v>273</v>
      </c>
      <c r="P21" s="51" t="s">
        <v>273</v>
      </c>
    </row>
    <row r="22" spans="1:16" ht="16">
      <c r="A22" s="52" t="s">
        <v>275</v>
      </c>
      <c r="B22" s="51"/>
      <c r="C22" s="51" t="s">
        <v>276</v>
      </c>
      <c r="D22" s="51" t="s">
        <v>277</v>
      </c>
      <c r="E22" s="51" t="s">
        <v>278</v>
      </c>
      <c r="F22" s="51" t="s">
        <v>279</v>
      </c>
      <c r="G22" s="51" t="s">
        <v>280</v>
      </c>
      <c r="H22" s="51" t="s">
        <v>281</v>
      </c>
      <c r="I22" s="51" t="s">
        <v>282</v>
      </c>
      <c r="J22" s="51" t="s">
        <v>283</v>
      </c>
      <c r="K22" s="51" t="s">
        <v>284</v>
      </c>
      <c r="L22" s="51" t="s">
        <v>285</v>
      </c>
      <c r="M22" s="51" t="s">
        <v>286</v>
      </c>
      <c r="N22" s="51" t="s">
        <v>287</v>
      </c>
      <c r="O22" s="51" t="s">
        <v>288</v>
      </c>
      <c r="P22" s="51" t="s">
        <v>289</v>
      </c>
    </row>
    <row r="23" spans="1:16" ht="21" customHeight="1">
      <c r="A23" s="52" t="s">
        <v>12</v>
      </c>
      <c r="B23" s="51"/>
      <c r="C23" s="51">
        <v>14180</v>
      </c>
      <c r="D23" s="51">
        <v>11934</v>
      </c>
      <c r="E23" s="51">
        <v>6042</v>
      </c>
      <c r="F23" s="51">
        <v>11957</v>
      </c>
      <c r="G23" s="51">
        <v>3645</v>
      </c>
      <c r="H23" s="51">
        <v>1064</v>
      </c>
      <c r="I23" s="51">
        <v>2736</v>
      </c>
      <c r="J23" s="51">
        <v>5621</v>
      </c>
      <c r="K23" s="51">
        <v>2638</v>
      </c>
      <c r="L23" s="51">
        <v>1123</v>
      </c>
      <c r="M23" s="51">
        <v>1882</v>
      </c>
      <c r="N23" s="51">
        <v>2005</v>
      </c>
      <c r="O23" s="51">
        <v>1677</v>
      </c>
      <c r="P23" s="51">
        <v>2157</v>
      </c>
    </row>
    <row r="24" spans="1:16" ht="16">
      <c r="A24" s="52" t="s">
        <v>290</v>
      </c>
      <c r="B24" s="51"/>
      <c r="C24" s="51">
        <v>297638.2</v>
      </c>
      <c r="D24" s="51">
        <v>345966.66</v>
      </c>
      <c r="E24" s="51">
        <v>175157.58</v>
      </c>
      <c r="F24" s="51">
        <v>239020.42</v>
      </c>
      <c r="G24" s="51">
        <v>76508.55</v>
      </c>
      <c r="H24" s="51">
        <v>18077.36</v>
      </c>
      <c r="I24" s="51">
        <v>49220.639999999999</v>
      </c>
      <c r="J24" s="51">
        <v>112363.79</v>
      </c>
      <c r="K24" s="51">
        <v>100006.58</v>
      </c>
      <c r="L24" s="51">
        <v>26940.77</v>
      </c>
      <c r="M24" s="51">
        <v>37621.18</v>
      </c>
      <c r="N24" s="51">
        <v>40059.9</v>
      </c>
      <c r="O24" s="51">
        <v>48616.23</v>
      </c>
      <c r="P24" s="51">
        <v>45275.43</v>
      </c>
    </row>
    <row r="25" spans="1:16" ht="16">
      <c r="A25" s="52" t="s">
        <v>291</v>
      </c>
      <c r="B25" s="51"/>
      <c r="C25" s="51">
        <v>0.67659999999999998</v>
      </c>
      <c r="D25" s="51">
        <v>0.72450000000000003</v>
      </c>
      <c r="E25" s="51">
        <v>0.72070000000000001</v>
      </c>
      <c r="F25" s="51">
        <v>0.66790000000000005</v>
      </c>
      <c r="G25" s="51">
        <v>0.67659999999999998</v>
      </c>
      <c r="H25" s="51">
        <v>0.55869999999999997</v>
      </c>
      <c r="I25" s="51">
        <v>0.64770000000000005</v>
      </c>
      <c r="J25" s="51">
        <v>0.66790000000000005</v>
      </c>
      <c r="K25" s="51">
        <v>0.65269999999999995</v>
      </c>
      <c r="L25" s="51">
        <v>0.64370000000000005</v>
      </c>
      <c r="M25" s="51">
        <v>0.55089999999999995</v>
      </c>
      <c r="N25" s="51">
        <v>0.66379999999999995</v>
      </c>
      <c r="O25" s="51">
        <v>0.47270000000000001</v>
      </c>
      <c r="P25" s="51">
        <v>0.67659999999999998</v>
      </c>
    </row>
    <row r="26" spans="1:16" s="48" customFormat="1" ht="16">
      <c r="A26" s="56" t="s">
        <v>292</v>
      </c>
      <c r="B26" s="57"/>
      <c r="C26" s="57">
        <v>3.64</v>
      </c>
      <c r="D26" s="57">
        <v>3.64</v>
      </c>
      <c r="E26" s="57">
        <v>3.75</v>
      </c>
      <c r="F26" s="57">
        <v>3.64</v>
      </c>
      <c r="G26" s="57">
        <v>3.64</v>
      </c>
      <c r="H26" s="57">
        <v>4.95</v>
      </c>
      <c r="I26" s="57">
        <v>3.64</v>
      </c>
      <c r="J26" s="57">
        <v>3.64</v>
      </c>
      <c r="K26" s="57">
        <v>7.48</v>
      </c>
      <c r="L26" s="57">
        <v>4.95</v>
      </c>
      <c r="M26" s="57">
        <v>5.98</v>
      </c>
      <c r="N26" s="57">
        <v>3.72</v>
      </c>
      <c r="O26" s="57">
        <v>10.94</v>
      </c>
      <c r="P26" s="57">
        <v>3.64</v>
      </c>
    </row>
    <row r="27" spans="1:16" ht="16">
      <c r="A27" s="52" t="s">
        <v>293</v>
      </c>
      <c r="B27" s="51"/>
      <c r="C27" s="51">
        <v>4.4000000000000004</v>
      </c>
      <c r="D27" s="51">
        <v>4.4000000000000004</v>
      </c>
      <c r="E27" s="51">
        <v>4.3</v>
      </c>
      <c r="F27" s="51">
        <v>4</v>
      </c>
      <c r="G27" s="51">
        <v>4.3</v>
      </c>
      <c r="H27" s="51">
        <v>4.9000000000000004</v>
      </c>
      <c r="I27" s="51">
        <v>4.3</v>
      </c>
      <c r="J27" s="51">
        <v>4.3</v>
      </c>
      <c r="K27" s="51">
        <v>4.5</v>
      </c>
      <c r="L27" s="51">
        <v>4.9000000000000004</v>
      </c>
      <c r="M27" s="51">
        <v>4.5999999999999996</v>
      </c>
      <c r="N27" s="51">
        <v>4.3</v>
      </c>
      <c r="O27" s="51">
        <v>4.4000000000000004</v>
      </c>
      <c r="P27" s="51">
        <v>4.3</v>
      </c>
    </row>
    <row r="28" spans="1:16" ht="16">
      <c r="A28" s="52" t="s">
        <v>294</v>
      </c>
      <c r="B28" s="51"/>
      <c r="C28" s="51">
        <v>11991</v>
      </c>
      <c r="D28" s="51">
        <v>3898</v>
      </c>
      <c r="E28" s="51">
        <v>8579</v>
      </c>
      <c r="F28" s="51">
        <v>473</v>
      </c>
      <c r="G28" s="51">
        <v>4952</v>
      </c>
      <c r="H28" s="51">
        <v>45</v>
      </c>
      <c r="I28" s="51">
        <v>5740</v>
      </c>
      <c r="J28" s="51">
        <v>528</v>
      </c>
      <c r="K28" s="51">
        <v>3507</v>
      </c>
      <c r="L28" s="51">
        <v>39</v>
      </c>
      <c r="M28" s="51">
        <v>40</v>
      </c>
      <c r="N28" s="51">
        <v>1181</v>
      </c>
      <c r="O28" s="51">
        <v>1565</v>
      </c>
      <c r="P28" s="51">
        <v>208</v>
      </c>
    </row>
    <row r="29" spans="1:16" ht="16">
      <c r="A29" s="52" t="s">
        <v>295</v>
      </c>
      <c r="B29" s="51"/>
      <c r="C29" s="51">
        <v>2.0299999999999999E-2</v>
      </c>
      <c r="D29" s="51">
        <v>2.1100000000000001E-2</v>
      </c>
      <c r="E29" s="51">
        <v>1.84E-2</v>
      </c>
      <c r="F29" s="51">
        <v>1.3899999999999999E-2</v>
      </c>
      <c r="G29" s="51">
        <v>1.21E-2</v>
      </c>
      <c r="H29" s="51">
        <v>2.4500000000000001E-2</v>
      </c>
      <c r="I29" s="51">
        <v>2.41E-2</v>
      </c>
      <c r="J29" s="51">
        <v>6.0000000000000001E-3</v>
      </c>
      <c r="K29" s="51">
        <v>8.3000000000000001E-3</v>
      </c>
      <c r="L29" s="51">
        <v>1.8700000000000001E-2</v>
      </c>
      <c r="M29" s="51">
        <v>4.7999999999999996E-3</v>
      </c>
      <c r="N29" s="51">
        <v>3.5000000000000001E-3</v>
      </c>
      <c r="O29" s="51">
        <v>1.43E-2</v>
      </c>
      <c r="P29" s="51">
        <v>2.0899999999999998E-2</v>
      </c>
    </row>
    <row r="30" spans="1:16" ht="16">
      <c r="A30" s="52" t="s">
        <v>296</v>
      </c>
      <c r="B30" s="51"/>
      <c r="C30" s="51">
        <v>288</v>
      </c>
      <c r="D30" s="51">
        <v>252</v>
      </c>
      <c r="E30" s="51">
        <v>111</v>
      </c>
      <c r="F30" s="51">
        <v>166</v>
      </c>
      <c r="G30" s="51">
        <v>44</v>
      </c>
      <c r="H30" s="51">
        <v>29</v>
      </c>
      <c r="I30" s="51">
        <v>66</v>
      </c>
      <c r="J30" s="51">
        <v>34</v>
      </c>
      <c r="K30" s="51">
        <v>22</v>
      </c>
      <c r="L30" s="51">
        <v>21</v>
      </c>
      <c r="M30" s="51">
        <v>9</v>
      </c>
      <c r="N30" s="51">
        <v>7</v>
      </c>
      <c r="O30" s="51">
        <v>24</v>
      </c>
      <c r="P30" s="51">
        <v>45</v>
      </c>
    </row>
    <row r="31" spans="1:16" ht="32">
      <c r="A31" s="52" t="s">
        <v>297</v>
      </c>
      <c r="B31" s="51"/>
      <c r="C31" s="51">
        <v>65</v>
      </c>
      <c r="D31" s="51">
        <v>15</v>
      </c>
      <c r="E31" s="51">
        <v>66</v>
      </c>
      <c r="F31" s="51">
        <v>0</v>
      </c>
      <c r="G31" s="51">
        <v>45</v>
      </c>
      <c r="H31" s="51">
        <v>23</v>
      </c>
      <c r="I31" s="51">
        <v>21</v>
      </c>
      <c r="J31" s="51">
        <v>8</v>
      </c>
      <c r="K31" s="51">
        <v>81</v>
      </c>
      <c r="L31" s="51">
        <v>0</v>
      </c>
      <c r="M31" s="51">
        <v>0</v>
      </c>
      <c r="N31" s="51">
        <v>19</v>
      </c>
      <c r="O31" s="51">
        <v>39</v>
      </c>
      <c r="P31" s="51">
        <v>8</v>
      </c>
    </row>
    <row r="32" spans="1:16" ht="16">
      <c r="A32" s="52" t="s">
        <v>298</v>
      </c>
      <c r="B32" s="51"/>
      <c r="C32" s="51" t="s">
        <v>299</v>
      </c>
      <c r="D32" s="51" t="s">
        <v>300</v>
      </c>
      <c r="E32" s="51" t="s">
        <v>301</v>
      </c>
      <c r="F32" s="51" t="s">
        <v>302</v>
      </c>
      <c r="G32" s="51" t="s">
        <v>303</v>
      </c>
      <c r="H32" s="51" t="s">
        <v>304</v>
      </c>
      <c r="I32" s="51" t="s">
        <v>305</v>
      </c>
      <c r="J32" s="51" t="s">
        <v>306</v>
      </c>
      <c r="K32" s="51" t="s">
        <v>307</v>
      </c>
      <c r="L32" s="51" t="s">
        <v>308</v>
      </c>
      <c r="M32" s="51" t="s">
        <v>309</v>
      </c>
      <c r="N32" s="51" t="s">
        <v>310</v>
      </c>
      <c r="O32" s="51" t="s">
        <v>311</v>
      </c>
      <c r="P32" s="51" t="s">
        <v>312</v>
      </c>
    </row>
    <row r="33" spans="1:16" ht="16">
      <c r="A33" s="52" t="s">
        <v>313</v>
      </c>
      <c r="B33" s="51"/>
      <c r="C33" s="51" t="s">
        <v>314</v>
      </c>
      <c r="D33" s="51" t="s">
        <v>314</v>
      </c>
      <c r="E33" s="51" t="s">
        <v>314</v>
      </c>
      <c r="F33" s="51" t="s">
        <v>314</v>
      </c>
      <c r="G33" s="51" t="s">
        <v>314</v>
      </c>
      <c r="H33" s="51" t="s">
        <v>314</v>
      </c>
      <c r="I33" s="51" t="s">
        <v>314</v>
      </c>
      <c r="J33" s="51" t="s">
        <v>314</v>
      </c>
      <c r="K33" s="51" t="s">
        <v>314</v>
      </c>
      <c r="L33" s="51" t="s">
        <v>314</v>
      </c>
      <c r="M33" s="51" t="s">
        <v>315</v>
      </c>
      <c r="N33" s="51" t="s">
        <v>314</v>
      </c>
      <c r="O33" s="51" t="s">
        <v>314</v>
      </c>
      <c r="P33" s="51" t="s">
        <v>314</v>
      </c>
    </row>
    <row r="34" spans="1:16" ht="16">
      <c r="A34" s="52" t="s">
        <v>316</v>
      </c>
      <c r="B34" s="51"/>
      <c r="C34" s="51">
        <v>1</v>
      </c>
      <c r="D34" s="51">
        <v>1</v>
      </c>
      <c r="E34" s="51">
        <v>1</v>
      </c>
      <c r="F34" s="51">
        <v>1</v>
      </c>
      <c r="G34" s="51">
        <v>1</v>
      </c>
      <c r="H34" s="51">
        <v>2</v>
      </c>
      <c r="I34" s="51">
        <v>1</v>
      </c>
      <c r="J34" s="51">
        <v>1</v>
      </c>
      <c r="K34" s="51">
        <v>1</v>
      </c>
      <c r="L34" s="51">
        <v>1</v>
      </c>
      <c r="M34" s="51">
        <v>1</v>
      </c>
      <c r="N34" s="51">
        <v>1</v>
      </c>
      <c r="O34" s="51">
        <v>1</v>
      </c>
      <c r="P34" s="51">
        <v>1</v>
      </c>
    </row>
    <row r="35" spans="1:16" ht="16">
      <c r="A35" s="52" t="s">
        <v>317</v>
      </c>
      <c r="B35" s="51"/>
      <c r="C35" s="51">
        <v>2</v>
      </c>
      <c r="D35" s="51">
        <v>2</v>
      </c>
      <c r="E35" s="51">
        <v>2</v>
      </c>
      <c r="F35" s="51">
        <v>2</v>
      </c>
      <c r="G35" s="51">
        <v>2</v>
      </c>
      <c r="H35" s="51">
        <v>2</v>
      </c>
      <c r="I35" s="51">
        <v>1</v>
      </c>
      <c r="J35" s="51">
        <v>2</v>
      </c>
      <c r="K35" s="51">
        <v>2</v>
      </c>
      <c r="L35" s="51">
        <v>1</v>
      </c>
      <c r="M35" s="51">
        <v>26</v>
      </c>
      <c r="N35" s="51">
        <v>1</v>
      </c>
      <c r="O35" s="51">
        <v>2</v>
      </c>
      <c r="P35" s="51">
        <v>2</v>
      </c>
    </row>
    <row r="36" spans="1:16" ht="16">
      <c r="A36" s="52" t="s">
        <v>318</v>
      </c>
      <c r="B36" s="51"/>
      <c r="C36" s="51" t="s">
        <v>319</v>
      </c>
      <c r="D36" s="51" t="s">
        <v>320</v>
      </c>
      <c r="E36" s="51" t="s">
        <v>321</v>
      </c>
      <c r="F36" s="51" t="s">
        <v>322</v>
      </c>
      <c r="G36" s="51" t="s">
        <v>319</v>
      </c>
      <c r="H36" s="51" t="s">
        <v>323</v>
      </c>
      <c r="I36" s="51" t="s">
        <v>324</v>
      </c>
      <c r="J36" s="51" t="s">
        <v>325</v>
      </c>
      <c r="K36" s="51" t="s">
        <v>326</v>
      </c>
      <c r="L36" s="51" t="s">
        <v>205</v>
      </c>
      <c r="M36" s="51" t="s">
        <v>327</v>
      </c>
      <c r="N36" s="51" t="s">
        <v>328</v>
      </c>
      <c r="O36" s="51" t="s">
        <v>319</v>
      </c>
      <c r="P36" s="51" t="s">
        <v>329</v>
      </c>
    </row>
    <row r="37" spans="1:16" ht="16">
      <c r="A37" s="52" t="s">
        <v>330</v>
      </c>
      <c r="B37" s="51"/>
      <c r="C37" s="51" t="s">
        <v>331</v>
      </c>
      <c r="D37" s="51" t="s">
        <v>331</v>
      </c>
      <c r="E37" s="51" t="s">
        <v>331</v>
      </c>
      <c r="F37" s="51" t="s">
        <v>331</v>
      </c>
      <c r="G37" s="51" t="s">
        <v>331</v>
      </c>
      <c r="H37" s="51" t="s">
        <v>331</v>
      </c>
      <c r="I37" s="51" t="s">
        <v>331</v>
      </c>
      <c r="J37" s="51" t="s">
        <v>331</v>
      </c>
      <c r="K37" s="51" t="s">
        <v>332</v>
      </c>
      <c r="L37" s="51" t="s">
        <v>331</v>
      </c>
      <c r="M37" s="51" t="s">
        <v>332</v>
      </c>
      <c r="N37" s="51" t="s">
        <v>331</v>
      </c>
      <c r="O37" s="51" t="s">
        <v>331</v>
      </c>
      <c r="P37" s="51" t="s">
        <v>331</v>
      </c>
    </row>
    <row r="38" spans="1:16" ht="16">
      <c r="A38" s="52" t="s">
        <v>333</v>
      </c>
      <c r="B38" s="51"/>
      <c r="C38" s="51" t="s">
        <v>314</v>
      </c>
      <c r="D38" s="51" t="s">
        <v>314</v>
      </c>
      <c r="E38" s="51" t="s">
        <v>314</v>
      </c>
      <c r="F38" s="51" t="s">
        <v>314</v>
      </c>
      <c r="G38" s="51" t="s">
        <v>314</v>
      </c>
      <c r="H38" s="51" t="s">
        <v>314</v>
      </c>
      <c r="I38" s="51" t="s">
        <v>314</v>
      </c>
      <c r="J38" s="51" t="s">
        <v>314</v>
      </c>
      <c r="K38" s="51" t="s">
        <v>314</v>
      </c>
      <c r="L38" s="51" t="s">
        <v>314</v>
      </c>
      <c r="M38" s="51" t="s">
        <v>315</v>
      </c>
      <c r="N38" s="51" t="s">
        <v>314</v>
      </c>
      <c r="O38" s="51" t="s">
        <v>314</v>
      </c>
      <c r="P38" s="51" t="s">
        <v>314</v>
      </c>
    </row>
    <row r="39" spans="1:16" ht="48">
      <c r="A39" s="52" t="s">
        <v>334</v>
      </c>
      <c r="B39" s="51"/>
      <c r="C39" s="51" t="s">
        <v>240</v>
      </c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</row>
    <row r="40" spans="1:16" ht="32">
      <c r="A40" s="52" t="s">
        <v>335</v>
      </c>
      <c r="B40" s="51"/>
      <c r="C40" s="51" t="s">
        <v>242</v>
      </c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</row>
    <row r="41" spans="1:16" ht="48">
      <c r="A41" s="52" t="s">
        <v>336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</row>
    <row r="42" spans="1:16" ht="16">
      <c r="A42" s="52" t="s">
        <v>337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</row>
    <row r="43" spans="1:16" ht="16">
      <c r="A43" s="52" t="s">
        <v>338</v>
      </c>
      <c r="B43" s="51"/>
      <c r="C43" s="51" t="s">
        <v>242</v>
      </c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</row>
    <row r="44" spans="1:16" ht="16">
      <c r="A44" s="52" t="s">
        <v>339</v>
      </c>
      <c r="B44" s="51">
        <v>12.23</v>
      </c>
      <c r="C44" s="51" t="e">
        <f ca="1">VLXXKUP(C$4,[1]数据源!$B$1:$XG$81,31,FXLXXXE)</f>
        <v>#NAME?</v>
      </c>
      <c r="D44" s="51" t="e">
        <f ca="1">VLXXKUP(D$4,[1]数据源!$B$1:$XG$81,31,FXLXXXE)</f>
        <v>#NAME?</v>
      </c>
      <c r="E44" s="51" t="e">
        <f ca="1">VLXXKUP(E$4,[1]数据源!$B$1:$XG$81,31,FXLXXXE)</f>
        <v>#NAME?</v>
      </c>
      <c r="F44" s="51" t="e">
        <f ca="1">VLXXKUP(F$4,[1]数据源!$B$1:$XG$81,31,FXLXXXE)</f>
        <v>#NAME?</v>
      </c>
      <c r="G44" s="51" t="e">
        <f ca="1">VLXXKUP(G$4,[1]数据源!$B$1:$XG$81,31,FXLXXXE)</f>
        <v>#NAME?</v>
      </c>
      <c r="H44" s="51" t="e">
        <f ca="1">VLXXKUP(H$4,[1]数据源!$B$1:$XG$81,31,FXLXXXE)</f>
        <v>#NAME?</v>
      </c>
      <c r="I44" s="51" t="e">
        <f ca="1">VLXXKUP(I$4,[1]数据源!$B$1:$XG$81,31,FXLXXXE)</f>
        <v>#NAME?</v>
      </c>
      <c r="J44" s="51" t="e">
        <f ca="1">VLXXKUP(J$4,[1]数据源!$B$1:$XG$81,31,FXLXXXE)</f>
        <v>#NAME?</v>
      </c>
      <c r="K44" s="51" t="e">
        <f ca="1">VLXXKUP(K$4,[1]数据源!$B$1:$XG$81,31,FXLXXXE)</f>
        <v>#NAME?</v>
      </c>
      <c r="L44" s="51" t="e">
        <f ca="1">VLXXKUP(L$4,[1]数据源!$B$1:$XG$81,31,FXLXXXE)</f>
        <v>#NAME?</v>
      </c>
      <c r="M44" s="51" t="e">
        <f ca="1">VLXXKUP(M$4,[1]数据源!$B$1:$XG$81,31,FXLXXXE)</f>
        <v>#NAME?</v>
      </c>
      <c r="N44" s="51" t="e">
        <f ca="1">VLXXKUP(N$4,[1]数据源!$B$1:$XG$81,31,FXLXXXE)</f>
        <v>#NAME?</v>
      </c>
      <c r="O44" s="51" t="e">
        <f ca="1">VLXXKUP(X$4,[1]数据源!$B$1:$XG$81,31,FXLXXXE)</f>
        <v>#NAME?</v>
      </c>
      <c r="P44" s="51" t="e">
        <f ca="1">VLXXKUP(P$4,[1]数据源!$B$1:$XG$81,31,FXLXXXE)</f>
        <v>#NAME?</v>
      </c>
    </row>
    <row r="45" spans="1:16" ht="16">
      <c r="A45" s="52" t="s">
        <v>340</v>
      </c>
      <c r="B45" s="51" t="s">
        <v>341</v>
      </c>
      <c r="C45" s="51" t="s">
        <v>342</v>
      </c>
      <c r="D45" s="51" t="s">
        <v>343</v>
      </c>
      <c r="E45" s="51" t="s">
        <v>344</v>
      </c>
      <c r="F45" s="51" t="s">
        <v>345</v>
      </c>
      <c r="G45" s="51" t="s">
        <v>342</v>
      </c>
      <c r="H45" s="51" t="s">
        <v>346</v>
      </c>
      <c r="I45" s="51" t="s">
        <v>347</v>
      </c>
      <c r="J45" s="51" t="s">
        <v>348</v>
      </c>
      <c r="K45" s="51" t="s">
        <v>349</v>
      </c>
      <c r="L45" s="51" t="s">
        <v>350</v>
      </c>
      <c r="M45" s="51" t="s">
        <v>351</v>
      </c>
      <c r="N45" s="51" t="s">
        <v>352</v>
      </c>
      <c r="O45" s="51" t="s">
        <v>353</v>
      </c>
      <c r="P45" s="51" t="e">
        <f ca="1">VLXXKUP(P$4,[1]数据源!$B$1:$XG$81,32,FXLXXXE)</f>
        <v>#NAME?</v>
      </c>
    </row>
    <row r="46" spans="1:16" ht="16">
      <c r="A46" s="52" t="s">
        <v>354</v>
      </c>
      <c r="B46" s="51"/>
      <c r="C46" s="58">
        <v>44566</v>
      </c>
      <c r="D46" s="58">
        <v>44566</v>
      </c>
      <c r="E46" s="58">
        <v>44566</v>
      </c>
      <c r="F46" s="58">
        <v>44566</v>
      </c>
      <c r="G46" s="58">
        <v>44566</v>
      </c>
      <c r="H46" s="58">
        <v>44566</v>
      </c>
      <c r="I46" s="58">
        <v>44566</v>
      </c>
      <c r="J46" s="58">
        <v>44566</v>
      </c>
      <c r="K46" s="58">
        <v>44566</v>
      </c>
      <c r="L46" s="58">
        <v>44566</v>
      </c>
      <c r="M46" s="58">
        <v>44566</v>
      </c>
      <c r="N46" s="58">
        <v>44566</v>
      </c>
      <c r="O46" s="58">
        <v>44566</v>
      </c>
      <c r="P46" s="58">
        <v>44566</v>
      </c>
    </row>
  </sheetData>
  <phoneticPr fontId="16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8"/>
  <sheetViews>
    <sheetView workbookViewId="0">
      <selection activeCell="A2" sqref="A2"/>
    </sheetView>
  </sheetViews>
  <sheetFormatPr baseColWidth="10" defaultColWidth="9" defaultRowHeight="14"/>
  <cols>
    <col min="1" max="1" width="11.5" customWidth="1"/>
    <col min="2" max="2" width="5.33203125" customWidth="1"/>
    <col min="3" max="3" width="11.1640625" style="16" customWidth="1"/>
    <col min="4" max="6" width="13.6640625" customWidth="1"/>
    <col min="7" max="7" width="5.33203125" customWidth="1"/>
    <col min="8" max="8" width="7.33203125" customWidth="1"/>
    <col min="9" max="9" width="8.6640625" customWidth="1"/>
    <col min="10" max="16384" width="9" style="2"/>
  </cols>
  <sheetData>
    <row r="1" spans="1:14">
      <c r="A1" s="23" t="s">
        <v>355</v>
      </c>
      <c r="B1" s="23" t="s">
        <v>356</v>
      </c>
      <c r="C1" s="42" t="s">
        <v>357</v>
      </c>
      <c r="D1" s="23" t="s">
        <v>358</v>
      </c>
      <c r="E1" s="43" t="s">
        <v>359</v>
      </c>
      <c r="F1" s="43" t="s">
        <v>360</v>
      </c>
      <c r="G1" s="23" t="s">
        <v>293</v>
      </c>
      <c r="H1" s="23" t="s">
        <v>361</v>
      </c>
      <c r="I1" s="23" t="s">
        <v>269</v>
      </c>
      <c r="N1" s="44"/>
    </row>
    <row r="2" spans="1:14">
      <c r="A2" t="s">
        <v>362</v>
      </c>
      <c r="B2">
        <v>1</v>
      </c>
      <c r="C2" s="16" t="s">
        <v>363</v>
      </c>
      <c r="D2">
        <v>0</v>
      </c>
      <c r="E2" s="16" t="s">
        <v>363</v>
      </c>
      <c r="F2">
        <v>1</v>
      </c>
      <c r="G2" t="s">
        <v>363</v>
      </c>
      <c r="H2" t="s">
        <v>363</v>
      </c>
      <c r="I2">
        <v>21.99</v>
      </c>
    </row>
    <row r="3" spans="1:14">
      <c r="A3" t="s">
        <v>364</v>
      </c>
      <c r="B3">
        <v>1</v>
      </c>
      <c r="C3" s="16">
        <v>177385</v>
      </c>
      <c r="D3">
        <v>8</v>
      </c>
      <c r="E3" s="16">
        <v>177385</v>
      </c>
      <c r="F3">
        <v>2</v>
      </c>
      <c r="G3" t="s">
        <v>363</v>
      </c>
      <c r="H3" t="s">
        <v>363</v>
      </c>
      <c r="I3">
        <v>21.99</v>
      </c>
    </row>
    <row r="4" spans="1:14">
      <c r="A4" t="s">
        <v>365</v>
      </c>
      <c r="B4">
        <v>1</v>
      </c>
      <c r="C4" s="16">
        <v>141871</v>
      </c>
      <c r="D4">
        <v>8</v>
      </c>
      <c r="E4" s="16">
        <v>141871</v>
      </c>
      <c r="F4">
        <v>2</v>
      </c>
      <c r="G4" t="s">
        <v>363</v>
      </c>
      <c r="H4" t="s">
        <v>363</v>
      </c>
      <c r="I4">
        <v>21.99</v>
      </c>
    </row>
    <row r="5" spans="1:14">
      <c r="A5" t="s">
        <v>366</v>
      </c>
      <c r="B5">
        <v>1</v>
      </c>
      <c r="C5" s="16">
        <v>228149</v>
      </c>
      <c r="D5">
        <v>8</v>
      </c>
      <c r="E5" s="16">
        <v>228149</v>
      </c>
      <c r="F5">
        <v>2</v>
      </c>
      <c r="G5" t="s">
        <v>363</v>
      </c>
      <c r="H5" t="s">
        <v>363</v>
      </c>
      <c r="I5">
        <v>21.99</v>
      </c>
    </row>
    <row r="6" spans="1:14">
      <c r="A6" t="s">
        <v>367</v>
      </c>
      <c r="B6">
        <v>1</v>
      </c>
      <c r="C6" s="16">
        <v>200596</v>
      </c>
      <c r="D6">
        <v>8</v>
      </c>
      <c r="E6" s="16">
        <v>200596</v>
      </c>
      <c r="F6">
        <v>2</v>
      </c>
      <c r="G6" t="s">
        <v>363</v>
      </c>
      <c r="H6" t="s">
        <v>363</v>
      </c>
      <c r="I6">
        <v>21.99</v>
      </c>
    </row>
    <row r="7" spans="1:14">
      <c r="A7" t="s">
        <v>368</v>
      </c>
      <c r="B7">
        <v>2</v>
      </c>
      <c r="C7" s="16">
        <v>113428</v>
      </c>
      <c r="D7">
        <v>8</v>
      </c>
      <c r="E7" s="16">
        <v>113428</v>
      </c>
      <c r="F7">
        <v>2</v>
      </c>
      <c r="G7" t="s">
        <v>363</v>
      </c>
      <c r="H7" t="s">
        <v>363</v>
      </c>
      <c r="I7">
        <v>21.99</v>
      </c>
    </row>
    <row r="8" spans="1:14">
      <c r="A8" t="s">
        <v>369</v>
      </c>
      <c r="B8">
        <v>2</v>
      </c>
      <c r="C8" s="16">
        <v>216651</v>
      </c>
      <c r="D8">
        <v>8</v>
      </c>
      <c r="E8" s="16">
        <v>216651</v>
      </c>
      <c r="F8">
        <v>2</v>
      </c>
      <c r="G8" t="s">
        <v>363</v>
      </c>
      <c r="H8" t="s">
        <v>363</v>
      </c>
      <c r="I8">
        <v>21.99</v>
      </c>
    </row>
    <row r="9" spans="1:14">
      <c r="A9" t="s">
        <v>370</v>
      </c>
      <c r="B9">
        <v>2</v>
      </c>
      <c r="C9" s="16">
        <v>180788</v>
      </c>
      <c r="D9">
        <v>8</v>
      </c>
      <c r="E9" s="16">
        <v>180788</v>
      </c>
      <c r="F9">
        <v>2</v>
      </c>
      <c r="G9" t="s">
        <v>363</v>
      </c>
      <c r="H9" t="s">
        <v>363</v>
      </c>
      <c r="I9">
        <v>21.99</v>
      </c>
    </row>
    <row r="10" spans="1:14">
      <c r="A10" t="s">
        <v>371</v>
      </c>
      <c r="B10">
        <v>2</v>
      </c>
      <c r="C10" s="16">
        <v>130129</v>
      </c>
      <c r="D10">
        <v>16</v>
      </c>
      <c r="E10" s="16">
        <v>130129</v>
      </c>
      <c r="F10">
        <v>3</v>
      </c>
      <c r="G10" t="s">
        <v>363</v>
      </c>
      <c r="H10" t="s">
        <v>363</v>
      </c>
      <c r="I10">
        <v>21.99</v>
      </c>
    </row>
    <row r="11" spans="1:14">
      <c r="A11" t="s">
        <v>372</v>
      </c>
      <c r="B11">
        <v>2</v>
      </c>
      <c r="C11" s="16">
        <v>72803</v>
      </c>
      <c r="D11">
        <v>24</v>
      </c>
      <c r="E11" s="16">
        <v>72803</v>
      </c>
      <c r="F11">
        <v>5</v>
      </c>
      <c r="G11">
        <v>5</v>
      </c>
      <c r="H11">
        <v>1</v>
      </c>
      <c r="I11">
        <v>21.99</v>
      </c>
    </row>
    <row r="12" spans="1:14">
      <c r="A12" t="s">
        <v>373</v>
      </c>
      <c r="B12">
        <v>2</v>
      </c>
      <c r="C12" s="16">
        <v>87014</v>
      </c>
      <c r="D12">
        <v>24</v>
      </c>
      <c r="E12" s="16">
        <v>87014</v>
      </c>
      <c r="F12">
        <v>5</v>
      </c>
      <c r="G12">
        <v>5</v>
      </c>
      <c r="H12">
        <v>2</v>
      </c>
      <c r="I12">
        <v>21.99</v>
      </c>
    </row>
    <row r="13" spans="1:14">
      <c r="A13" t="s">
        <v>374</v>
      </c>
      <c r="B13">
        <v>2</v>
      </c>
      <c r="C13" s="16">
        <v>88533</v>
      </c>
      <c r="D13">
        <v>24</v>
      </c>
      <c r="E13" s="16">
        <v>88533</v>
      </c>
      <c r="F13">
        <v>5</v>
      </c>
      <c r="G13">
        <v>5</v>
      </c>
      <c r="H13">
        <v>2</v>
      </c>
      <c r="I13">
        <v>21.99</v>
      </c>
    </row>
    <row r="14" spans="1:14">
      <c r="A14" t="s">
        <v>375</v>
      </c>
      <c r="B14">
        <v>3</v>
      </c>
      <c r="C14" s="16">
        <v>128444</v>
      </c>
      <c r="D14">
        <v>16</v>
      </c>
      <c r="E14" s="16">
        <v>128444</v>
      </c>
      <c r="F14">
        <v>5</v>
      </c>
      <c r="G14">
        <v>5</v>
      </c>
      <c r="H14">
        <v>4</v>
      </c>
      <c r="I14">
        <v>21.99</v>
      </c>
    </row>
    <row r="15" spans="1:14">
      <c r="A15" t="s">
        <v>376</v>
      </c>
      <c r="B15">
        <v>3</v>
      </c>
      <c r="C15" s="16">
        <v>48323</v>
      </c>
      <c r="D15">
        <v>40</v>
      </c>
      <c r="E15" s="16">
        <v>48323</v>
      </c>
      <c r="F15">
        <v>8</v>
      </c>
      <c r="G15">
        <v>5</v>
      </c>
      <c r="H15">
        <v>4</v>
      </c>
      <c r="I15">
        <v>21.99</v>
      </c>
    </row>
    <row r="16" spans="1:14">
      <c r="A16" t="s">
        <v>377</v>
      </c>
      <c r="B16">
        <v>3</v>
      </c>
      <c r="C16" s="16">
        <v>46777</v>
      </c>
      <c r="D16">
        <v>40</v>
      </c>
      <c r="E16" s="16">
        <v>46777</v>
      </c>
      <c r="F16">
        <v>8</v>
      </c>
      <c r="G16">
        <v>5</v>
      </c>
      <c r="H16">
        <v>4</v>
      </c>
      <c r="I16">
        <v>21.99</v>
      </c>
    </row>
    <row r="17" spans="1:9">
      <c r="A17" t="s">
        <v>378</v>
      </c>
      <c r="B17">
        <v>3</v>
      </c>
      <c r="C17" s="16">
        <v>45465</v>
      </c>
      <c r="D17">
        <v>40</v>
      </c>
      <c r="E17" s="16">
        <v>45465</v>
      </c>
      <c r="F17">
        <v>8</v>
      </c>
      <c r="G17">
        <v>5</v>
      </c>
      <c r="H17">
        <v>5</v>
      </c>
      <c r="I17">
        <v>21.99</v>
      </c>
    </row>
    <row r="18" spans="1:9">
      <c r="A18" t="s">
        <v>379</v>
      </c>
      <c r="B18">
        <v>3</v>
      </c>
      <c r="C18" s="16">
        <v>29338</v>
      </c>
      <c r="D18">
        <v>48</v>
      </c>
      <c r="E18" s="16">
        <v>29338</v>
      </c>
      <c r="F18">
        <v>14</v>
      </c>
      <c r="G18">
        <v>5</v>
      </c>
      <c r="H18">
        <v>5</v>
      </c>
      <c r="I18">
        <v>21.99</v>
      </c>
    </row>
    <row r="19" spans="1:9">
      <c r="A19" t="s">
        <v>380</v>
      </c>
      <c r="B19">
        <v>3</v>
      </c>
      <c r="C19" s="16">
        <v>39910</v>
      </c>
      <c r="D19">
        <v>48</v>
      </c>
      <c r="E19" s="16">
        <v>39910</v>
      </c>
      <c r="F19">
        <v>14</v>
      </c>
      <c r="G19">
        <v>5</v>
      </c>
      <c r="H19">
        <v>6</v>
      </c>
      <c r="I19">
        <v>21.99</v>
      </c>
    </row>
    <row r="20" spans="1:9">
      <c r="A20" t="s">
        <v>381</v>
      </c>
      <c r="B20">
        <v>3</v>
      </c>
      <c r="C20" s="16">
        <v>52307</v>
      </c>
      <c r="D20">
        <v>40</v>
      </c>
      <c r="E20" s="16">
        <v>52307</v>
      </c>
      <c r="F20">
        <v>8</v>
      </c>
      <c r="G20">
        <v>5</v>
      </c>
      <c r="H20">
        <v>6</v>
      </c>
      <c r="I20">
        <v>21.99</v>
      </c>
    </row>
    <row r="21" spans="1:9">
      <c r="A21" t="s">
        <v>382</v>
      </c>
      <c r="B21">
        <v>4</v>
      </c>
      <c r="C21" s="16">
        <v>43604</v>
      </c>
      <c r="D21">
        <v>40</v>
      </c>
      <c r="E21" s="16">
        <v>43604</v>
      </c>
      <c r="F21">
        <v>12</v>
      </c>
      <c r="G21">
        <v>5</v>
      </c>
      <c r="H21">
        <v>7</v>
      </c>
      <c r="I21">
        <v>21.99</v>
      </c>
    </row>
    <row r="22" spans="1:9">
      <c r="A22" t="s">
        <v>383</v>
      </c>
      <c r="B22">
        <v>4</v>
      </c>
      <c r="C22" s="16">
        <v>54984</v>
      </c>
      <c r="D22">
        <v>40</v>
      </c>
      <c r="E22" s="16">
        <v>54984</v>
      </c>
      <c r="F22">
        <v>8</v>
      </c>
      <c r="G22">
        <v>5</v>
      </c>
      <c r="H22">
        <v>7</v>
      </c>
      <c r="I22">
        <v>21.99</v>
      </c>
    </row>
    <row r="23" spans="1:9">
      <c r="A23" t="s">
        <v>384</v>
      </c>
      <c r="B23">
        <v>4</v>
      </c>
      <c r="C23" s="16">
        <v>47135</v>
      </c>
      <c r="D23">
        <v>40</v>
      </c>
      <c r="E23" s="16">
        <v>47135</v>
      </c>
      <c r="F23">
        <v>12</v>
      </c>
      <c r="G23">
        <v>5</v>
      </c>
      <c r="H23">
        <v>7</v>
      </c>
      <c r="I23">
        <v>21.99</v>
      </c>
    </row>
    <row r="24" spans="1:9">
      <c r="A24" t="s">
        <v>385</v>
      </c>
      <c r="B24">
        <v>4</v>
      </c>
      <c r="C24" s="16">
        <v>37856</v>
      </c>
      <c r="D24">
        <v>48</v>
      </c>
      <c r="E24" s="16">
        <v>37856</v>
      </c>
      <c r="F24">
        <v>14</v>
      </c>
      <c r="G24">
        <v>5</v>
      </c>
      <c r="H24">
        <v>16</v>
      </c>
      <c r="I24">
        <v>21.99</v>
      </c>
    </row>
    <row r="25" spans="1:9">
      <c r="A25" t="s">
        <v>386</v>
      </c>
      <c r="B25">
        <v>4</v>
      </c>
      <c r="C25" s="16">
        <v>33140</v>
      </c>
      <c r="D25">
        <v>48</v>
      </c>
      <c r="E25" s="16">
        <v>33140</v>
      </c>
      <c r="F25">
        <v>14</v>
      </c>
      <c r="G25">
        <v>5</v>
      </c>
      <c r="H25">
        <v>16</v>
      </c>
      <c r="I25">
        <v>21.99</v>
      </c>
    </row>
    <row r="26" spans="1:9">
      <c r="A26" t="s">
        <v>387</v>
      </c>
      <c r="B26">
        <v>4</v>
      </c>
      <c r="C26" s="16">
        <v>33557</v>
      </c>
      <c r="D26">
        <v>48</v>
      </c>
      <c r="E26" s="16">
        <v>33557</v>
      </c>
      <c r="F26">
        <v>14</v>
      </c>
      <c r="G26">
        <v>5</v>
      </c>
      <c r="H26">
        <v>18</v>
      </c>
      <c r="I26">
        <v>21.99</v>
      </c>
    </row>
    <row r="27" spans="1:9">
      <c r="A27" t="s">
        <v>388</v>
      </c>
      <c r="B27">
        <v>4</v>
      </c>
      <c r="C27" s="16">
        <v>39526</v>
      </c>
      <c r="D27">
        <v>48</v>
      </c>
      <c r="E27" s="16">
        <v>39526</v>
      </c>
      <c r="F27">
        <v>14</v>
      </c>
      <c r="G27">
        <v>5</v>
      </c>
      <c r="H27">
        <v>18</v>
      </c>
      <c r="I27">
        <v>21.99</v>
      </c>
    </row>
    <row r="28" spans="1:9">
      <c r="A28" t="s">
        <v>389</v>
      </c>
      <c r="B28">
        <v>5</v>
      </c>
      <c r="C28" s="16">
        <v>32542</v>
      </c>
      <c r="D28">
        <v>48</v>
      </c>
      <c r="E28" s="16">
        <v>32542</v>
      </c>
      <c r="F28">
        <v>14</v>
      </c>
      <c r="G28">
        <v>5</v>
      </c>
      <c r="H28">
        <v>18</v>
      </c>
      <c r="I28">
        <v>21.99</v>
      </c>
    </row>
    <row r="29" spans="1:9">
      <c r="A29" t="s">
        <v>390</v>
      </c>
      <c r="B29">
        <v>5</v>
      </c>
      <c r="C29" s="16">
        <v>34345</v>
      </c>
      <c r="D29">
        <v>48</v>
      </c>
      <c r="E29" s="16">
        <v>34345</v>
      </c>
      <c r="F29">
        <v>14</v>
      </c>
      <c r="G29">
        <v>5</v>
      </c>
      <c r="H29">
        <v>19</v>
      </c>
      <c r="I29">
        <v>21.99</v>
      </c>
    </row>
    <row r="30" spans="1:9">
      <c r="A30" t="s">
        <v>391</v>
      </c>
      <c r="B30">
        <v>5</v>
      </c>
      <c r="C30" s="16">
        <v>34376</v>
      </c>
      <c r="D30">
        <v>48</v>
      </c>
      <c r="E30" s="16">
        <v>34376</v>
      </c>
      <c r="F30">
        <v>14</v>
      </c>
      <c r="G30">
        <v>5</v>
      </c>
      <c r="H30">
        <v>21</v>
      </c>
      <c r="I30">
        <v>21.99</v>
      </c>
    </row>
    <row r="31" spans="1:9">
      <c r="A31" t="s">
        <v>392</v>
      </c>
      <c r="B31">
        <v>5</v>
      </c>
      <c r="C31" s="16">
        <v>33622</v>
      </c>
      <c r="D31">
        <v>48</v>
      </c>
      <c r="E31" s="16">
        <v>33622</v>
      </c>
      <c r="F31">
        <v>14</v>
      </c>
      <c r="G31">
        <v>5</v>
      </c>
      <c r="H31">
        <v>22</v>
      </c>
      <c r="I31">
        <v>21.99</v>
      </c>
    </row>
    <row r="32" spans="1:9">
      <c r="A32" t="s">
        <v>393</v>
      </c>
      <c r="B32">
        <v>5</v>
      </c>
      <c r="C32" s="16">
        <v>26404</v>
      </c>
      <c r="D32">
        <v>56</v>
      </c>
      <c r="E32" s="16">
        <v>26404</v>
      </c>
      <c r="F32">
        <v>16</v>
      </c>
      <c r="G32">
        <v>5</v>
      </c>
      <c r="H32">
        <v>22</v>
      </c>
      <c r="I32">
        <v>21.99</v>
      </c>
    </row>
    <row r="33" spans="1:9">
      <c r="A33" t="s">
        <v>394</v>
      </c>
      <c r="B33">
        <v>5</v>
      </c>
      <c r="C33" s="16">
        <v>26105</v>
      </c>
      <c r="D33">
        <v>56</v>
      </c>
      <c r="E33" s="16">
        <v>26105</v>
      </c>
      <c r="F33">
        <v>16</v>
      </c>
      <c r="G33">
        <v>5</v>
      </c>
      <c r="H33">
        <v>25</v>
      </c>
      <c r="I33">
        <v>21.99</v>
      </c>
    </row>
    <row r="34" spans="1:9">
      <c r="A34" t="s">
        <v>395</v>
      </c>
      <c r="B34">
        <v>5</v>
      </c>
      <c r="C34" s="16">
        <v>16947</v>
      </c>
      <c r="D34">
        <v>56</v>
      </c>
      <c r="E34" s="16">
        <v>16947</v>
      </c>
      <c r="F34">
        <v>18</v>
      </c>
      <c r="G34">
        <v>5</v>
      </c>
      <c r="H34">
        <v>26</v>
      </c>
      <c r="I34">
        <v>21.99</v>
      </c>
    </row>
    <row r="35" spans="1:9">
      <c r="A35" t="s">
        <v>396</v>
      </c>
      <c r="B35">
        <v>6</v>
      </c>
      <c r="C35" s="16">
        <v>16691</v>
      </c>
      <c r="D35">
        <v>56</v>
      </c>
      <c r="E35" s="16">
        <v>16691</v>
      </c>
      <c r="F35">
        <v>18</v>
      </c>
      <c r="G35">
        <v>5</v>
      </c>
      <c r="H35">
        <v>26</v>
      </c>
      <c r="I35">
        <v>21.99</v>
      </c>
    </row>
    <row r="36" spans="1:9">
      <c r="A36" t="s">
        <v>397</v>
      </c>
      <c r="B36">
        <v>6</v>
      </c>
      <c r="C36" s="16">
        <v>14674</v>
      </c>
      <c r="D36">
        <v>56</v>
      </c>
      <c r="E36" s="16">
        <v>14674</v>
      </c>
      <c r="F36">
        <v>18</v>
      </c>
      <c r="G36">
        <v>5</v>
      </c>
      <c r="H36">
        <v>27</v>
      </c>
      <c r="I36">
        <v>21.99</v>
      </c>
    </row>
    <row r="37" spans="1:9">
      <c r="A37" t="s">
        <v>398</v>
      </c>
      <c r="B37">
        <v>6</v>
      </c>
      <c r="C37" s="16">
        <v>15779</v>
      </c>
      <c r="D37">
        <v>56</v>
      </c>
      <c r="E37" s="16">
        <v>15779</v>
      </c>
      <c r="F37">
        <v>18</v>
      </c>
      <c r="G37">
        <v>5</v>
      </c>
      <c r="H37">
        <v>29</v>
      </c>
      <c r="I37">
        <v>22.99</v>
      </c>
    </row>
    <row r="38" spans="1:9">
      <c r="A38" t="s">
        <v>399</v>
      </c>
      <c r="B38">
        <v>6</v>
      </c>
      <c r="C38" s="16">
        <v>19535</v>
      </c>
      <c r="D38">
        <v>56</v>
      </c>
      <c r="E38" s="16">
        <v>19535</v>
      </c>
      <c r="F38">
        <v>18</v>
      </c>
      <c r="G38">
        <v>5</v>
      </c>
      <c r="H38">
        <v>30</v>
      </c>
      <c r="I38">
        <v>22.99</v>
      </c>
    </row>
    <row r="39" spans="1:9">
      <c r="A39" t="s">
        <v>400</v>
      </c>
      <c r="B39">
        <v>6</v>
      </c>
      <c r="C39" s="16">
        <v>21420</v>
      </c>
      <c r="D39">
        <v>56</v>
      </c>
      <c r="E39" s="16">
        <v>21420</v>
      </c>
      <c r="F39">
        <v>18</v>
      </c>
      <c r="G39">
        <v>5</v>
      </c>
      <c r="H39">
        <v>31</v>
      </c>
      <c r="I39">
        <v>22.99</v>
      </c>
    </row>
    <row r="40" spans="1:9">
      <c r="A40" t="s">
        <v>401</v>
      </c>
      <c r="B40">
        <v>6</v>
      </c>
      <c r="C40" s="16">
        <v>18523</v>
      </c>
      <c r="D40">
        <v>56</v>
      </c>
      <c r="E40" s="16">
        <v>18523</v>
      </c>
      <c r="F40">
        <v>18</v>
      </c>
      <c r="G40">
        <v>5</v>
      </c>
      <c r="H40">
        <v>31</v>
      </c>
      <c r="I40">
        <v>22.99</v>
      </c>
    </row>
    <row r="41" spans="1:9">
      <c r="A41" t="s">
        <v>402</v>
      </c>
      <c r="B41">
        <v>6</v>
      </c>
      <c r="C41" s="16">
        <v>19538</v>
      </c>
      <c r="D41">
        <v>56</v>
      </c>
      <c r="E41" s="16">
        <v>19538</v>
      </c>
      <c r="F41">
        <v>18</v>
      </c>
      <c r="G41">
        <v>5</v>
      </c>
      <c r="H41">
        <v>31</v>
      </c>
      <c r="I41">
        <v>22.99</v>
      </c>
    </row>
    <row r="42" spans="1:9">
      <c r="A42" t="s">
        <v>403</v>
      </c>
      <c r="B42">
        <v>7</v>
      </c>
      <c r="C42" s="16">
        <v>20969</v>
      </c>
      <c r="D42">
        <v>56</v>
      </c>
      <c r="E42" s="16">
        <v>20969</v>
      </c>
      <c r="F42">
        <v>17</v>
      </c>
      <c r="G42">
        <v>5</v>
      </c>
      <c r="H42">
        <v>31</v>
      </c>
      <c r="I42">
        <v>22.99</v>
      </c>
    </row>
    <row r="43" spans="1:9">
      <c r="A43" t="s">
        <v>404</v>
      </c>
      <c r="B43">
        <v>7</v>
      </c>
      <c r="C43" s="16">
        <v>14722</v>
      </c>
      <c r="D43">
        <v>64</v>
      </c>
      <c r="E43" s="16">
        <v>14722</v>
      </c>
      <c r="F43">
        <v>17</v>
      </c>
      <c r="G43">
        <v>5</v>
      </c>
      <c r="H43">
        <v>31</v>
      </c>
      <c r="I43">
        <v>22.99</v>
      </c>
    </row>
    <row r="44" spans="1:9">
      <c r="A44" t="s">
        <v>405</v>
      </c>
      <c r="B44">
        <v>7</v>
      </c>
      <c r="C44" s="16">
        <v>15911</v>
      </c>
      <c r="D44">
        <v>64</v>
      </c>
      <c r="E44" s="16">
        <v>15911</v>
      </c>
      <c r="F44">
        <v>17</v>
      </c>
      <c r="G44">
        <v>5</v>
      </c>
      <c r="H44">
        <v>33</v>
      </c>
      <c r="I44">
        <v>22.99</v>
      </c>
    </row>
    <row r="45" spans="1:9">
      <c r="A45" t="s">
        <v>406</v>
      </c>
      <c r="B45">
        <v>7</v>
      </c>
      <c r="C45" s="16">
        <v>17340</v>
      </c>
      <c r="D45">
        <v>64</v>
      </c>
      <c r="E45" s="16">
        <v>17340</v>
      </c>
      <c r="F45">
        <v>17</v>
      </c>
      <c r="G45">
        <v>5</v>
      </c>
      <c r="H45">
        <v>33</v>
      </c>
      <c r="I45">
        <v>22.99</v>
      </c>
    </row>
    <row r="46" spans="1:9">
      <c r="A46" t="s">
        <v>407</v>
      </c>
      <c r="B46">
        <v>7</v>
      </c>
      <c r="C46" s="16">
        <v>18034</v>
      </c>
      <c r="D46">
        <v>64</v>
      </c>
      <c r="E46" s="16">
        <v>18034</v>
      </c>
      <c r="F46">
        <v>17</v>
      </c>
      <c r="G46">
        <v>5</v>
      </c>
      <c r="H46">
        <v>33</v>
      </c>
      <c r="I46">
        <v>22.99</v>
      </c>
    </row>
    <row r="47" spans="1:9">
      <c r="A47" t="s">
        <v>408</v>
      </c>
      <c r="B47">
        <v>7</v>
      </c>
      <c r="C47" s="16">
        <v>16584</v>
      </c>
      <c r="D47">
        <v>64</v>
      </c>
      <c r="E47" s="16">
        <v>16584</v>
      </c>
      <c r="F47">
        <v>17</v>
      </c>
      <c r="G47">
        <v>5</v>
      </c>
      <c r="H47">
        <v>33</v>
      </c>
      <c r="I47">
        <v>22.99</v>
      </c>
    </row>
    <row r="48" spans="1:9">
      <c r="A48" t="s">
        <v>409</v>
      </c>
      <c r="B48">
        <v>7</v>
      </c>
      <c r="C48" s="16">
        <v>13742</v>
      </c>
      <c r="D48">
        <v>64</v>
      </c>
      <c r="E48" s="16">
        <v>13742</v>
      </c>
      <c r="F48">
        <v>17</v>
      </c>
      <c r="G48">
        <v>4.9000000000000004</v>
      </c>
      <c r="H48">
        <v>35</v>
      </c>
      <c r="I48">
        <v>22.99</v>
      </c>
    </row>
    <row r="49" spans="1:9">
      <c r="A49" t="s">
        <v>410</v>
      </c>
      <c r="B49">
        <v>8</v>
      </c>
      <c r="C49" s="16">
        <v>12696</v>
      </c>
      <c r="D49">
        <v>66</v>
      </c>
      <c r="E49" s="16">
        <v>12696</v>
      </c>
      <c r="F49">
        <v>17</v>
      </c>
      <c r="G49">
        <v>4.9000000000000004</v>
      </c>
      <c r="H49">
        <v>35</v>
      </c>
      <c r="I49">
        <v>22.99</v>
      </c>
    </row>
    <row r="50" spans="1:9">
      <c r="A50" t="s">
        <v>411</v>
      </c>
      <c r="B50">
        <v>8</v>
      </c>
      <c r="C50" s="16">
        <v>12737</v>
      </c>
      <c r="D50">
        <v>66</v>
      </c>
      <c r="E50" s="16">
        <v>12737</v>
      </c>
      <c r="F50">
        <v>17</v>
      </c>
      <c r="G50">
        <v>4.9000000000000004</v>
      </c>
      <c r="H50">
        <v>36</v>
      </c>
      <c r="I50">
        <v>23.99</v>
      </c>
    </row>
    <row r="51" spans="1:9">
      <c r="A51" t="s">
        <v>412</v>
      </c>
      <c r="B51">
        <v>8</v>
      </c>
      <c r="C51" s="16">
        <v>11278</v>
      </c>
      <c r="D51">
        <v>77</v>
      </c>
      <c r="E51" s="16">
        <v>11278</v>
      </c>
      <c r="F51">
        <v>17</v>
      </c>
      <c r="G51">
        <v>4.9000000000000004</v>
      </c>
      <c r="H51">
        <v>39</v>
      </c>
      <c r="I51">
        <v>23.99</v>
      </c>
    </row>
    <row r="52" spans="1:9">
      <c r="A52" t="s">
        <v>413</v>
      </c>
      <c r="B52">
        <v>8</v>
      </c>
      <c r="C52" s="16">
        <v>10372</v>
      </c>
      <c r="D52">
        <v>79</v>
      </c>
      <c r="E52" s="16">
        <v>10372</v>
      </c>
      <c r="F52">
        <v>17</v>
      </c>
      <c r="G52">
        <v>4.9000000000000004</v>
      </c>
      <c r="H52">
        <v>39</v>
      </c>
      <c r="I52">
        <v>23.99</v>
      </c>
    </row>
    <row r="53" spans="1:9">
      <c r="A53" t="s">
        <v>414</v>
      </c>
      <c r="B53">
        <v>8</v>
      </c>
      <c r="C53" s="16">
        <v>9168</v>
      </c>
      <c r="D53">
        <v>86</v>
      </c>
      <c r="E53" s="16">
        <v>9168</v>
      </c>
      <c r="F53">
        <v>17</v>
      </c>
      <c r="G53">
        <v>4.9000000000000004</v>
      </c>
      <c r="H53">
        <v>39</v>
      </c>
      <c r="I53">
        <v>23.99</v>
      </c>
    </row>
    <row r="54" spans="1:9">
      <c r="A54" t="s">
        <v>415</v>
      </c>
      <c r="B54">
        <v>8</v>
      </c>
      <c r="C54" s="16">
        <v>8734</v>
      </c>
      <c r="D54">
        <v>96</v>
      </c>
      <c r="E54" s="16">
        <v>8734</v>
      </c>
      <c r="F54">
        <v>18</v>
      </c>
      <c r="G54">
        <v>4.9000000000000004</v>
      </c>
      <c r="H54">
        <v>39</v>
      </c>
      <c r="I54">
        <v>23.99</v>
      </c>
    </row>
    <row r="55" spans="1:9">
      <c r="A55" t="s">
        <v>416</v>
      </c>
      <c r="B55">
        <v>8</v>
      </c>
      <c r="C55" s="16">
        <v>8574</v>
      </c>
      <c r="D55">
        <v>98</v>
      </c>
      <c r="E55" s="16">
        <v>8574</v>
      </c>
      <c r="F55">
        <v>20</v>
      </c>
      <c r="G55">
        <v>4.9000000000000004</v>
      </c>
      <c r="H55">
        <v>39</v>
      </c>
      <c r="I55">
        <v>23.99</v>
      </c>
    </row>
    <row r="56" spans="1:9">
      <c r="A56" t="s">
        <v>417</v>
      </c>
      <c r="B56">
        <v>9</v>
      </c>
      <c r="C56" s="16">
        <v>5521</v>
      </c>
      <c r="D56">
        <v>124</v>
      </c>
      <c r="E56" s="16">
        <v>5521</v>
      </c>
      <c r="F56">
        <v>20</v>
      </c>
      <c r="G56">
        <v>4.9000000000000004</v>
      </c>
      <c r="H56">
        <v>39</v>
      </c>
      <c r="I56">
        <v>23.99</v>
      </c>
    </row>
    <row r="57" spans="1:9">
      <c r="A57" t="s">
        <v>418</v>
      </c>
      <c r="B57">
        <v>9</v>
      </c>
      <c r="C57" s="16">
        <v>2804</v>
      </c>
      <c r="D57">
        <v>196</v>
      </c>
      <c r="E57" s="16">
        <v>5521</v>
      </c>
      <c r="F57">
        <v>20</v>
      </c>
      <c r="G57">
        <v>4.9000000000000004</v>
      </c>
      <c r="H57">
        <v>39</v>
      </c>
      <c r="I57">
        <v>23.99</v>
      </c>
    </row>
    <row r="58" spans="1:9">
      <c r="A58" t="s">
        <v>419</v>
      </c>
      <c r="B58">
        <v>9</v>
      </c>
      <c r="C58" s="16">
        <v>2791</v>
      </c>
      <c r="D58">
        <v>242</v>
      </c>
      <c r="E58" s="16">
        <v>5521</v>
      </c>
      <c r="F58">
        <v>20</v>
      </c>
      <c r="G58">
        <v>4.9000000000000004</v>
      </c>
      <c r="H58">
        <v>39</v>
      </c>
      <c r="I58">
        <v>23.99</v>
      </c>
    </row>
    <row r="59" spans="1:9">
      <c r="A59" t="s">
        <v>420</v>
      </c>
      <c r="B59">
        <v>9</v>
      </c>
      <c r="C59" s="16">
        <v>2157</v>
      </c>
      <c r="D59">
        <v>280</v>
      </c>
      <c r="E59" s="16">
        <v>5521</v>
      </c>
      <c r="F59">
        <v>20</v>
      </c>
      <c r="G59">
        <v>4.9000000000000004</v>
      </c>
      <c r="H59">
        <v>39</v>
      </c>
      <c r="I59">
        <v>23.99</v>
      </c>
    </row>
    <row r="60" spans="1:9">
      <c r="A60" t="s">
        <v>421</v>
      </c>
      <c r="B60">
        <v>9</v>
      </c>
      <c r="C60" s="16">
        <v>2037</v>
      </c>
      <c r="D60">
        <v>284</v>
      </c>
      <c r="E60" s="16">
        <v>5521</v>
      </c>
      <c r="F60">
        <v>20</v>
      </c>
      <c r="G60">
        <v>4.8</v>
      </c>
      <c r="H60">
        <v>44</v>
      </c>
      <c r="I60">
        <v>23.99</v>
      </c>
    </row>
    <row r="61" spans="1:9">
      <c r="A61" t="s">
        <v>422</v>
      </c>
      <c r="B61">
        <v>9</v>
      </c>
      <c r="C61" s="16">
        <v>2030</v>
      </c>
      <c r="D61">
        <v>310</v>
      </c>
      <c r="E61" s="16">
        <v>5521</v>
      </c>
      <c r="F61">
        <v>20</v>
      </c>
      <c r="G61">
        <v>4.8</v>
      </c>
      <c r="H61">
        <v>45</v>
      </c>
      <c r="I61">
        <v>23.99</v>
      </c>
    </row>
    <row r="62" spans="1:9">
      <c r="A62" t="s">
        <v>423</v>
      </c>
      <c r="B62">
        <v>9</v>
      </c>
      <c r="C62" s="16">
        <v>2072</v>
      </c>
      <c r="D62">
        <v>306</v>
      </c>
      <c r="E62" s="16">
        <v>5521</v>
      </c>
      <c r="F62">
        <v>18</v>
      </c>
      <c r="G62">
        <v>4.8</v>
      </c>
      <c r="H62">
        <v>46</v>
      </c>
      <c r="I62">
        <v>23.99</v>
      </c>
    </row>
    <row r="63" spans="1:9">
      <c r="A63" t="s">
        <v>424</v>
      </c>
      <c r="B63">
        <v>10</v>
      </c>
      <c r="C63" s="16">
        <v>2072</v>
      </c>
      <c r="D63">
        <v>306</v>
      </c>
      <c r="E63" s="16">
        <v>5521</v>
      </c>
      <c r="F63">
        <v>18</v>
      </c>
      <c r="G63">
        <v>4.8</v>
      </c>
      <c r="H63">
        <v>46</v>
      </c>
      <c r="I63">
        <v>23.99</v>
      </c>
    </row>
    <row r="64" spans="1:9">
      <c r="A64" t="s">
        <v>425</v>
      </c>
      <c r="B64">
        <v>10</v>
      </c>
      <c r="C64" s="16">
        <v>2072</v>
      </c>
      <c r="D64">
        <v>306</v>
      </c>
      <c r="E64" s="16">
        <v>5521</v>
      </c>
      <c r="F64">
        <v>18</v>
      </c>
      <c r="G64">
        <v>4.8</v>
      </c>
      <c r="H64">
        <v>47</v>
      </c>
      <c r="I64">
        <v>23.99</v>
      </c>
    </row>
    <row r="65" spans="1:9">
      <c r="A65" t="s">
        <v>426</v>
      </c>
      <c r="B65">
        <v>10</v>
      </c>
      <c r="C65" s="16" t="s">
        <v>363</v>
      </c>
      <c r="D65">
        <v>153</v>
      </c>
      <c r="E65" s="16">
        <v>5521</v>
      </c>
      <c r="F65">
        <v>18</v>
      </c>
      <c r="G65">
        <v>4.5999999999999996</v>
      </c>
      <c r="H65">
        <v>55</v>
      </c>
      <c r="I65">
        <v>23.99</v>
      </c>
    </row>
    <row r="66" spans="1:9">
      <c r="A66" t="s">
        <v>427</v>
      </c>
      <c r="B66">
        <v>10</v>
      </c>
      <c r="C66" s="16" t="s">
        <v>363</v>
      </c>
      <c r="D66">
        <v>117</v>
      </c>
      <c r="E66" s="16">
        <v>5521</v>
      </c>
      <c r="F66">
        <v>18</v>
      </c>
      <c r="G66">
        <v>4.5999999999999996</v>
      </c>
      <c r="H66">
        <v>56</v>
      </c>
      <c r="I66">
        <v>23.99</v>
      </c>
    </row>
    <row r="67" spans="1:9">
      <c r="A67" t="s">
        <v>428</v>
      </c>
      <c r="B67">
        <v>10</v>
      </c>
      <c r="C67" s="16" t="s">
        <v>363</v>
      </c>
      <c r="D67">
        <v>91</v>
      </c>
      <c r="E67" s="16">
        <v>5521</v>
      </c>
      <c r="F67">
        <v>18</v>
      </c>
      <c r="G67">
        <v>4.5999999999999996</v>
      </c>
      <c r="H67">
        <v>58</v>
      </c>
      <c r="I67">
        <v>23.99</v>
      </c>
    </row>
    <row r="68" spans="1:9">
      <c r="A68" t="s">
        <v>429</v>
      </c>
      <c r="B68">
        <v>10</v>
      </c>
      <c r="C68" s="16" t="s">
        <v>363</v>
      </c>
      <c r="D68">
        <v>77</v>
      </c>
      <c r="E68" s="16">
        <v>5521</v>
      </c>
      <c r="F68">
        <v>18</v>
      </c>
      <c r="G68">
        <v>4.5999999999999996</v>
      </c>
      <c r="H68">
        <v>60</v>
      </c>
      <c r="I68">
        <v>23.99</v>
      </c>
    </row>
    <row r="69" spans="1:9">
      <c r="A69" t="s">
        <v>430</v>
      </c>
      <c r="B69">
        <f t="shared" ref="B69:B78" si="0">WEEKNUM(A69)</f>
        <v>1</v>
      </c>
      <c r="C69" s="16">
        <v>12993</v>
      </c>
      <c r="D69">
        <v>66</v>
      </c>
      <c r="E69" s="16">
        <v>5521</v>
      </c>
      <c r="F69">
        <v>20</v>
      </c>
      <c r="G69">
        <v>4.5999999999999996</v>
      </c>
      <c r="H69">
        <v>60</v>
      </c>
      <c r="I69">
        <v>23.99</v>
      </c>
    </row>
    <row r="70" spans="1:9">
      <c r="A70" t="s">
        <v>431</v>
      </c>
      <c r="B70">
        <f t="shared" si="0"/>
        <v>2</v>
      </c>
      <c r="C70" s="16">
        <v>12877</v>
      </c>
      <c r="D70">
        <v>66</v>
      </c>
      <c r="E70" s="16">
        <v>5521</v>
      </c>
      <c r="F70">
        <v>20</v>
      </c>
      <c r="G70">
        <v>4.5999999999999996</v>
      </c>
      <c r="H70">
        <v>61</v>
      </c>
      <c r="I70">
        <v>23.99</v>
      </c>
    </row>
    <row r="71" spans="1:9">
      <c r="A71" t="s">
        <v>432</v>
      </c>
      <c r="B71">
        <f t="shared" si="0"/>
        <v>2</v>
      </c>
      <c r="C71" s="16">
        <v>15387</v>
      </c>
      <c r="D71">
        <v>55</v>
      </c>
      <c r="E71" s="16">
        <v>5521</v>
      </c>
      <c r="F71">
        <v>20</v>
      </c>
      <c r="G71">
        <v>4.5999999999999996</v>
      </c>
      <c r="H71">
        <v>61</v>
      </c>
      <c r="I71">
        <v>23.99</v>
      </c>
    </row>
    <row r="72" spans="1:9">
      <c r="A72" t="s">
        <v>433</v>
      </c>
      <c r="B72">
        <f t="shared" si="0"/>
        <v>2</v>
      </c>
      <c r="C72" s="16">
        <v>17832</v>
      </c>
      <c r="D72">
        <v>48</v>
      </c>
      <c r="E72" s="16">
        <v>5521</v>
      </c>
      <c r="F72">
        <v>20</v>
      </c>
      <c r="G72">
        <v>4.5999999999999996</v>
      </c>
      <c r="H72">
        <v>64</v>
      </c>
      <c r="I72">
        <v>23.99</v>
      </c>
    </row>
    <row r="73" spans="1:9">
      <c r="A73" t="s">
        <v>434</v>
      </c>
      <c r="B73">
        <f t="shared" si="0"/>
        <v>2</v>
      </c>
      <c r="C73" s="16">
        <v>16146</v>
      </c>
      <c r="D73">
        <v>56</v>
      </c>
      <c r="E73" s="16">
        <v>5521</v>
      </c>
      <c r="F73">
        <v>20</v>
      </c>
      <c r="G73">
        <v>4.5999999999999996</v>
      </c>
      <c r="H73">
        <v>68</v>
      </c>
      <c r="I73">
        <v>23.99</v>
      </c>
    </row>
    <row r="74" spans="1:9">
      <c r="A74" t="s">
        <v>435</v>
      </c>
      <c r="B74">
        <f t="shared" si="0"/>
        <v>2</v>
      </c>
      <c r="C74" s="16">
        <v>20507</v>
      </c>
      <c r="D74">
        <v>40</v>
      </c>
      <c r="E74" s="16">
        <v>5521</v>
      </c>
      <c r="F74">
        <v>20</v>
      </c>
      <c r="G74">
        <v>4.5999999999999996</v>
      </c>
      <c r="H74">
        <v>70</v>
      </c>
      <c r="I74">
        <v>23.99</v>
      </c>
    </row>
    <row r="75" spans="1:9">
      <c r="A75" t="s">
        <v>436</v>
      </c>
      <c r="B75">
        <f t="shared" si="0"/>
        <v>2</v>
      </c>
      <c r="C75" s="16">
        <v>21209</v>
      </c>
      <c r="D75">
        <v>38</v>
      </c>
      <c r="E75" s="16">
        <v>5521</v>
      </c>
      <c r="F75">
        <v>20</v>
      </c>
      <c r="G75">
        <v>4.5999999999999996</v>
      </c>
      <c r="H75">
        <v>70</v>
      </c>
      <c r="I75">
        <v>23.99</v>
      </c>
    </row>
    <row r="76" spans="1:9">
      <c r="A76" t="s">
        <v>437</v>
      </c>
      <c r="B76">
        <f t="shared" si="0"/>
        <v>2</v>
      </c>
      <c r="C76" s="16">
        <v>19857</v>
      </c>
      <c r="D76">
        <v>40</v>
      </c>
      <c r="E76" s="16">
        <v>5521</v>
      </c>
      <c r="F76">
        <v>20</v>
      </c>
      <c r="G76">
        <v>4.5999999999999996</v>
      </c>
      <c r="H76">
        <v>70</v>
      </c>
      <c r="I76">
        <v>23.99</v>
      </c>
    </row>
    <row r="77" spans="1:9">
      <c r="A77" t="s">
        <v>438</v>
      </c>
      <c r="B77">
        <f t="shared" si="0"/>
        <v>3</v>
      </c>
      <c r="C77" s="16">
        <v>17211</v>
      </c>
      <c r="D77">
        <v>44</v>
      </c>
      <c r="E77" s="16">
        <v>5521</v>
      </c>
      <c r="F77">
        <v>33</v>
      </c>
      <c r="G77">
        <v>4.5999999999999996</v>
      </c>
      <c r="H77">
        <v>70</v>
      </c>
      <c r="I77">
        <v>23.99</v>
      </c>
    </row>
    <row r="78" spans="1:9">
      <c r="A78" t="s">
        <v>439</v>
      </c>
      <c r="B78">
        <f t="shared" si="0"/>
        <v>3</v>
      </c>
      <c r="C78" s="16">
        <v>25499</v>
      </c>
      <c r="D78">
        <v>32</v>
      </c>
      <c r="E78" s="16">
        <v>5521</v>
      </c>
      <c r="F78">
        <v>33</v>
      </c>
      <c r="G78">
        <v>4.5999999999999996</v>
      </c>
      <c r="H78">
        <v>70</v>
      </c>
      <c r="I78">
        <v>23.99</v>
      </c>
    </row>
  </sheetData>
  <phoneticPr fontId="16" type="noConversion"/>
  <pageMargins left="0.75" right="0.75" top="1" bottom="1" header="0.5" footer="0.5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39"/>
  <sheetViews>
    <sheetView workbookViewId="0">
      <selection activeCell="J10" sqref="J10"/>
    </sheetView>
  </sheetViews>
  <sheetFormatPr baseColWidth="10" defaultColWidth="9" defaultRowHeight="14"/>
  <cols>
    <col min="1" max="1" width="14.33203125" customWidth="1"/>
    <col min="2" max="2" width="12.6640625" customWidth="1"/>
    <col min="3" max="3" width="6.33203125" customWidth="1"/>
    <col min="4" max="4" width="8.83203125" customWidth="1"/>
    <col min="6" max="6" width="9.83203125" customWidth="1"/>
    <col min="7" max="7" width="10.83203125" customWidth="1"/>
    <col min="8" max="8" width="8.83203125" customWidth="1"/>
    <col min="9" max="11" width="12.1640625" customWidth="1"/>
    <col min="13" max="14" width="9.33203125" customWidth="1"/>
    <col min="15" max="15" width="8.1640625" customWidth="1"/>
    <col min="16" max="16" width="8.83203125" customWidth="1"/>
    <col min="20" max="20" width="7.33203125" customWidth="1"/>
    <col min="21" max="21" width="12.1640625" customWidth="1"/>
    <col min="23" max="25" width="12.6640625"/>
    <col min="26" max="27" width="9.33203125" customWidth="1"/>
  </cols>
  <sheetData>
    <row r="1" spans="1:29" ht="18" customHeight="1">
      <c r="A1" s="24" t="s">
        <v>440</v>
      </c>
      <c r="B1" s="77" t="s">
        <v>441</v>
      </c>
      <c r="C1" s="77"/>
      <c r="D1" s="77"/>
      <c r="F1" s="23" t="s">
        <v>177</v>
      </c>
      <c r="G1" s="23" t="s">
        <v>442</v>
      </c>
      <c r="H1" s="23" t="s">
        <v>443</v>
      </c>
      <c r="I1" s="23" t="s">
        <v>444</v>
      </c>
      <c r="J1" s="23" t="s">
        <v>445</v>
      </c>
      <c r="K1" s="23" t="s">
        <v>446</v>
      </c>
      <c r="M1" t="s">
        <v>447</v>
      </c>
      <c r="N1" t="s">
        <v>448</v>
      </c>
      <c r="O1" t="s">
        <v>449</v>
      </c>
      <c r="P1" t="s">
        <v>450</v>
      </c>
      <c r="R1" t="s">
        <v>451</v>
      </c>
      <c r="U1" s="23" t="s">
        <v>452</v>
      </c>
      <c r="V1" s="23" t="s">
        <v>453</v>
      </c>
      <c r="W1" s="23" t="s">
        <v>454</v>
      </c>
      <c r="X1" s="23" t="s">
        <v>455</v>
      </c>
      <c r="Y1" s="23" t="s">
        <v>456</v>
      </c>
      <c r="Z1" s="23" t="s">
        <v>457</v>
      </c>
      <c r="AA1" s="23" t="s">
        <v>458</v>
      </c>
    </row>
    <row r="2" spans="1:29">
      <c r="A2" s="25" t="s">
        <v>459</v>
      </c>
      <c r="B2" s="26"/>
      <c r="C2" s="26">
        <v>17</v>
      </c>
      <c r="D2" s="26"/>
      <c r="F2" t="s">
        <v>460</v>
      </c>
      <c r="G2" s="27">
        <f>(21*B9+3000)/1500/R2</f>
        <v>0.315000315000315</v>
      </c>
      <c r="H2" s="28">
        <f>(14*B9+3000)/1500/R2</f>
        <v>0.315000315000315</v>
      </c>
      <c r="I2" s="28">
        <f>AA2</f>
        <v>0.37443037443037447</v>
      </c>
      <c r="J2" s="28">
        <f>AA3</f>
        <v>0.3853503853503854</v>
      </c>
      <c r="K2" s="28">
        <f>AA5</f>
        <v>0.63000063000063</v>
      </c>
      <c r="M2">
        <f>26.7</f>
        <v>26.7</v>
      </c>
      <c r="N2" s="27">
        <f>M2/R2</f>
        <v>4.2052542052542057</v>
      </c>
      <c r="O2">
        <v>3.64</v>
      </c>
      <c r="P2">
        <v>0.09</v>
      </c>
      <c r="R2">
        <v>6.3491999999999997</v>
      </c>
      <c r="U2" s="23" t="s">
        <v>461</v>
      </c>
      <c r="V2" t="s">
        <v>462</v>
      </c>
      <c r="W2">
        <v>566</v>
      </c>
      <c r="X2">
        <v>1254.6300000000001</v>
      </c>
      <c r="Y2">
        <v>3000</v>
      </c>
      <c r="Z2" s="27">
        <f>(X2*$B$8+W2+Y2)/1500</f>
        <v>2.3773333333333335</v>
      </c>
      <c r="AA2" s="27">
        <f>Z2/R2</f>
        <v>0.37443037443037447</v>
      </c>
    </row>
    <row r="3" spans="1:29">
      <c r="A3" s="25" t="s">
        <v>463</v>
      </c>
      <c r="B3" s="26"/>
      <c r="C3" s="26">
        <f>C2*0.394</f>
        <v>6.6980000000000004</v>
      </c>
      <c r="D3" s="26"/>
      <c r="F3" t="s">
        <v>464</v>
      </c>
      <c r="U3" s="23" t="s">
        <v>465</v>
      </c>
      <c r="V3" t="s">
        <v>462</v>
      </c>
      <c r="W3">
        <v>670</v>
      </c>
      <c r="X3">
        <v>1743.61</v>
      </c>
      <c r="Y3">
        <v>3000</v>
      </c>
      <c r="Z3" s="27">
        <f>(X3*$B$8+W3+Y3)/1500</f>
        <v>2.4466666666666668</v>
      </c>
      <c r="AA3" s="27">
        <f>Z3/R2</f>
        <v>0.3853503853503854</v>
      </c>
    </row>
    <row r="4" spans="1:29">
      <c r="A4" s="25" t="s">
        <v>466</v>
      </c>
      <c r="B4" s="27"/>
      <c r="C4" s="26" t="s">
        <v>467</v>
      </c>
      <c r="D4" s="26"/>
      <c r="F4" t="s">
        <v>468</v>
      </c>
      <c r="W4" s="23" t="s">
        <v>454</v>
      </c>
      <c r="X4" s="37" t="s">
        <v>469</v>
      </c>
      <c r="Y4" s="23" t="s">
        <v>456</v>
      </c>
      <c r="Z4" s="23" t="s">
        <v>457</v>
      </c>
      <c r="AA4" s="23" t="s">
        <v>458</v>
      </c>
    </row>
    <row r="5" spans="1:29">
      <c r="A5" s="25" t="s">
        <v>470</v>
      </c>
      <c r="B5" s="26"/>
      <c r="C5" s="26" t="s">
        <v>471</v>
      </c>
      <c r="D5" s="26"/>
      <c r="F5" t="s">
        <v>472</v>
      </c>
      <c r="U5" s="23" t="s">
        <v>446</v>
      </c>
      <c r="V5" t="s">
        <v>462</v>
      </c>
      <c r="W5">
        <v>0</v>
      </c>
      <c r="X5">
        <v>130</v>
      </c>
      <c r="Y5">
        <v>6000</v>
      </c>
      <c r="Z5">
        <f>(X5*B9+6000)/1500</f>
        <v>4</v>
      </c>
      <c r="AA5" s="27">
        <f>Z5/R2</f>
        <v>0.63000063000063</v>
      </c>
    </row>
    <row r="6" spans="1:29">
      <c r="A6" s="25" t="s">
        <v>473</v>
      </c>
      <c r="B6" s="26"/>
      <c r="C6" s="26"/>
      <c r="D6" s="26"/>
    </row>
    <row r="7" spans="1:29">
      <c r="A7" s="25" t="s">
        <v>474</v>
      </c>
      <c r="B7" s="29"/>
      <c r="C7" s="26"/>
      <c r="D7" s="26"/>
    </row>
    <row r="8" spans="1:29">
      <c r="A8" t="s">
        <v>475</v>
      </c>
      <c r="B8">
        <f>B7*1500</f>
        <v>0</v>
      </c>
      <c r="C8">
        <f>B7*1600</f>
        <v>0</v>
      </c>
    </row>
    <row r="9" spans="1:29">
      <c r="A9" t="s">
        <v>476</v>
      </c>
      <c r="B9">
        <f>D4*1500</f>
        <v>0</v>
      </c>
    </row>
    <row r="12" spans="1:29" ht="19" customHeight="1">
      <c r="D12" s="78" t="s">
        <v>477</v>
      </c>
      <c r="E12" s="78"/>
      <c r="T12" s="78" t="s">
        <v>478</v>
      </c>
      <c r="U12" s="78"/>
    </row>
    <row r="13" spans="1:29" s="23" customFormat="1">
      <c r="A13" s="24" t="s">
        <v>177</v>
      </c>
      <c r="B13" s="24" t="s">
        <v>479</v>
      </c>
      <c r="C13" s="30" t="s">
        <v>480</v>
      </c>
      <c r="D13" s="24" t="s">
        <v>481</v>
      </c>
      <c r="E13" s="30" t="s">
        <v>291</v>
      </c>
      <c r="F13" s="24" t="s">
        <v>447</v>
      </c>
      <c r="G13" s="24" t="s">
        <v>482</v>
      </c>
      <c r="H13" s="24" t="s">
        <v>483</v>
      </c>
      <c r="I13" s="24" t="s">
        <v>450</v>
      </c>
      <c r="J13" s="24" t="s">
        <v>484</v>
      </c>
      <c r="K13" s="24" t="s">
        <v>485</v>
      </c>
      <c r="L13" s="24" t="s">
        <v>486</v>
      </c>
      <c r="M13" s="24" t="s">
        <v>487</v>
      </c>
      <c r="N13" s="24" t="s">
        <v>488</v>
      </c>
      <c r="O13" s="34" t="s">
        <v>489</v>
      </c>
      <c r="P13" s="34" t="s">
        <v>490</v>
      </c>
      <c r="Q13" s="34" t="s">
        <v>491</v>
      </c>
      <c r="R13" s="34" t="s">
        <v>492</v>
      </c>
      <c r="S13" s="34" t="s">
        <v>493</v>
      </c>
      <c r="T13" s="34" t="s">
        <v>481</v>
      </c>
      <c r="U13" s="34" t="s">
        <v>291</v>
      </c>
      <c r="Y13" s="23" t="s">
        <v>494</v>
      </c>
      <c r="Z13" s="23" t="s">
        <v>495</v>
      </c>
      <c r="AA13" s="23" t="s">
        <v>496</v>
      </c>
      <c r="AB13" s="23" t="s">
        <v>484</v>
      </c>
      <c r="AC13" s="23" t="s">
        <v>497</v>
      </c>
    </row>
    <row r="14" spans="1:29">
      <c r="A14" s="25" t="s">
        <v>460</v>
      </c>
      <c r="B14" s="25" t="s">
        <v>442</v>
      </c>
      <c r="C14" s="31">
        <v>16.989999999999998</v>
      </c>
      <c r="D14" s="32">
        <f>C14-SUM(F14:K14)-M14+L14</f>
        <v>6.3704524681855261</v>
      </c>
      <c r="E14" s="33">
        <f>D14/C14</f>
        <v>0.37495305875135532</v>
      </c>
      <c r="F14" s="25">
        <v>4.21</v>
      </c>
      <c r="G14" s="32">
        <f>$G$2</f>
        <v>0.315000315000315</v>
      </c>
      <c r="H14" s="25">
        <f t="shared" ref="H14:H21" si="0">$O$2</f>
        <v>3.64</v>
      </c>
      <c r="I14" s="25">
        <f t="shared" ref="I14:I21" si="1">$P$2</f>
        <v>0.09</v>
      </c>
      <c r="J14" s="32">
        <f>C14*0.15</f>
        <v>2.5484999999999998</v>
      </c>
      <c r="K14" s="25">
        <v>0</v>
      </c>
      <c r="L14" s="32">
        <f>F14/(1+13%)*13%</f>
        <v>0.48433628318584077</v>
      </c>
      <c r="M14" s="32">
        <f>N14*0.5*F14</f>
        <v>0.30038349999999997</v>
      </c>
      <c r="N14" s="35">
        <v>0.14269999999999999</v>
      </c>
      <c r="O14" s="36">
        <v>0.1</v>
      </c>
      <c r="P14" s="36">
        <v>0.05</v>
      </c>
      <c r="Q14" s="36">
        <v>0.02</v>
      </c>
      <c r="R14" s="36">
        <v>0.04</v>
      </c>
      <c r="S14" s="36">
        <v>0.01</v>
      </c>
      <c r="T14" s="32">
        <f>C14*U14</f>
        <v>2.6326524681855261</v>
      </c>
      <c r="U14" s="38">
        <f>E14-SUM(O14:S14)</f>
        <v>0.15495305875135529</v>
      </c>
      <c r="Y14" s="39">
        <f t="shared" ref="Y14:Y21" si="2">F14/C14</f>
        <v>0.24779281930547384</v>
      </c>
      <c r="Z14" s="39">
        <f t="shared" ref="Z14:Z21" si="3">G14/C14</f>
        <v>1.8540336374356387E-2</v>
      </c>
      <c r="AA14" s="39">
        <f t="shared" ref="AA14:AA21" si="4">H14/C14</f>
        <v>0.21424367274867573</v>
      </c>
      <c r="AB14" s="40">
        <v>0.15</v>
      </c>
      <c r="AC14" s="41">
        <f t="shared" ref="AC14:AC21" si="5">1-SUM(Y14:AB14)</f>
        <v>0.36942317157149407</v>
      </c>
    </row>
    <row r="15" spans="1:29">
      <c r="A15" s="25" t="s">
        <v>460</v>
      </c>
      <c r="B15" s="25" t="s">
        <v>442</v>
      </c>
      <c r="C15" s="31">
        <v>17.989999999999998</v>
      </c>
      <c r="D15" s="32">
        <f t="shared" ref="D15:D21" si="6">C15-SUM(F15:K15)-M15+L15</f>
        <v>7.2204524681855258</v>
      </c>
      <c r="E15" s="33">
        <f t="shared" ref="E15:E21" si="7">D15/C15</f>
        <v>0.40135922558007375</v>
      </c>
      <c r="F15" s="25">
        <v>4.21</v>
      </c>
      <c r="G15" s="32">
        <f t="shared" ref="G15:G21" si="8">$G$2</f>
        <v>0.315000315000315</v>
      </c>
      <c r="H15" s="25">
        <f t="shared" si="0"/>
        <v>3.64</v>
      </c>
      <c r="I15" s="25">
        <f t="shared" si="1"/>
        <v>0.09</v>
      </c>
      <c r="J15" s="32">
        <f t="shared" ref="J15:J21" si="9">C15*0.15</f>
        <v>2.6984999999999997</v>
      </c>
      <c r="K15" s="25">
        <v>0</v>
      </c>
      <c r="L15" s="32">
        <f t="shared" ref="L15:L21" si="10">F15/(1+13%)*13%</f>
        <v>0.48433628318584077</v>
      </c>
      <c r="M15" s="32">
        <f t="shared" ref="M15:M21" si="11">N15*0.5*F15</f>
        <v>0.30038349999999997</v>
      </c>
      <c r="N15" s="35">
        <v>0.14269999999999999</v>
      </c>
      <c r="O15" s="36">
        <v>0.1</v>
      </c>
      <c r="P15" s="36">
        <v>0.05</v>
      </c>
      <c r="Q15" s="36">
        <v>0.02</v>
      </c>
      <c r="R15" s="36">
        <v>0.04</v>
      </c>
      <c r="S15" s="36">
        <v>0.01</v>
      </c>
      <c r="T15" s="32">
        <f t="shared" ref="T15:T21" si="12">C15*U15</f>
        <v>3.262652468185526</v>
      </c>
      <c r="U15" s="38">
        <f t="shared" ref="U15:U21" si="13">E15-SUM(O15:S15)</f>
        <v>0.18135922558007372</v>
      </c>
      <c r="Y15" s="39">
        <f t="shared" si="2"/>
        <v>0.23401889938854922</v>
      </c>
      <c r="Z15" s="39">
        <f t="shared" si="3"/>
        <v>1.7509745136204281E-2</v>
      </c>
      <c r="AA15" s="39">
        <f t="shared" si="4"/>
        <v>0.20233463035019458</v>
      </c>
      <c r="AB15" s="40">
        <v>0.15</v>
      </c>
      <c r="AC15" s="41">
        <f t="shared" si="5"/>
        <v>0.39613672512505194</v>
      </c>
    </row>
    <row r="16" spans="1:29">
      <c r="A16" s="25" t="s">
        <v>460</v>
      </c>
      <c r="B16" s="25" t="s">
        <v>442</v>
      </c>
      <c r="C16" s="31">
        <v>18.989999999999998</v>
      </c>
      <c r="D16" s="32">
        <f t="shared" si="6"/>
        <v>8.0704524681855254</v>
      </c>
      <c r="E16" s="33">
        <f t="shared" si="7"/>
        <v>0.42498433218459852</v>
      </c>
      <c r="F16" s="25">
        <v>4.21</v>
      </c>
      <c r="G16" s="32">
        <f t="shared" si="8"/>
        <v>0.315000315000315</v>
      </c>
      <c r="H16" s="25">
        <f t="shared" si="0"/>
        <v>3.64</v>
      </c>
      <c r="I16" s="25">
        <f t="shared" si="1"/>
        <v>0.09</v>
      </c>
      <c r="J16" s="32">
        <f t="shared" si="9"/>
        <v>2.8484999999999996</v>
      </c>
      <c r="K16" s="25">
        <v>0</v>
      </c>
      <c r="L16" s="32">
        <f t="shared" si="10"/>
        <v>0.48433628318584077</v>
      </c>
      <c r="M16" s="32">
        <f t="shared" si="11"/>
        <v>0.30038349999999997</v>
      </c>
      <c r="N16" s="35">
        <v>0.14269999999999999</v>
      </c>
      <c r="O16" s="36">
        <v>0.1</v>
      </c>
      <c r="P16" s="36">
        <v>0.05</v>
      </c>
      <c r="Q16" s="36">
        <v>0.02</v>
      </c>
      <c r="R16" s="36">
        <v>0.04</v>
      </c>
      <c r="S16" s="36">
        <v>0.01</v>
      </c>
      <c r="T16" s="32">
        <f t="shared" si="12"/>
        <v>3.892652468185525</v>
      </c>
      <c r="U16" s="38">
        <f t="shared" si="13"/>
        <v>0.20498433218459849</v>
      </c>
      <c r="Y16" s="39">
        <f t="shared" si="2"/>
        <v>0.22169562927856767</v>
      </c>
      <c r="Z16" s="39">
        <f t="shared" si="3"/>
        <v>1.6587694312812797E-2</v>
      </c>
      <c r="AA16" s="39">
        <f t="shared" si="4"/>
        <v>0.19167983149025805</v>
      </c>
      <c r="AB16" s="40">
        <v>0.15</v>
      </c>
      <c r="AC16" s="41">
        <f t="shared" si="5"/>
        <v>0.42003684491836146</v>
      </c>
    </row>
    <row r="17" spans="1:29">
      <c r="A17" s="25" t="s">
        <v>460</v>
      </c>
      <c r="B17" s="25" t="s">
        <v>442</v>
      </c>
      <c r="C17" s="31">
        <v>19.989999999999998</v>
      </c>
      <c r="D17" s="32">
        <f t="shared" si="6"/>
        <v>8.9204524681855233</v>
      </c>
      <c r="E17" s="33">
        <f t="shared" si="7"/>
        <v>0.44624574628241742</v>
      </c>
      <c r="F17" s="25">
        <v>4.21</v>
      </c>
      <c r="G17" s="32">
        <f t="shared" si="8"/>
        <v>0.315000315000315</v>
      </c>
      <c r="H17" s="25">
        <f t="shared" si="0"/>
        <v>3.64</v>
      </c>
      <c r="I17" s="25">
        <f t="shared" si="1"/>
        <v>0.09</v>
      </c>
      <c r="J17" s="32">
        <f t="shared" si="9"/>
        <v>2.9984999999999995</v>
      </c>
      <c r="K17" s="25">
        <v>0</v>
      </c>
      <c r="L17" s="32">
        <f t="shared" si="10"/>
        <v>0.48433628318584077</v>
      </c>
      <c r="M17" s="32">
        <f t="shared" si="11"/>
        <v>0.30038349999999997</v>
      </c>
      <c r="N17" s="35">
        <v>0.14269999999999999</v>
      </c>
      <c r="O17" s="36">
        <v>0.1</v>
      </c>
      <c r="P17" s="36">
        <v>0.05</v>
      </c>
      <c r="Q17" s="36">
        <v>0.02</v>
      </c>
      <c r="R17" s="36">
        <v>0.04</v>
      </c>
      <c r="S17" s="36">
        <v>0.01</v>
      </c>
      <c r="T17" s="32">
        <f t="shared" si="12"/>
        <v>4.5226524681855231</v>
      </c>
      <c r="U17" s="38">
        <f t="shared" si="13"/>
        <v>0.22624574628241739</v>
      </c>
      <c r="Y17" s="39">
        <f t="shared" si="2"/>
        <v>0.21060530265132568</v>
      </c>
      <c r="Z17" s="39">
        <f t="shared" si="3"/>
        <v>1.5757894697364435E-2</v>
      </c>
      <c r="AA17" s="39">
        <f t="shared" si="4"/>
        <v>0.1820910455227614</v>
      </c>
      <c r="AB17" s="40">
        <v>0.15</v>
      </c>
      <c r="AC17" s="41">
        <f t="shared" si="5"/>
        <v>0.44154575712854849</v>
      </c>
    </row>
    <row r="18" spans="1:29">
      <c r="A18" s="25" t="s">
        <v>460</v>
      </c>
      <c r="B18" s="25" t="s">
        <v>442</v>
      </c>
      <c r="C18" s="31">
        <v>20.99</v>
      </c>
      <c r="D18" s="32">
        <f t="shared" si="6"/>
        <v>9.7704524681855229</v>
      </c>
      <c r="E18" s="33">
        <f t="shared" si="7"/>
        <v>0.46548129910364572</v>
      </c>
      <c r="F18" s="25">
        <v>4.21</v>
      </c>
      <c r="G18" s="32">
        <f t="shared" si="8"/>
        <v>0.315000315000315</v>
      </c>
      <c r="H18" s="25">
        <f t="shared" si="0"/>
        <v>3.64</v>
      </c>
      <c r="I18" s="25">
        <f t="shared" si="1"/>
        <v>0.09</v>
      </c>
      <c r="J18" s="32">
        <f t="shared" si="9"/>
        <v>3.1484999999999999</v>
      </c>
      <c r="K18" s="25">
        <v>0</v>
      </c>
      <c r="L18" s="32">
        <f t="shared" si="10"/>
        <v>0.48433628318584077</v>
      </c>
      <c r="M18" s="32">
        <f t="shared" si="11"/>
        <v>0.30038349999999997</v>
      </c>
      <c r="N18" s="35">
        <v>0.14269999999999999</v>
      </c>
      <c r="O18" s="36">
        <v>0.1</v>
      </c>
      <c r="P18" s="36">
        <v>0.05</v>
      </c>
      <c r="Q18" s="36">
        <v>0.02</v>
      </c>
      <c r="R18" s="36">
        <v>0.04</v>
      </c>
      <c r="S18" s="36">
        <v>0.01</v>
      </c>
      <c r="T18" s="32">
        <f t="shared" si="12"/>
        <v>5.152652468185523</v>
      </c>
      <c r="U18" s="38">
        <f t="shared" si="13"/>
        <v>0.24548129910364569</v>
      </c>
      <c r="Y18" s="39">
        <f t="shared" si="2"/>
        <v>0.20057170080990949</v>
      </c>
      <c r="Z18" s="39">
        <f t="shared" si="3"/>
        <v>1.5007161267285136E-2</v>
      </c>
      <c r="AA18" s="39">
        <f t="shared" si="4"/>
        <v>0.17341591233920917</v>
      </c>
      <c r="AB18" s="40">
        <v>0.15</v>
      </c>
      <c r="AC18" s="41">
        <f t="shared" si="5"/>
        <v>0.46100522558359625</v>
      </c>
    </row>
    <row r="19" spans="1:29">
      <c r="A19" s="25" t="s">
        <v>460</v>
      </c>
      <c r="B19" s="25" t="s">
        <v>442</v>
      </c>
      <c r="C19" s="31">
        <v>21.99</v>
      </c>
      <c r="D19" s="32">
        <f t="shared" si="6"/>
        <v>10.620452468185524</v>
      </c>
      <c r="E19" s="33">
        <f t="shared" si="7"/>
        <v>0.48296737008574464</v>
      </c>
      <c r="F19" s="25">
        <v>4.21</v>
      </c>
      <c r="G19" s="32">
        <f t="shared" si="8"/>
        <v>0.315000315000315</v>
      </c>
      <c r="H19" s="25">
        <f t="shared" si="0"/>
        <v>3.64</v>
      </c>
      <c r="I19" s="25">
        <f t="shared" si="1"/>
        <v>0.09</v>
      </c>
      <c r="J19" s="32">
        <f t="shared" si="9"/>
        <v>3.2984999999999998</v>
      </c>
      <c r="K19" s="25">
        <v>0</v>
      </c>
      <c r="L19" s="32">
        <f t="shared" si="10"/>
        <v>0.48433628318584077</v>
      </c>
      <c r="M19" s="32">
        <f t="shared" si="11"/>
        <v>0.30038349999999997</v>
      </c>
      <c r="N19" s="35">
        <v>0.14269999999999999</v>
      </c>
      <c r="O19" s="36">
        <v>0.1</v>
      </c>
      <c r="P19" s="36">
        <v>0.05</v>
      </c>
      <c r="Q19" s="36">
        <v>0.02</v>
      </c>
      <c r="R19" s="36">
        <v>0.04</v>
      </c>
      <c r="S19" s="36">
        <v>0.01</v>
      </c>
      <c r="T19" s="32">
        <f t="shared" si="12"/>
        <v>5.7826524681855238</v>
      </c>
      <c r="U19" s="38">
        <f t="shared" si="13"/>
        <v>0.26296737008574461</v>
      </c>
      <c r="Y19" s="39">
        <f t="shared" si="2"/>
        <v>0.19145065939063211</v>
      </c>
      <c r="Z19" s="39">
        <f t="shared" si="3"/>
        <v>1.4324707366999319E-2</v>
      </c>
      <c r="AA19" s="39">
        <f t="shared" si="4"/>
        <v>0.16552978626648479</v>
      </c>
      <c r="AB19" s="40">
        <v>0.15</v>
      </c>
      <c r="AC19" s="41">
        <f t="shared" si="5"/>
        <v>0.47869484697588383</v>
      </c>
    </row>
    <row r="20" spans="1:29">
      <c r="A20" s="25" t="s">
        <v>460</v>
      </c>
      <c r="B20" s="25" t="s">
        <v>442</v>
      </c>
      <c r="C20" s="31">
        <v>22.99</v>
      </c>
      <c r="D20" s="32">
        <f t="shared" si="6"/>
        <v>11.470452468185524</v>
      </c>
      <c r="E20" s="33">
        <f t="shared" si="7"/>
        <v>0.49893225176970529</v>
      </c>
      <c r="F20" s="25">
        <v>4.21</v>
      </c>
      <c r="G20" s="32">
        <f t="shared" si="8"/>
        <v>0.315000315000315</v>
      </c>
      <c r="H20" s="25">
        <f t="shared" si="0"/>
        <v>3.64</v>
      </c>
      <c r="I20" s="25">
        <f t="shared" si="1"/>
        <v>0.09</v>
      </c>
      <c r="J20" s="32">
        <f t="shared" si="9"/>
        <v>3.4484999999999997</v>
      </c>
      <c r="K20" s="25">
        <v>0</v>
      </c>
      <c r="L20" s="32">
        <f t="shared" si="10"/>
        <v>0.48433628318584077</v>
      </c>
      <c r="M20" s="32">
        <f t="shared" si="11"/>
        <v>0.30038349999999997</v>
      </c>
      <c r="N20" s="35">
        <v>0.14269999999999999</v>
      </c>
      <c r="O20" s="36">
        <v>0.1</v>
      </c>
      <c r="P20" s="36">
        <v>0.05</v>
      </c>
      <c r="Q20" s="36">
        <v>0.02</v>
      </c>
      <c r="R20" s="36">
        <v>0.04</v>
      </c>
      <c r="S20" s="36">
        <v>0.01</v>
      </c>
      <c r="T20" s="32">
        <f t="shared" si="12"/>
        <v>6.4126524681855237</v>
      </c>
      <c r="U20" s="38">
        <f t="shared" si="13"/>
        <v>0.27893225176970526</v>
      </c>
      <c r="Y20" s="39">
        <f t="shared" si="2"/>
        <v>0.18312309699869508</v>
      </c>
      <c r="Z20" s="39">
        <f t="shared" si="3"/>
        <v>1.3701623097012398E-2</v>
      </c>
      <c r="AA20" s="39">
        <f t="shared" si="4"/>
        <v>0.15832970856894305</v>
      </c>
      <c r="AB20" s="40">
        <v>0.15</v>
      </c>
      <c r="AC20" s="41">
        <f t="shared" si="5"/>
        <v>0.49484557133534945</v>
      </c>
    </row>
    <row r="21" spans="1:29">
      <c r="A21" s="25" t="s">
        <v>460</v>
      </c>
      <c r="B21" s="25" t="s">
        <v>442</v>
      </c>
      <c r="C21" s="31">
        <v>15.99</v>
      </c>
      <c r="D21" s="32">
        <f t="shared" si="6"/>
        <v>5.5204524681855265</v>
      </c>
      <c r="E21" s="33">
        <f t="shared" si="7"/>
        <v>0.34524405679709358</v>
      </c>
      <c r="F21" s="25">
        <v>4.21</v>
      </c>
      <c r="G21" s="32">
        <f t="shared" si="8"/>
        <v>0.315000315000315</v>
      </c>
      <c r="H21" s="25">
        <f t="shared" si="0"/>
        <v>3.64</v>
      </c>
      <c r="I21" s="25">
        <f t="shared" si="1"/>
        <v>0.09</v>
      </c>
      <c r="J21" s="32">
        <f t="shared" si="9"/>
        <v>2.3984999999999999</v>
      </c>
      <c r="K21" s="25">
        <v>0</v>
      </c>
      <c r="L21" s="32">
        <f t="shared" si="10"/>
        <v>0.48433628318584077</v>
      </c>
      <c r="M21" s="32">
        <f t="shared" si="11"/>
        <v>0.30038349999999997</v>
      </c>
      <c r="N21" s="35">
        <v>0.14269999999999999</v>
      </c>
      <c r="O21" s="36">
        <v>0.1</v>
      </c>
      <c r="P21" s="36">
        <v>0.05</v>
      </c>
      <c r="Q21" s="36">
        <v>0.02</v>
      </c>
      <c r="R21" s="36">
        <v>0.04</v>
      </c>
      <c r="S21" s="36">
        <v>0.01</v>
      </c>
      <c r="T21" s="32">
        <f t="shared" si="12"/>
        <v>2.0026524681855258</v>
      </c>
      <c r="U21" s="38">
        <f t="shared" si="13"/>
        <v>0.12524405679709355</v>
      </c>
      <c r="Y21" s="39">
        <f t="shared" si="2"/>
        <v>0.26328955597248277</v>
      </c>
      <c r="Z21" s="39">
        <f t="shared" si="3"/>
        <v>1.9699832082571294E-2</v>
      </c>
      <c r="AA21" s="39">
        <f t="shared" si="4"/>
        <v>0.22764227642276424</v>
      </c>
      <c r="AB21" s="40">
        <v>0.15</v>
      </c>
      <c r="AC21" s="41">
        <f t="shared" si="5"/>
        <v>0.3393683355221816</v>
      </c>
    </row>
    <row r="22" spans="1:29">
      <c r="A22" s="25"/>
      <c r="B22" s="25"/>
      <c r="C22" s="31"/>
      <c r="D22" s="32"/>
      <c r="E22" s="33"/>
      <c r="F22" s="25"/>
      <c r="G22" s="32"/>
      <c r="H22" s="25"/>
      <c r="I22" s="25"/>
      <c r="J22" s="32"/>
      <c r="K22" s="25"/>
      <c r="L22" s="32"/>
      <c r="M22" s="32"/>
      <c r="N22" s="35"/>
      <c r="O22" s="36"/>
      <c r="P22" s="36"/>
      <c r="Q22" s="36"/>
      <c r="R22" s="36"/>
      <c r="S22" s="36"/>
      <c r="T22" s="32"/>
      <c r="U22" s="38"/>
      <c r="Y22" s="39"/>
      <c r="Z22" s="39"/>
      <c r="AA22" s="39"/>
      <c r="AB22" s="40"/>
      <c r="AC22" s="41"/>
    </row>
    <row r="23" spans="1:29">
      <c r="A23" s="25" t="s">
        <v>460</v>
      </c>
      <c r="B23" s="25" t="s">
        <v>445</v>
      </c>
      <c r="C23" s="31">
        <v>16.989999999999998</v>
      </c>
      <c r="D23" s="32">
        <f t="shared" ref="D23:D30" si="14">C23-SUM(F23:K23)-M23+L23</f>
        <v>6.300102397835456</v>
      </c>
      <c r="E23" s="33">
        <f t="shared" ref="E23:E30" si="15">D23/C23</f>
        <v>0.37081238362774904</v>
      </c>
      <c r="F23" s="25">
        <v>4.21</v>
      </c>
      <c r="G23" s="26">
        <f>$J$2</f>
        <v>0.3853503853503854</v>
      </c>
      <c r="H23" s="25">
        <f t="shared" ref="H23:H30" si="16">$O$2</f>
        <v>3.64</v>
      </c>
      <c r="I23" s="25">
        <f t="shared" ref="I23:I30" si="17">$P$2</f>
        <v>0.09</v>
      </c>
      <c r="J23" s="32">
        <f t="shared" ref="J23:J30" si="18">C23*0.15</f>
        <v>2.5484999999999998</v>
      </c>
      <c r="K23" s="25">
        <v>0</v>
      </c>
      <c r="L23" s="32">
        <f t="shared" ref="L23:L30" si="19">F23/(1+13%)*13%</f>
        <v>0.48433628318584077</v>
      </c>
      <c r="M23" s="32">
        <f t="shared" ref="M23:M30" si="20">N23*0.5*F23</f>
        <v>0.30038349999999997</v>
      </c>
      <c r="N23" s="35">
        <v>0.14269999999999999</v>
      </c>
      <c r="O23" s="36">
        <v>0.1</v>
      </c>
      <c r="P23" s="36">
        <v>0.05</v>
      </c>
      <c r="Q23" s="36">
        <v>0.02</v>
      </c>
      <c r="R23" s="36">
        <v>0.04</v>
      </c>
      <c r="S23" s="36">
        <v>0.01</v>
      </c>
      <c r="T23" s="32">
        <f t="shared" ref="T23:T30" si="21">C23*U23</f>
        <v>2.5623023978354555</v>
      </c>
      <c r="U23" s="38">
        <f t="shared" ref="U23:U30" si="22">E23-SUM(O23:S23)</f>
        <v>0.15081238362774901</v>
      </c>
      <c r="Y23" s="39">
        <f t="shared" ref="Y23:Y30" si="23">F23/C23</f>
        <v>0.24779281930547384</v>
      </c>
      <c r="Z23" s="39">
        <f t="shared" ref="Z23:Z30" si="24">G23/C23</f>
        <v>2.2681011497962651E-2</v>
      </c>
      <c r="AA23" s="39">
        <f t="shared" ref="AA23:AA30" si="25">H23/C23</f>
        <v>0.21424367274867573</v>
      </c>
      <c r="AB23" s="40">
        <v>0.15</v>
      </c>
      <c r="AC23" s="41">
        <f t="shared" ref="AC23:AC30" si="26">1-SUM(Y23:AB23)</f>
        <v>0.36528249644788779</v>
      </c>
    </row>
    <row r="24" spans="1:29">
      <c r="A24" s="25" t="s">
        <v>460</v>
      </c>
      <c r="B24" s="25" t="s">
        <v>445</v>
      </c>
      <c r="C24" s="31">
        <v>17.989999999999998</v>
      </c>
      <c r="D24" s="32">
        <f t="shared" si="14"/>
        <v>7.1501023978354556</v>
      </c>
      <c r="E24" s="33">
        <f t="shared" si="15"/>
        <v>0.39744871583298813</v>
      </c>
      <c r="F24" s="25">
        <v>4.21</v>
      </c>
      <c r="G24" s="26">
        <f t="shared" ref="G24:G30" si="27">$J$2</f>
        <v>0.3853503853503854</v>
      </c>
      <c r="H24" s="25">
        <f t="shared" si="16"/>
        <v>3.64</v>
      </c>
      <c r="I24" s="25">
        <f t="shared" si="17"/>
        <v>0.09</v>
      </c>
      <c r="J24" s="32">
        <f t="shared" si="18"/>
        <v>2.6984999999999997</v>
      </c>
      <c r="K24" s="25">
        <v>0</v>
      </c>
      <c r="L24" s="32">
        <f t="shared" si="19"/>
        <v>0.48433628318584077</v>
      </c>
      <c r="M24" s="32">
        <f t="shared" si="20"/>
        <v>0.30038349999999997</v>
      </c>
      <c r="N24" s="35">
        <v>0.14269999999999999</v>
      </c>
      <c r="O24" s="36">
        <v>0.1</v>
      </c>
      <c r="P24" s="36">
        <v>0.05</v>
      </c>
      <c r="Q24" s="36">
        <v>0.02</v>
      </c>
      <c r="R24" s="36">
        <v>0.04</v>
      </c>
      <c r="S24" s="36">
        <v>0.01</v>
      </c>
      <c r="T24" s="32">
        <f t="shared" si="21"/>
        <v>3.1923023978354559</v>
      </c>
      <c r="U24" s="38">
        <f t="shared" si="22"/>
        <v>0.1774487158329881</v>
      </c>
      <c r="Y24" s="39">
        <f t="shared" si="23"/>
        <v>0.23401889938854922</v>
      </c>
      <c r="Z24" s="39">
        <f t="shared" si="24"/>
        <v>2.1420254883289906E-2</v>
      </c>
      <c r="AA24" s="39">
        <f t="shared" si="25"/>
        <v>0.20233463035019458</v>
      </c>
      <c r="AB24" s="40">
        <v>0.15</v>
      </c>
      <c r="AC24" s="41">
        <f t="shared" si="26"/>
        <v>0.39222621537796631</v>
      </c>
    </row>
    <row r="25" spans="1:29">
      <c r="A25" s="25" t="s">
        <v>460</v>
      </c>
      <c r="B25" s="25" t="s">
        <v>445</v>
      </c>
      <c r="C25" s="31">
        <v>18.989999999999998</v>
      </c>
      <c r="D25" s="32">
        <f t="shared" si="14"/>
        <v>8.0001023978354553</v>
      </c>
      <c r="E25" s="33">
        <f t="shared" si="15"/>
        <v>0.4212797471214037</v>
      </c>
      <c r="F25" s="25">
        <v>4.21</v>
      </c>
      <c r="G25" s="26">
        <f t="shared" si="27"/>
        <v>0.3853503853503854</v>
      </c>
      <c r="H25" s="25">
        <f t="shared" si="16"/>
        <v>3.64</v>
      </c>
      <c r="I25" s="25">
        <f t="shared" si="17"/>
        <v>0.09</v>
      </c>
      <c r="J25" s="32">
        <f t="shared" si="18"/>
        <v>2.8484999999999996</v>
      </c>
      <c r="K25" s="25">
        <v>0</v>
      </c>
      <c r="L25" s="32">
        <f t="shared" si="19"/>
        <v>0.48433628318584077</v>
      </c>
      <c r="M25" s="32">
        <f t="shared" si="20"/>
        <v>0.30038349999999997</v>
      </c>
      <c r="N25" s="35">
        <v>0.14269999999999999</v>
      </c>
      <c r="O25" s="36">
        <v>0.1</v>
      </c>
      <c r="P25" s="36">
        <v>0.05</v>
      </c>
      <c r="Q25" s="36">
        <v>0.02</v>
      </c>
      <c r="R25" s="36">
        <v>0.04</v>
      </c>
      <c r="S25" s="36">
        <v>0.01</v>
      </c>
      <c r="T25" s="32">
        <f t="shared" si="21"/>
        <v>3.8223023978354553</v>
      </c>
      <c r="U25" s="38">
        <f t="shared" si="22"/>
        <v>0.20127974712140367</v>
      </c>
      <c r="Y25" s="39">
        <f t="shared" si="23"/>
        <v>0.22169562927856767</v>
      </c>
      <c r="Z25" s="39">
        <f t="shared" si="24"/>
        <v>2.0292279376007659E-2</v>
      </c>
      <c r="AA25" s="39">
        <f t="shared" si="25"/>
        <v>0.19167983149025805</v>
      </c>
      <c r="AB25" s="40">
        <v>0.15</v>
      </c>
      <c r="AC25" s="41">
        <f t="shared" si="26"/>
        <v>0.41633225985516664</v>
      </c>
    </row>
    <row r="26" spans="1:29">
      <c r="A26" s="25" t="s">
        <v>460</v>
      </c>
      <c r="B26" s="25" t="s">
        <v>445</v>
      </c>
      <c r="C26" s="31">
        <v>19.989999999999998</v>
      </c>
      <c r="D26" s="32">
        <f t="shared" si="14"/>
        <v>8.8501023978354532</v>
      </c>
      <c r="E26" s="33">
        <f t="shared" si="15"/>
        <v>0.44272648313333934</v>
      </c>
      <c r="F26" s="25">
        <v>4.21</v>
      </c>
      <c r="G26" s="26">
        <f t="shared" si="27"/>
        <v>0.3853503853503854</v>
      </c>
      <c r="H26" s="25">
        <f t="shared" si="16"/>
        <v>3.64</v>
      </c>
      <c r="I26" s="25">
        <f t="shared" si="17"/>
        <v>0.09</v>
      </c>
      <c r="J26" s="32">
        <f t="shared" si="18"/>
        <v>2.9984999999999995</v>
      </c>
      <c r="K26" s="25">
        <v>0</v>
      </c>
      <c r="L26" s="32">
        <f t="shared" si="19"/>
        <v>0.48433628318584077</v>
      </c>
      <c r="M26" s="32">
        <f t="shared" si="20"/>
        <v>0.30038349999999997</v>
      </c>
      <c r="N26" s="35">
        <v>0.14269999999999999</v>
      </c>
      <c r="O26" s="36">
        <v>0.1</v>
      </c>
      <c r="P26" s="36">
        <v>0.05</v>
      </c>
      <c r="Q26" s="36">
        <v>0.02</v>
      </c>
      <c r="R26" s="36">
        <v>0.04</v>
      </c>
      <c r="S26" s="36">
        <v>0.01</v>
      </c>
      <c r="T26" s="32">
        <f t="shared" si="21"/>
        <v>4.4523023978354521</v>
      </c>
      <c r="U26" s="38">
        <f t="shared" si="22"/>
        <v>0.22272648313333931</v>
      </c>
      <c r="Y26" s="39">
        <f t="shared" si="23"/>
        <v>0.21060530265132568</v>
      </c>
      <c r="Z26" s="39">
        <f t="shared" si="24"/>
        <v>1.9277157846442492E-2</v>
      </c>
      <c r="AA26" s="39">
        <f t="shared" si="25"/>
        <v>0.1820910455227614</v>
      </c>
      <c r="AB26" s="40">
        <v>0.15</v>
      </c>
      <c r="AC26" s="41">
        <f t="shared" si="26"/>
        <v>0.43802649397947047</v>
      </c>
    </row>
    <row r="27" spans="1:29">
      <c r="A27" s="25" t="s">
        <v>460</v>
      </c>
      <c r="B27" s="25" t="s">
        <v>445</v>
      </c>
      <c r="C27" s="31">
        <v>20.99</v>
      </c>
      <c r="D27" s="32">
        <f t="shared" si="14"/>
        <v>9.7001023978354528</v>
      </c>
      <c r="E27" s="33">
        <f t="shared" si="15"/>
        <v>0.46212969975395207</v>
      </c>
      <c r="F27" s="25">
        <v>4.21</v>
      </c>
      <c r="G27" s="26">
        <f t="shared" si="27"/>
        <v>0.3853503853503854</v>
      </c>
      <c r="H27" s="25">
        <f t="shared" si="16"/>
        <v>3.64</v>
      </c>
      <c r="I27" s="25">
        <f t="shared" si="17"/>
        <v>0.09</v>
      </c>
      <c r="J27" s="32">
        <f t="shared" si="18"/>
        <v>3.1484999999999999</v>
      </c>
      <c r="K27" s="25">
        <v>0</v>
      </c>
      <c r="L27" s="32">
        <f t="shared" si="19"/>
        <v>0.48433628318584077</v>
      </c>
      <c r="M27" s="32">
        <f t="shared" si="20"/>
        <v>0.30038349999999997</v>
      </c>
      <c r="N27" s="35">
        <v>0.14269999999999999</v>
      </c>
      <c r="O27" s="36">
        <v>0.1</v>
      </c>
      <c r="P27" s="36">
        <v>0.05</v>
      </c>
      <c r="Q27" s="36">
        <v>0.02</v>
      </c>
      <c r="R27" s="36">
        <v>0.04</v>
      </c>
      <c r="S27" s="36">
        <v>0.01</v>
      </c>
      <c r="T27" s="32">
        <f t="shared" si="21"/>
        <v>5.0823023978354529</v>
      </c>
      <c r="U27" s="38">
        <f t="shared" si="22"/>
        <v>0.24212969975395204</v>
      </c>
      <c r="Y27" s="39">
        <f t="shared" si="23"/>
        <v>0.20057170080990949</v>
      </c>
      <c r="Z27" s="39">
        <f t="shared" si="24"/>
        <v>1.835876061697882E-2</v>
      </c>
      <c r="AA27" s="39">
        <f t="shared" si="25"/>
        <v>0.17341591233920917</v>
      </c>
      <c r="AB27" s="40">
        <v>0.15</v>
      </c>
      <c r="AC27" s="41">
        <f t="shared" si="26"/>
        <v>0.45765362623390249</v>
      </c>
    </row>
    <row r="28" spans="1:29">
      <c r="A28" s="25" t="s">
        <v>460</v>
      </c>
      <c r="B28" s="25" t="s">
        <v>445</v>
      </c>
      <c r="C28" s="31">
        <v>21.99</v>
      </c>
      <c r="D28" s="32">
        <f t="shared" si="14"/>
        <v>10.550102397835454</v>
      </c>
      <c r="E28" s="33">
        <f t="shared" si="15"/>
        <v>0.47976818544044814</v>
      </c>
      <c r="F28" s="25">
        <v>4.21</v>
      </c>
      <c r="G28" s="26">
        <f t="shared" si="27"/>
        <v>0.3853503853503854</v>
      </c>
      <c r="H28" s="25">
        <f t="shared" si="16"/>
        <v>3.64</v>
      </c>
      <c r="I28" s="25">
        <f t="shared" si="17"/>
        <v>0.09</v>
      </c>
      <c r="J28" s="32">
        <f t="shared" si="18"/>
        <v>3.2984999999999998</v>
      </c>
      <c r="K28" s="25">
        <v>0</v>
      </c>
      <c r="L28" s="32">
        <f t="shared" si="19"/>
        <v>0.48433628318584077</v>
      </c>
      <c r="M28" s="32">
        <f t="shared" si="20"/>
        <v>0.30038349999999997</v>
      </c>
      <c r="N28" s="35">
        <v>0.14269999999999999</v>
      </c>
      <c r="O28" s="36">
        <v>0.1</v>
      </c>
      <c r="P28" s="36">
        <v>0.05</v>
      </c>
      <c r="Q28" s="36">
        <v>0.02</v>
      </c>
      <c r="R28" s="36">
        <v>0.04</v>
      </c>
      <c r="S28" s="36">
        <v>0.01</v>
      </c>
      <c r="T28" s="32">
        <f t="shared" si="21"/>
        <v>5.7123023978354537</v>
      </c>
      <c r="U28" s="38">
        <f t="shared" si="22"/>
        <v>0.25976818544044811</v>
      </c>
      <c r="Y28" s="39">
        <f t="shared" si="23"/>
        <v>0.19145065939063211</v>
      </c>
      <c r="Z28" s="39">
        <f t="shared" si="24"/>
        <v>1.7523892012295837E-2</v>
      </c>
      <c r="AA28" s="39">
        <f t="shared" si="25"/>
        <v>0.16552978626648479</v>
      </c>
      <c r="AB28" s="40">
        <v>0.15</v>
      </c>
      <c r="AC28" s="41">
        <f t="shared" si="26"/>
        <v>0.47549566233058727</v>
      </c>
    </row>
    <row r="29" spans="1:29">
      <c r="A29" s="25" t="s">
        <v>460</v>
      </c>
      <c r="B29" s="25" t="s">
        <v>445</v>
      </c>
      <c r="C29" s="31">
        <v>22.99</v>
      </c>
      <c r="D29" s="32">
        <f t="shared" si="14"/>
        <v>11.400102397835454</v>
      </c>
      <c r="E29" s="33">
        <f t="shared" si="15"/>
        <v>0.49587222261137254</v>
      </c>
      <c r="F29" s="25">
        <v>4.21</v>
      </c>
      <c r="G29" s="26">
        <f t="shared" si="27"/>
        <v>0.3853503853503854</v>
      </c>
      <c r="H29" s="25">
        <f t="shared" si="16"/>
        <v>3.64</v>
      </c>
      <c r="I29" s="25">
        <f t="shared" si="17"/>
        <v>0.09</v>
      </c>
      <c r="J29" s="32">
        <f t="shared" si="18"/>
        <v>3.4484999999999997</v>
      </c>
      <c r="K29" s="25">
        <v>0</v>
      </c>
      <c r="L29" s="32">
        <f t="shared" si="19"/>
        <v>0.48433628318584077</v>
      </c>
      <c r="M29" s="32">
        <f t="shared" si="20"/>
        <v>0.30038349999999997</v>
      </c>
      <c r="N29" s="35">
        <v>0.14269999999999999</v>
      </c>
      <c r="O29" s="36">
        <v>0.1</v>
      </c>
      <c r="P29" s="36">
        <v>0.05</v>
      </c>
      <c r="Q29" s="36">
        <v>0.02</v>
      </c>
      <c r="R29" s="36">
        <v>0.04</v>
      </c>
      <c r="S29" s="36">
        <v>0.01</v>
      </c>
      <c r="T29" s="32">
        <f t="shared" si="21"/>
        <v>6.3423023978354536</v>
      </c>
      <c r="U29" s="38">
        <f t="shared" si="22"/>
        <v>0.27587222261137251</v>
      </c>
      <c r="Y29" s="39">
        <f t="shared" si="23"/>
        <v>0.18312309699869508</v>
      </c>
      <c r="Z29" s="39">
        <f t="shared" si="24"/>
        <v>1.6761652255345171E-2</v>
      </c>
      <c r="AA29" s="39">
        <f t="shared" si="25"/>
        <v>0.15832970856894305</v>
      </c>
      <c r="AB29" s="40">
        <v>0.15</v>
      </c>
      <c r="AC29" s="41">
        <f t="shared" si="26"/>
        <v>0.49178554217701664</v>
      </c>
    </row>
    <row r="30" spans="1:29">
      <c r="A30" s="25" t="s">
        <v>460</v>
      </c>
      <c r="B30" s="25" t="s">
        <v>445</v>
      </c>
      <c r="C30" s="31">
        <v>15.99</v>
      </c>
      <c r="D30" s="32">
        <f t="shared" si="14"/>
        <v>5.4501023978354564</v>
      </c>
      <c r="E30" s="33">
        <f t="shared" si="15"/>
        <v>0.34084442763198602</v>
      </c>
      <c r="F30" s="25">
        <v>4.21</v>
      </c>
      <c r="G30" s="26">
        <f t="shared" si="27"/>
        <v>0.3853503853503854</v>
      </c>
      <c r="H30" s="25">
        <f t="shared" si="16"/>
        <v>3.64</v>
      </c>
      <c r="I30" s="25">
        <f t="shared" si="17"/>
        <v>0.09</v>
      </c>
      <c r="J30" s="32">
        <f t="shared" si="18"/>
        <v>2.3984999999999999</v>
      </c>
      <c r="K30" s="25">
        <v>0</v>
      </c>
      <c r="L30" s="32">
        <f t="shared" si="19"/>
        <v>0.48433628318584077</v>
      </c>
      <c r="M30" s="32">
        <f t="shared" si="20"/>
        <v>0.30038349999999997</v>
      </c>
      <c r="N30" s="35">
        <v>0.14269999999999999</v>
      </c>
      <c r="O30" s="36">
        <v>0.1</v>
      </c>
      <c r="P30" s="36">
        <v>0.05</v>
      </c>
      <c r="Q30" s="36">
        <v>0.02</v>
      </c>
      <c r="R30" s="36">
        <v>0.04</v>
      </c>
      <c r="S30" s="36">
        <v>0.01</v>
      </c>
      <c r="T30" s="32">
        <f t="shared" si="21"/>
        <v>1.9323023978354561</v>
      </c>
      <c r="U30" s="38">
        <f t="shared" si="22"/>
        <v>0.120844427631986</v>
      </c>
      <c r="Y30" s="39">
        <f t="shared" si="23"/>
        <v>0.26328955597248277</v>
      </c>
      <c r="Z30" s="39">
        <f t="shared" si="24"/>
        <v>2.4099461247678887E-2</v>
      </c>
      <c r="AA30" s="39">
        <f t="shared" si="25"/>
        <v>0.22764227642276424</v>
      </c>
      <c r="AB30" s="40">
        <v>0.15</v>
      </c>
      <c r="AC30" s="41">
        <f t="shared" si="26"/>
        <v>0.3349687063570741</v>
      </c>
    </row>
    <row r="31" spans="1:29">
      <c r="A31" s="25"/>
      <c r="B31" s="25"/>
      <c r="C31" s="31"/>
      <c r="D31" s="32"/>
      <c r="E31" s="33"/>
      <c r="F31" s="25"/>
      <c r="G31" s="26"/>
      <c r="H31" s="25"/>
      <c r="I31" s="25"/>
      <c r="J31" s="32"/>
      <c r="K31" s="25"/>
      <c r="L31" s="32"/>
      <c r="M31" s="32"/>
      <c r="N31" s="35"/>
      <c r="O31" s="36"/>
      <c r="P31" s="36"/>
      <c r="Q31" s="36"/>
      <c r="R31" s="36"/>
      <c r="S31" s="36"/>
      <c r="T31" s="32"/>
      <c r="U31" s="38"/>
      <c r="Y31" s="39"/>
      <c r="Z31" s="39"/>
      <c r="AA31" s="39"/>
      <c r="AB31" s="40"/>
      <c r="AC31" s="41"/>
    </row>
    <row r="32" spans="1:29">
      <c r="A32" s="25" t="s">
        <v>460</v>
      </c>
      <c r="B32" s="25" t="s">
        <v>444</v>
      </c>
      <c r="C32" s="31">
        <v>16.989999999999998</v>
      </c>
      <c r="D32" s="32">
        <f t="shared" ref="D32:D39" si="28">C32-SUM(F32:K32)-M32+L32</f>
        <v>6.3110224087554663</v>
      </c>
      <c r="E32" s="33">
        <f t="shared" ref="E32:E39" si="29">D32/C32</f>
        <v>0.37145511528872671</v>
      </c>
      <c r="F32" s="25">
        <v>4.21</v>
      </c>
      <c r="G32" s="26">
        <f>$I$2</f>
        <v>0.37443037443037447</v>
      </c>
      <c r="H32" s="25">
        <f t="shared" ref="H32:H39" si="30">$O$2</f>
        <v>3.64</v>
      </c>
      <c r="I32" s="25">
        <f t="shared" ref="I32:I39" si="31">$P$2</f>
        <v>0.09</v>
      </c>
      <c r="J32" s="32">
        <f t="shared" ref="J32:J39" si="32">C32*0.15</f>
        <v>2.5484999999999998</v>
      </c>
      <c r="K32" s="25">
        <v>0</v>
      </c>
      <c r="L32" s="32">
        <f t="shared" ref="L32:L39" si="33">F32/(1+13%)*13%</f>
        <v>0.48433628318584077</v>
      </c>
      <c r="M32" s="32">
        <f t="shared" ref="M32:M39" si="34">N32*0.5*F32</f>
        <v>0.30038349999999997</v>
      </c>
      <c r="N32" s="35">
        <v>0.14269999999999999</v>
      </c>
      <c r="O32" s="36">
        <v>0.1</v>
      </c>
      <c r="P32" s="36">
        <v>0.05</v>
      </c>
      <c r="Q32" s="36">
        <v>0.02</v>
      </c>
      <c r="R32" s="36">
        <v>0.04</v>
      </c>
      <c r="S32" s="36">
        <v>0.01</v>
      </c>
      <c r="T32" s="32">
        <f t="shared" ref="T32:T39" si="35">C32*U32</f>
        <v>2.5732224087554663</v>
      </c>
      <c r="U32" s="38">
        <f t="shared" ref="U32:U39" si="36">E32-SUM(O32:S32)</f>
        <v>0.15145511528872668</v>
      </c>
      <c r="Y32" s="39">
        <f t="shared" ref="Y32:Y39" si="37">F32/C32</f>
        <v>0.24779281930547384</v>
      </c>
      <c r="Z32" s="39">
        <f t="shared" ref="Z32:Z39" si="38">G32/C32</f>
        <v>2.2038279836984961E-2</v>
      </c>
      <c r="AA32" s="39">
        <f t="shared" ref="AA32:AA39" si="39">H32/C32</f>
        <v>0.21424367274867573</v>
      </c>
      <c r="AB32" s="40">
        <v>0.15</v>
      </c>
      <c r="AC32" s="41">
        <f t="shared" ref="AC32:AC39" si="40">1-SUM(Y32:AB32)</f>
        <v>0.36592522810886552</v>
      </c>
    </row>
    <row r="33" spans="1:29">
      <c r="A33" s="25" t="s">
        <v>460</v>
      </c>
      <c r="B33" s="25" t="s">
        <v>444</v>
      </c>
      <c r="C33" s="31">
        <v>17.989999999999998</v>
      </c>
      <c r="D33" s="32">
        <f t="shared" si="28"/>
        <v>7.1610224087554659</v>
      </c>
      <c r="E33" s="33">
        <f t="shared" si="29"/>
        <v>0.39805572033104314</v>
      </c>
      <c r="F33" s="25">
        <v>4.21</v>
      </c>
      <c r="G33" s="26">
        <f t="shared" ref="G33:G39" si="41">$I$2</f>
        <v>0.37443037443037447</v>
      </c>
      <c r="H33" s="25">
        <f t="shared" si="30"/>
        <v>3.64</v>
      </c>
      <c r="I33" s="25">
        <f t="shared" si="31"/>
        <v>0.09</v>
      </c>
      <c r="J33" s="32">
        <f t="shared" si="32"/>
        <v>2.6984999999999997</v>
      </c>
      <c r="K33" s="25">
        <v>0</v>
      </c>
      <c r="L33" s="32">
        <f t="shared" si="33"/>
        <v>0.48433628318584077</v>
      </c>
      <c r="M33" s="32">
        <f t="shared" si="34"/>
        <v>0.30038349999999997</v>
      </c>
      <c r="N33" s="35">
        <v>0.14269999999999999</v>
      </c>
      <c r="O33" s="36">
        <v>0.1</v>
      </c>
      <c r="P33" s="36">
        <v>0.05</v>
      </c>
      <c r="Q33" s="36">
        <v>0.02</v>
      </c>
      <c r="R33" s="36">
        <v>0.04</v>
      </c>
      <c r="S33" s="36">
        <v>0.01</v>
      </c>
      <c r="T33" s="32">
        <f t="shared" si="35"/>
        <v>3.2032224087554653</v>
      </c>
      <c r="U33" s="38">
        <f t="shared" si="36"/>
        <v>0.17805572033104311</v>
      </c>
      <c r="Y33" s="39">
        <f t="shared" si="37"/>
        <v>0.23401889938854922</v>
      </c>
      <c r="Z33" s="39">
        <f t="shared" si="38"/>
        <v>2.0813250385234825E-2</v>
      </c>
      <c r="AA33" s="39">
        <f t="shared" si="39"/>
        <v>0.20233463035019458</v>
      </c>
      <c r="AB33" s="40">
        <v>0.15</v>
      </c>
      <c r="AC33" s="41">
        <f t="shared" si="40"/>
        <v>0.39283321987602138</v>
      </c>
    </row>
    <row r="34" spans="1:29">
      <c r="A34" s="25" t="s">
        <v>460</v>
      </c>
      <c r="B34" s="25" t="s">
        <v>444</v>
      </c>
      <c r="C34" s="31">
        <v>18.989999999999998</v>
      </c>
      <c r="D34" s="32">
        <f t="shared" si="28"/>
        <v>8.0110224087554656</v>
      </c>
      <c r="E34" s="33">
        <f t="shared" si="29"/>
        <v>0.42185478719091452</v>
      </c>
      <c r="F34" s="25">
        <v>4.21</v>
      </c>
      <c r="G34" s="26">
        <f t="shared" si="41"/>
        <v>0.37443037443037447</v>
      </c>
      <c r="H34" s="25">
        <f t="shared" si="30"/>
        <v>3.64</v>
      </c>
      <c r="I34" s="25">
        <f t="shared" si="31"/>
        <v>0.09</v>
      </c>
      <c r="J34" s="32">
        <f t="shared" si="32"/>
        <v>2.8484999999999996</v>
      </c>
      <c r="K34" s="25">
        <v>0</v>
      </c>
      <c r="L34" s="32">
        <f t="shared" si="33"/>
        <v>0.48433628318584077</v>
      </c>
      <c r="M34" s="32">
        <f t="shared" si="34"/>
        <v>0.30038349999999997</v>
      </c>
      <c r="N34" s="35">
        <v>0.14269999999999999</v>
      </c>
      <c r="O34" s="36">
        <v>0.1</v>
      </c>
      <c r="P34" s="36">
        <v>0.05</v>
      </c>
      <c r="Q34" s="36">
        <v>0.02</v>
      </c>
      <c r="R34" s="36">
        <v>0.04</v>
      </c>
      <c r="S34" s="36">
        <v>0.01</v>
      </c>
      <c r="T34" s="32">
        <f t="shared" si="35"/>
        <v>3.8332224087554656</v>
      </c>
      <c r="U34" s="38">
        <f t="shared" si="36"/>
        <v>0.20185478719091449</v>
      </c>
      <c r="Y34" s="39">
        <f t="shared" si="37"/>
        <v>0.22169562927856767</v>
      </c>
      <c r="Z34" s="39">
        <f t="shared" si="38"/>
        <v>1.9717239306496815E-2</v>
      </c>
      <c r="AA34" s="39">
        <f t="shared" si="39"/>
        <v>0.19167983149025805</v>
      </c>
      <c r="AB34" s="40">
        <v>0.15</v>
      </c>
      <c r="AC34" s="41">
        <f t="shared" si="40"/>
        <v>0.41690729992467745</v>
      </c>
    </row>
    <row r="35" spans="1:29">
      <c r="A35" s="25" t="s">
        <v>460</v>
      </c>
      <c r="B35" s="25" t="s">
        <v>444</v>
      </c>
      <c r="C35" s="31">
        <v>19.989999999999998</v>
      </c>
      <c r="D35" s="32">
        <f t="shared" si="28"/>
        <v>8.8610224087554634</v>
      </c>
      <c r="E35" s="33">
        <f t="shared" si="29"/>
        <v>0.44327275681618128</v>
      </c>
      <c r="F35" s="25">
        <v>4.21</v>
      </c>
      <c r="G35" s="26">
        <f t="shared" si="41"/>
        <v>0.37443037443037447</v>
      </c>
      <c r="H35" s="25">
        <f t="shared" si="30"/>
        <v>3.64</v>
      </c>
      <c r="I35" s="25">
        <f t="shared" si="31"/>
        <v>0.09</v>
      </c>
      <c r="J35" s="32">
        <f t="shared" si="32"/>
        <v>2.9984999999999995</v>
      </c>
      <c r="K35" s="25">
        <v>0</v>
      </c>
      <c r="L35" s="32">
        <f t="shared" si="33"/>
        <v>0.48433628318584077</v>
      </c>
      <c r="M35" s="32">
        <f t="shared" si="34"/>
        <v>0.30038349999999997</v>
      </c>
      <c r="N35" s="35">
        <v>0.14269999999999999</v>
      </c>
      <c r="O35" s="36">
        <v>0.1</v>
      </c>
      <c r="P35" s="36">
        <v>0.05</v>
      </c>
      <c r="Q35" s="36">
        <v>0.02</v>
      </c>
      <c r="R35" s="36">
        <v>0.04</v>
      </c>
      <c r="S35" s="36">
        <v>0.01</v>
      </c>
      <c r="T35" s="32">
        <f t="shared" si="35"/>
        <v>4.4632224087554633</v>
      </c>
      <c r="U35" s="38">
        <f t="shared" si="36"/>
        <v>0.22327275681618125</v>
      </c>
      <c r="Y35" s="39">
        <f t="shared" si="37"/>
        <v>0.21060530265132568</v>
      </c>
      <c r="Z35" s="39">
        <f t="shared" si="38"/>
        <v>1.8730884163600525E-2</v>
      </c>
      <c r="AA35" s="39">
        <f t="shared" si="39"/>
        <v>0.1820910455227614</v>
      </c>
      <c r="AB35" s="40">
        <v>0.15</v>
      </c>
      <c r="AC35" s="41">
        <f t="shared" si="40"/>
        <v>0.43857276766231235</v>
      </c>
    </row>
    <row r="36" spans="1:29">
      <c r="A36" s="25" t="s">
        <v>460</v>
      </c>
      <c r="B36" s="25" t="s">
        <v>444</v>
      </c>
      <c r="C36" s="31">
        <v>20.99</v>
      </c>
      <c r="D36" s="32">
        <f t="shared" si="28"/>
        <v>9.7110224087554631</v>
      </c>
      <c r="E36" s="33">
        <f t="shared" si="29"/>
        <v>0.46264994801121789</v>
      </c>
      <c r="F36" s="25">
        <v>4.21</v>
      </c>
      <c r="G36" s="26">
        <f t="shared" si="41"/>
        <v>0.37443037443037447</v>
      </c>
      <c r="H36" s="25">
        <f t="shared" si="30"/>
        <v>3.64</v>
      </c>
      <c r="I36" s="25">
        <f t="shared" si="31"/>
        <v>0.09</v>
      </c>
      <c r="J36" s="32">
        <f t="shared" si="32"/>
        <v>3.1484999999999999</v>
      </c>
      <c r="K36" s="25">
        <v>0</v>
      </c>
      <c r="L36" s="32">
        <f t="shared" si="33"/>
        <v>0.48433628318584077</v>
      </c>
      <c r="M36" s="32">
        <f t="shared" si="34"/>
        <v>0.30038349999999997</v>
      </c>
      <c r="N36" s="35">
        <v>0.14269999999999999</v>
      </c>
      <c r="O36" s="36">
        <v>0.1</v>
      </c>
      <c r="P36" s="36">
        <v>0.05</v>
      </c>
      <c r="Q36" s="36">
        <v>0.02</v>
      </c>
      <c r="R36" s="36">
        <v>0.04</v>
      </c>
      <c r="S36" s="36">
        <v>0.01</v>
      </c>
      <c r="T36" s="32">
        <f t="shared" si="35"/>
        <v>5.0932224087554623</v>
      </c>
      <c r="U36" s="38">
        <f t="shared" si="36"/>
        <v>0.24264994801121786</v>
      </c>
      <c r="Y36" s="39">
        <f t="shared" si="37"/>
        <v>0.20057170080990949</v>
      </c>
      <c r="Z36" s="39">
        <f t="shared" si="38"/>
        <v>1.7838512359712934E-2</v>
      </c>
      <c r="AA36" s="39">
        <f t="shared" si="39"/>
        <v>0.17341591233920917</v>
      </c>
      <c r="AB36" s="40">
        <v>0.15</v>
      </c>
      <c r="AC36" s="41">
        <f t="shared" si="40"/>
        <v>0.45817387449116842</v>
      </c>
    </row>
    <row r="37" spans="1:29">
      <c r="A37" s="25" t="s">
        <v>460</v>
      </c>
      <c r="B37" s="25" t="s">
        <v>444</v>
      </c>
      <c r="C37" s="31">
        <v>21.99</v>
      </c>
      <c r="D37" s="32">
        <f t="shared" si="28"/>
        <v>10.561022408755464</v>
      </c>
      <c r="E37" s="33">
        <f t="shared" si="29"/>
        <v>0.48026477529583744</v>
      </c>
      <c r="F37" s="25">
        <v>4.21</v>
      </c>
      <c r="G37" s="26">
        <f t="shared" si="41"/>
        <v>0.37443037443037447</v>
      </c>
      <c r="H37" s="25">
        <f t="shared" si="30"/>
        <v>3.64</v>
      </c>
      <c r="I37" s="25">
        <f t="shared" si="31"/>
        <v>0.09</v>
      </c>
      <c r="J37" s="32">
        <f t="shared" si="32"/>
        <v>3.2984999999999998</v>
      </c>
      <c r="K37" s="25">
        <v>0</v>
      </c>
      <c r="L37" s="32">
        <f t="shared" si="33"/>
        <v>0.48433628318584077</v>
      </c>
      <c r="M37" s="32">
        <f t="shared" si="34"/>
        <v>0.30038349999999997</v>
      </c>
      <c r="N37" s="35">
        <v>0.14269999999999999</v>
      </c>
      <c r="O37" s="36">
        <v>0.1</v>
      </c>
      <c r="P37" s="36">
        <v>0.05</v>
      </c>
      <c r="Q37" s="36">
        <v>0.02</v>
      </c>
      <c r="R37" s="36">
        <v>0.04</v>
      </c>
      <c r="S37" s="36">
        <v>0.01</v>
      </c>
      <c r="T37" s="32">
        <f t="shared" si="35"/>
        <v>5.723222408755464</v>
      </c>
      <c r="U37" s="38">
        <f t="shared" si="36"/>
        <v>0.26026477529583741</v>
      </c>
      <c r="Y37" s="39">
        <f t="shared" si="37"/>
        <v>0.19145065939063211</v>
      </c>
      <c r="Z37" s="39">
        <f t="shared" si="38"/>
        <v>1.7027302156906527E-2</v>
      </c>
      <c r="AA37" s="39">
        <f t="shared" si="39"/>
        <v>0.16552978626648479</v>
      </c>
      <c r="AB37" s="40">
        <v>0.15</v>
      </c>
      <c r="AC37" s="41">
        <f t="shared" si="40"/>
        <v>0.47599225218597652</v>
      </c>
    </row>
    <row r="38" spans="1:29">
      <c r="A38" s="25" t="s">
        <v>460</v>
      </c>
      <c r="B38" s="25" t="s">
        <v>444</v>
      </c>
      <c r="C38" s="31">
        <v>22.99</v>
      </c>
      <c r="D38" s="32">
        <f t="shared" si="28"/>
        <v>11.411022408755464</v>
      </c>
      <c r="E38" s="33">
        <f t="shared" si="29"/>
        <v>0.49634721221206896</v>
      </c>
      <c r="F38" s="25">
        <v>4.21</v>
      </c>
      <c r="G38" s="26">
        <f t="shared" si="41"/>
        <v>0.37443037443037447</v>
      </c>
      <c r="H38" s="25">
        <f t="shared" si="30"/>
        <v>3.64</v>
      </c>
      <c r="I38" s="25">
        <f t="shared" si="31"/>
        <v>0.09</v>
      </c>
      <c r="J38" s="32">
        <f t="shared" si="32"/>
        <v>3.4484999999999997</v>
      </c>
      <c r="K38" s="25">
        <v>0</v>
      </c>
      <c r="L38" s="32">
        <f t="shared" si="33"/>
        <v>0.48433628318584077</v>
      </c>
      <c r="M38" s="32">
        <f t="shared" si="34"/>
        <v>0.30038349999999997</v>
      </c>
      <c r="N38" s="35">
        <v>0.14269999999999999</v>
      </c>
      <c r="O38" s="36">
        <v>0.1</v>
      </c>
      <c r="P38" s="36">
        <v>0.05</v>
      </c>
      <c r="Q38" s="36">
        <v>0.02</v>
      </c>
      <c r="R38" s="36">
        <v>0.04</v>
      </c>
      <c r="S38" s="36">
        <v>0.01</v>
      </c>
      <c r="T38" s="32">
        <f t="shared" si="35"/>
        <v>6.3532224087554638</v>
      </c>
      <c r="U38" s="38">
        <f t="shared" si="36"/>
        <v>0.27634721221206893</v>
      </c>
      <c r="Y38" s="39">
        <f t="shared" si="37"/>
        <v>0.18312309699869508</v>
      </c>
      <c r="Z38" s="39">
        <f t="shared" si="38"/>
        <v>1.6286662654648738E-2</v>
      </c>
      <c r="AA38" s="39">
        <f t="shared" si="39"/>
        <v>0.15832970856894305</v>
      </c>
      <c r="AB38" s="40">
        <v>0.15</v>
      </c>
      <c r="AC38" s="41">
        <f t="shared" si="40"/>
        <v>0.49226053177771312</v>
      </c>
    </row>
    <row r="39" spans="1:29">
      <c r="A39" s="25" t="s">
        <v>460</v>
      </c>
      <c r="B39" s="25" t="s">
        <v>444</v>
      </c>
      <c r="C39" s="31">
        <v>15.99</v>
      </c>
      <c r="D39" s="32">
        <f t="shared" si="28"/>
        <v>5.4610224087554666</v>
      </c>
      <c r="E39" s="33">
        <f t="shared" si="29"/>
        <v>0.34152735514418175</v>
      </c>
      <c r="F39" s="25">
        <v>4.21</v>
      </c>
      <c r="G39" s="26">
        <f t="shared" si="41"/>
        <v>0.37443037443037447</v>
      </c>
      <c r="H39" s="25">
        <f t="shared" si="30"/>
        <v>3.64</v>
      </c>
      <c r="I39" s="25">
        <f t="shared" si="31"/>
        <v>0.09</v>
      </c>
      <c r="J39" s="32">
        <f t="shared" si="32"/>
        <v>2.3984999999999999</v>
      </c>
      <c r="K39" s="25">
        <v>0</v>
      </c>
      <c r="L39" s="32">
        <f t="shared" si="33"/>
        <v>0.48433628318584077</v>
      </c>
      <c r="M39" s="32">
        <f t="shared" si="34"/>
        <v>0.30038349999999997</v>
      </c>
      <c r="N39" s="35">
        <v>0.14269999999999999</v>
      </c>
      <c r="O39" s="36">
        <v>0.1</v>
      </c>
      <c r="P39" s="36">
        <v>0.05</v>
      </c>
      <c r="Q39" s="36">
        <v>0.02</v>
      </c>
      <c r="R39" s="36">
        <v>0.04</v>
      </c>
      <c r="S39" s="36">
        <v>0.01</v>
      </c>
      <c r="T39" s="32">
        <f t="shared" si="35"/>
        <v>1.9432224087554659</v>
      </c>
      <c r="U39" s="38">
        <f t="shared" si="36"/>
        <v>0.12152735514418173</v>
      </c>
      <c r="Y39" s="39">
        <f t="shared" si="37"/>
        <v>0.26328955597248277</v>
      </c>
      <c r="Z39" s="39">
        <f t="shared" si="38"/>
        <v>2.341653373548308E-2</v>
      </c>
      <c r="AA39" s="39">
        <f t="shared" si="39"/>
        <v>0.22764227642276424</v>
      </c>
      <c r="AB39" s="40">
        <v>0.15</v>
      </c>
      <c r="AC39" s="41">
        <f t="shared" si="40"/>
        <v>0.33565163386926988</v>
      </c>
    </row>
  </sheetData>
  <mergeCells count="3">
    <mergeCell ref="B1:D1"/>
    <mergeCell ref="D12:E12"/>
    <mergeCell ref="T12:U12"/>
  </mergeCells>
  <phoneticPr fontId="16" type="noConversion"/>
  <pageMargins left="0.7" right="0.7" top="0.75" bottom="0.75" header="0.3" footer="0.3"/>
  <pageSetup paperSize="9" orientation="portrait"/>
  <ignoredErrors>
    <ignoredError sqref="U14:U39" formulaRange="1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22"/>
  <sheetViews>
    <sheetView topLeftCell="A2" workbookViewId="0">
      <selection activeCell="A2" sqref="A2"/>
    </sheetView>
  </sheetViews>
  <sheetFormatPr baseColWidth="10" defaultColWidth="9" defaultRowHeight="14"/>
  <cols>
    <col min="2" max="2" width="36.6640625" customWidth="1"/>
    <col min="3" max="3" width="11.6640625" customWidth="1"/>
    <col min="4" max="4" width="25.6640625" customWidth="1"/>
    <col min="6" max="6" width="13.1640625" style="16" customWidth="1"/>
    <col min="7" max="7" width="11" style="16" customWidth="1"/>
    <col min="12" max="12" width="12.83203125" customWidth="1"/>
    <col min="17" max="17" width="42.83203125" customWidth="1"/>
    <col min="18" max="18" width="21.5" customWidth="1"/>
  </cols>
  <sheetData>
    <row r="1" spans="1:18">
      <c r="A1" s="79" t="s">
        <v>498</v>
      </c>
      <c r="B1" s="80"/>
      <c r="C1" s="80"/>
      <c r="D1" s="80"/>
      <c r="E1" s="80"/>
      <c r="F1" s="81"/>
      <c r="G1" s="81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</row>
    <row r="2" spans="1:18">
      <c r="A2" s="17" t="s">
        <v>499</v>
      </c>
      <c r="B2" s="17" t="s">
        <v>500</v>
      </c>
      <c r="C2" s="17" t="s">
        <v>501</v>
      </c>
      <c r="D2" s="17" t="s">
        <v>502</v>
      </c>
      <c r="E2" s="17" t="s">
        <v>503</v>
      </c>
      <c r="F2" s="18" t="s">
        <v>504</v>
      </c>
      <c r="G2" s="18" t="s">
        <v>505</v>
      </c>
      <c r="H2" s="17" t="s">
        <v>506</v>
      </c>
      <c r="I2" s="17" t="s">
        <v>507</v>
      </c>
      <c r="J2" s="17" t="s">
        <v>508</v>
      </c>
      <c r="K2" s="17" t="s">
        <v>509</v>
      </c>
      <c r="L2" s="17" t="s">
        <v>510</v>
      </c>
      <c r="M2" s="17" t="s">
        <v>511</v>
      </c>
      <c r="N2" s="17" t="s">
        <v>512</v>
      </c>
      <c r="O2" s="17" t="s">
        <v>513</v>
      </c>
      <c r="P2" s="17" t="s">
        <v>514</v>
      </c>
      <c r="Q2" s="17" t="s">
        <v>515</v>
      </c>
      <c r="R2" s="17" t="s">
        <v>516</v>
      </c>
    </row>
    <row r="3" spans="1:18">
      <c r="A3" s="19">
        <v>1</v>
      </c>
      <c r="B3" s="20" t="s">
        <v>517</v>
      </c>
      <c r="C3" s="21">
        <v>0.282808</v>
      </c>
      <c r="D3" s="19" t="s">
        <v>518</v>
      </c>
      <c r="E3" s="19"/>
      <c r="F3" s="22">
        <v>37050</v>
      </c>
      <c r="G3" s="22">
        <v>54361</v>
      </c>
      <c r="H3" s="19">
        <v>2991</v>
      </c>
      <c r="I3" s="19">
        <v>0.06</v>
      </c>
      <c r="J3" s="19">
        <v>80</v>
      </c>
      <c r="K3" s="19">
        <v>2</v>
      </c>
      <c r="L3" s="19" t="s">
        <v>519</v>
      </c>
      <c r="M3" s="19" t="s">
        <v>520</v>
      </c>
      <c r="N3" s="19"/>
      <c r="O3" s="19" t="s">
        <v>521</v>
      </c>
      <c r="P3" s="19"/>
      <c r="Q3" s="19" t="s">
        <v>522</v>
      </c>
      <c r="R3" s="19" t="s">
        <v>523</v>
      </c>
    </row>
    <row r="4" spans="1:18">
      <c r="A4" s="19">
        <v>2</v>
      </c>
      <c r="B4" s="20" t="s">
        <v>517</v>
      </c>
      <c r="C4" s="21">
        <v>0.17415700000000001</v>
      </c>
      <c r="D4" s="19" t="s">
        <v>524</v>
      </c>
      <c r="E4" s="19" t="s">
        <v>525</v>
      </c>
      <c r="F4" s="22">
        <v>72643</v>
      </c>
      <c r="G4" s="22">
        <v>22859</v>
      </c>
      <c r="H4" s="19">
        <v>470</v>
      </c>
      <c r="I4" s="19">
        <v>0.02</v>
      </c>
      <c r="J4" s="19">
        <v>97</v>
      </c>
      <c r="K4" s="19">
        <v>2</v>
      </c>
      <c r="L4" s="19" t="s">
        <v>519</v>
      </c>
      <c r="M4" s="19" t="s">
        <v>520</v>
      </c>
      <c r="N4" s="19">
        <v>22</v>
      </c>
      <c r="O4" s="19" t="s">
        <v>526</v>
      </c>
      <c r="P4" s="19" t="s">
        <v>520</v>
      </c>
      <c r="Q4" s="19" t="s">
        <v>527</v>
      </c>
      <c r="R4" s="19" t="s">
        <v>528</v>
      </c>
    </row>
    <row r="5" spans="1:18">
      <c r="A5" s="19">
        <v>3</v>
      </c>
      <c r="B5" s="19" t="s">
        <v>517</v>
      </c>
      <c r="C5" s="21">
        <v>0.10083399999999999</v>
      </c>
      <c r="D5" s="19" t="s">
        <v>529</v>
      </c>
      <c r="E5" s="19"/>
      <c r="F5" s="22">
        <v>1513</v>
      </c>
      <c r="G5" s="22">
        <v>948854</v>
      </c>
      <c r="H5" s="19">
        <v>18033</v>
      </c>
      <c r="I5" s="19">
        <v>0.02</v>
      </c>
      <c r="J5" s="19">
        <v>239</v>
      </c>
      <c r="K5" s="19">
        <v>68</v>
      </c>
      <c r="L5" s="19" t="s">
        <v>530</v>
      </c>
      <c r="M5" s="19" t="s">
        <v>531</v>
      </c>
      <c r="N5" s="19">
        <v>16</v>
      </c>
      <c r="O5" s="19" t="s">
        <v>532</v>
      </c>
      <c r="P5" s="19" t="s">
        <v>533</v>
      </c>
      <c r="Q5" s="19" t="s">
        <v>534</v>
      </c>
      <c r="R5" s="19" t="s">
        <v>535</v>
      </c>
    </row>
    <row r="6" spans="1:18">
      <c r="A6" s="19">
        <v>4</v>
      </c>
      <c r="B6" s="19" t="s">
        <v>517</v>
      </c>
      <c r="C6" s="21">
        <v>7.9122999999999999E-2</v>
      </c>
      <c r="D6" s="19" t="s">
        <v>524</v>
      </c>
      <c r="E6" s="19"/>
      <c r="F6" s="22">
        <v>154089</v>
      </c>
      <c r="G6" s="22">
        <v>7322</v>
      </c>
      <c r="H6" s="19">
        <v>1564</v>
      </c>
      <c r="I6" s="19">
        <v>0.21</v>
      </c>
      <c r="J6" s="19">
        <v>74</v>
      </c>
      <c r="K6" s="19">
        <v>2</v>
      </c>
      <c r="L6" s="19" t="s">
        <v>519</v>
      </c>
      <c r="M6" s="19" t="s">
        <v>520</v>
      </c>
      <c r="N6" s="19">
        <v>25</v>
      </c>
      <c r="O6" s="19" t="s">
        <v>536</v>
      </c>
      <c r="P6" s="19" t="s">
        <v>520</v>
      </c>
      <c r="Q6" s="19" t="s">
        <v>537</v>
      </c>
      <c r="R6" s="19" t="s">
        <v>538</v>
      </c>
    </row>
    <row r="7" spans="1:18">
      <c r="A7" s="19">
        <v>5</v>
      </c>
      <c r="B7" s="19" t="s">
        <v>517</v>
      </c>
      <c r="C7" s="21">
        <v>4.3205E-2</v>
      </c>
      <c r="D7" s="19"/>
      <c r="E7" s="19"/>
      <c r="F7" s="22">
        <v>2627</v>
      </c>
      <c r="G7" s="22">
        <v>645144</v>
      </c>
      <c r="H7" s="19">
        <v>57758</v>
      </c>
      <c r="I7" s="19">
        <v>0.09</v>
      </c>
      <c r="J7" s="19">
        <v>170</v>
      </c>
      <c r="K7" s="19">
        <v>115</v>
      </c>
      <c r="L7" s="19" t="s">
        <v>539</v>
      </c>
      <c r="M7" s="19" t="s">
        <v>520</v>
      </c>
      <c r="N7" s="19">
        <v>33</v>
      </c>
      <c r="O7" s="19" t="s">
        <v>540</v>
      </c>
      <c r="P7" s="19" t="s">
        <v>541</v>
      </c>
      <c r="Q7" s="19" t="s">
        <v>534</v>
      </c>
      <c r="R7" s="19" t="s">
        <v>542</v>
      </c>
    </row>
    <row r="8" spans="1:18">
      <c r="A8" s="19">
        <v>6</v>
      </c>
      <c r="B8" s="19" t="s">
        <v>517</v>
      </c>
      <c r="C8" s="21">
        <v>3.6997000000000002E-2</v>
      </c>
      <c r="D8" s="19" t="s">
        <v>543</v>
      </c>
      <c r="E8" s="19"/>
      <c r="F8" s="22">
        <v>154522</v>
      </c>
      <c r="G8" s="22">
        <v>7288</v>
      </c>
      <c r="H8" s="19">
        <v>2233</v>
      </c>
      <c r="I8" s="19">
        <v>0.31</v>
      </c>
      <c r="J8" s="19">
        <v>97</v>
      </c>
      <c r="K8" s="19">
        <v>3</v>
      </c>
      <c r="L8" s="19" t="s">
        <v>544</v>
      </c>
      <c r="M8" s="19" t="s">
        <v>520</v>
      </c>
      <c r="N8" s="19"/>
      <c r="O8" s="19" t="s">
        <v>521</v>
      </c>
      <c r="P8" s="19"/>
      <c r="Q8" s="19" t="s">
        <v>522</v>
      </c>
      <c r="R8" s="19" t="s">
        <v>545</v>
      </c>
    </row>
    <row r="9" spans="1:18">
      <c r="A9" s="19">
        <v>7</v>
      </c>
      <c r="B9" s="19" t="s">
        <v>517</v>
      </c>
      <c r="C9" s="21">
        <v>3.4796000000000001E-2</v>
      </c>
      <c r="D9" s="19"/>
      <c r="E9" s="19"/>
      <c r="F9" s="22">
        <v>1476</v>
      </c>
      <c r="G9" s="22">
        <v>964665</v>
      </c>
      <c r="H9" s="19">
        <v>49804</v>
      </c>
      <c r="I9" s="19">
        <v>0.05</v>
      </c>
      <c r="J9" s="19">
        <v>228</v>
      </c>
      <c r="K9" s="19">
        <v>88</v>
      </c>
      <c r="L9" s="19" t="s">
        <v>546</v>
      </c>
      <c r="M9" s="19" t="s">
        <v>520</v>
      </c>
      <c r="N9" s="19"/>
      <c r="O9" s="19" t="s">
        <v>521</v>
      </c>
      <c r="P9" s="19"/>
      <c r="Q9" s="19" t="s">
        <v>547</v>
      </c>
      <c r="R9" s="19" t="s">
        <v>548</v>
      </c>
    </row>
    <row r="10" spans="1:18">
      <c r="A10" s="19">
        <v>8</v>
      </c>
      <c r="B10" s="19" t="s">
        <v>517</v>
      </c>
      <c r="C10" s="21">
        <v>1.8196E-2</v>
      </c>
      <c r="D10" s="19"/>
      <c r="E10" s="19"/>
      <c r="F10" s="22">
        <v>42115</v>
      </c>
      <c r="G10" s="22">
        <v>46543</v>
      </c>
      <c r="H10" s="19">
        <v>8346</v>
      </c>
      <c r="I10" s="19">
        <v>0.18</v>
      </c>
      <c r="J10" s="19">
        <v>171</v>
      </c>
      <c r="K10" s="19"/>
      <c r="L10" s="19" t="s">
        <v>521</v>
      </c>
      <c r="M10" s="19"/>
      <c r="N10" s="19">
        <v>12</v>
      </c>
      <c r="O10" s="19" t="s">
        <v>549</v>
      </c>
      <c r="P10" s="19" t="s">
        <v>531</v>
      </c>
      <c r="Q10" s="19" t="s">
        <v>550</v>
      </c>
      <c r="R10" s="19" t="s">
        <v>551</v>
      </c>
    </row>
    <row r="11" spans="1:18">
      <c r="A11" s="19">
        <v>9</v>
      </c>
      <c r="B11" s="19" t="s">
        <v>517</v>
      </c>
      <c r="C11" s="21">
        <v>1.5259E-2</v>
      </c>
      <c r="D11" s="19"/>
      <c r="E11" s="19"/>
      <c r="F11" s="22">
        <v>416300</v>
      </c>
      <c r="G11" s="22">
        <v>1121</v>
      </c>
      <c r="H11" s="19">
        <v>2045</v>
      </c>
      <c r="I11" s="19">
        <v>1.82</v>
      </c>
      <c r="J11" s="19">
        <v>156</v>
      </c>
      <c r="K11" s="19">
        <v>46</v>
      </c>
      <c r="L11" s="19" t="s">
        <v>552</v>
      </c>
      <c r="M11" s="19" t="s">
        <v>520</v>
      </c>
      <c r="N11" s="19"/>
      <c r="O11" s="19" t="s">
        <v>521</v>
      </c>
      <c r="P11" s="19"/>
      <c r="Q11" s="19" t="s">
        <v>522</v>
      </c>
      <c r="R11" s="19" t="s">
        <v>553</v>
      </c>
    </row>
    <row r="12" spans="1:18">
      <c r="A12" s="19">
        <v>10</v>
      </c>
      <c r="B12" s="19" t="s">
        <v>517</v>
      </c>
      <c r="C12" s="21">
        <v>1.4945999999999999E-2</v>
      </c>
      <c r="D12" s="19"/>
      <c r="E12" s="19"/>
      <c r="F12" s="22">
        <v>1651</v>
      </c>
      <c r="G12" s="22">
        <v>894686</v>
      </c>
      <c r="H12" s="19">
        <v>120233</v>
      </c>
      <c r="I12" s="19">
        <v>0.13</v>
      </c>
      <c r="J12" s="19">
        <v>209</v>
      </c>
      <c r="K12" s="19">
        <v>56</v>
      </c>
      <c r="L12" s="19" t="s">
        <v>554</v>
      </c>
      <c r="M12" s="19" t="s">
        <v>531</v>
      </c>
      <c r="N12" s="19"/>
      <c r="O12" s="19" t="s">
        <v>521</v>
      </c>
      <c r="P12" s="19"/>
      <c r="Q12" s="19" t="s">
        <v>547</v>
      </c>
      <c r="R12" s="19" t="s">
        <v>555</v>
      </c>
    </row>
    <row r="13" spans="1:18">
      <c r="A13" s="19">
        <v>11</v>
      </c>
      <c r="B13" s="19" t="s">
        <v>517</v>
      </c>
      <c r="C13" s="21">
        <v>1.451E-2</v>
      </c>
      <c r="D13" s="19"/>
      <c r="E13" s="19"/>
      <c r="F13" s="22">
        <v>17633</v>
      </c>
      <c r="G13" s="22">
        <v>123821</v>
      </c>
      <c r="H13" s="19">
        <v>8371</v>
      </c>
      <c r="I13" s="19">
        <v>7.0000000000000007E-2</v>
      </c>
      <c r="J13" s="19">
        <v>93</v>
      </c>
      <c r="K13" s="19">
        <v>138</v>
      </c>
      <c r="L13" s="19" t="s">
        <v>556</v>
      </c>
      <c r="M13" s="19" t="s">
        <v>531</v>
      </c>
      <c r="N13" s="19"/>
      <c r="O13" s="19" t="s">
        <v>521</v>
      </c>
      <c r="P13" s="19"/>
      <c r="Q13" s="19" t="s">
        <v>522</v>
      </c>
      <c r="R13" s="19" t="s">
        <v>557</v>
      </c>
    </row>
    <row r="14" spans="1:18">
      <c r="A14" s="19">
        <v>12</v>
      </c>
      <c r="B14" s="19" t="s">
        <v>517</v>
      </c>
      <c r="C14" s="21">
        <v>1.3058999999999999E-2</v>
      </c>
      <c r="D14" s="19"/>
      <c r="E14" s="19"/>
      <c r="F14" s="22">
        <v>12530</v>
      </c>
      <c r="G14" s="22">
        <v>173953</v>
      </c>
      <c r="H14" s="19">
        <v>15826</v>
      </c>
      <c r="I14" s="19">
        <v>0.09</v>
      </c>
      <c r="J14" s="19">
        <v>266</v>
      </c>
      <c r="K14" s="19"/>
      <c r="L14" s="19" t="s">
        <v>521</v>
      </c>
      <c r="M14" s="19"/>
      <c r="N14" s="19">
        <v>34</v>
      </c>
      <c r="O14" s="19" t="s">
        <v>558</v>
      </c>
      <c r="P14" s="19" t="s">
        <v>533</v>
      </c>
      <c r="Q14" s="19" t="s">
        <v>550</v>
      </c>
      <c r="R14" s="19" t="s">
        <v>559</v>
      </c>
    </row>
    <row r="15" spans="1:18">
      <c r="A15" s="19">
        <v>13</v>
      </c>
      <c r="B15" s="19" t="s">
        <v>517</v>
      </c>
      <c r="C15" s="21">
        <v>1.1374E-2</v>
      </c>
      <c r="D15" s="19"/>
      <c r="E15" s="19"/>
      <c r="F15" s="22">
        <v>444011</v>
      </c>
      <c r="G15" s="22">
        <v>975</v>
      </c>
      <c r="H15" s="19">
        <v>1675</v>
      </c>
      <c r="I15" s="19">
        <v>1.72</v>
      </c>
      <c r="J15" s="19">
        <v>115</v>
      </c>
      <c r="K15" s="19">
        <v>16</v>
      </c>
      <c r="L15" s="19" t="s">
        <v>560</v>
      </c>
      <c r="M15" s="19" t="s">
        <v>520</v>
      </c>
      <c r="N15" s="19"/>
      <c r="O15" s="19" t="s">
        <v>521</v>
      </c>
      <c r="P15" s="19"/>
      <c r="Q15" s="19" t="s">
        <v>522</v>
      </c>
      <c r="R15" s="19" t="s">
        <v>561</v>
      </c>
    </row>
    <row r="16" spans="1:18">
      <c r="A16" s="19">
        <v>14</v>
      </c>
      <c r="B16" s="19" t="s">
        <v>517</v>
      </c>
      <c r="C16" s="21">
        <v>9.1699999999999993E-3</v>
      </c>
      <c r="D16" s="19" t="s">
        <v>543</v>
      </c>
      <c r="E16" s="19"/>
      <c r="F16" s="22">
        <v>334365</v>
      </c>
      <c r="G16" s="22">
        <v>1772</v>
      </c>
      <c r="H16" s="19">
        <v>510</v>
      </c>
      <c r="I16" s="19">
        <v>0.28999999999999998</v>
      </c>
      <c r="J16" s="19">
        <v>104</v>
      </c>
      <c r="K16" s="19">
        <v>3</v>
      </c>
      <c r="L16" s="19" t="s">
        <v>544</v>
      </c>
      <c r="M16" s="19" t="s">
        <v>520</v>
      </c>
      <c r="N16" s="19"/>
      <c r="O16" s="19" t="s">
        <v>521</v>
      </c>
      <c r="P16" s="19"/>
      <c r="Q16" s="19" t="s">
        <v>522</v>
      </c>
      <c r="R16" s="19" t="s">
        <v>562</v>
      </c>
    </row>
    <row r="17" spans="1:18">
      <c r="A17" s="19">
        <v>15</v>
      </c>
      <c r="B17" s="19" t="s">
        <v>517</v>
      </c>
      <c r="C17" s="21">
        <v>8.1779999999999995E-3</v>
      </c>
      <c r="D17" s="19"/>
      <c r="E17" s="19"/>
      <c r="F17" s="22">
        <v>11803</v>
      </c>
      <c r="G17" s="22">
        <v>184199</v>
      </c>
      <c r="H17" s="19">
        <v>9331</v>
      </c>
      <c r="I17" s="19">
        <v>0.05</v>
      </c>
      <c r="J17" s="19">
        <v>180</v>
      </c>
      <c r="K17" s="19">
        <v>47</v>
      </c>
      <c r="L17" s="19" t="s">
        <v>563</v>
      </c>
      <c r="M17" s="19" t="s">
        <v>520</v>
      </c>
      <c r="N17" s="19"/>
      <c r="O17" s="19" t="s">
        <v>521</v>
      </c>
      <c r="P17" s="19"/>
      <c r="Q17" s="19" t="s">
        <v>547</v>
      </c>
      <c r="R17" s="19" t="s">
        <v>564</v>
      </c>
    </row>
    <row r="18" spans="1:18">
      <c r="A18" s="19">
        <v>16</v>
      </c>
      <c r="B18" s="19" t="s">
        <v>517</v>
      </c>
      <c r="C18" s="21">
        <v>7.463E-3</v>
      </c>
      <c r="D18" s="19"/>
      <c r="E18" s="19"/>
      <c r="F18" s="22">
        <v>2299</v>
      </c>
      <c r="G18" s="22">
        <v>710453</v>
      </c>
      <c r="H18" s="19">
        <v>49796</v>
      </c>
      <c r="I18" s="19">
        <v>7.0000000000000007E-2</v>
      </c>
      <c r="J18" s="19">
        <v>241</v>
      </c>
      <c r="K18" s="19">
        <v>61</v>
      </c>
      <c r="L18" s="19" t="s">
        <v>565</v>
      </c>
      <c r="M18" s="19" t="s">
        <v>520</v>
      </c>
      <c r="N18" s="19"/>
      <c r="O18" s="19" t="s">
        <v>521</v>
      </c>
      <c r="P18" s="19"/>
      <c r="Q18" s="19" t="s">
        <v>547</v>
      </c>
      <c r="R18" s="19" t="s">
        <v>566</v>
      </c>
    </row>
    <row r="19" spans="1:18">
      <c r="A19" s="19">
        <v>17</v>
      </c>
      <c r="B19" s="19" t="s">
        <v>517</v>
      </c>
      <c r="C19" s="21">
        <v>7.1669999999999998E-3</v>
      </c>
      <c r="D19" s="19" t="s">
        <v>543</v>
      </c>
      <c r="E19" s="19" t="s">
        <v>567</v>
      </c>
      <c r="F19" s="22">
        <v>332562</v>
      </c>
      <c r="G19" s="22">
        <v>1792</v>
      </c>
      <c r="H19" s="19">
        <v>2912</v>
      </c>
      <c r="I19" s="19">
        <v>1.63</v>
      </c>
      <c r="J19" s="19">
        <v>83</v>
      </c>
      <c r="K19" s="19">
        <v>1</v>
      </c>
      <c r="L19" s="19" t="s">
        <v>568</v>
      </c>
      <c r="M19" s="19" t="s">
        <v>520</v>
      </c>
      <c r="N19" s="19">
        <v>19</v>
      </c>
      <c r="O19" s="19" t="s">
        <v>569</v>
      </c>
      <c r="P19" s="19" t="s">
        <v>520</v>
      </c>
      <c r="Q19" s="19" t="s">
        <v>537</v>
      </c>
      <c r="R19" s="19" t="s">
        <v>570</v>
      </c>
    </row>
    <row r="20" spans="1:18">
      <c r="A20" s="19">
        <v>18</v>
      </c>
      <c r="B20" s="19" t="s">
        <v>517</v>
      </c>
      <c r="C20" s="21">
        <v>5.3990000000000002E-3</v>
      </c>
      <c r="D20" s="19" t="s">
        <v>543</v>
      </c>
      <c r="E20" s="19"/>
      <c r="F20" s="22">
        <v>341119</v>
      </c>
      <c r="G20" s="22">
        <v>1702</v>
      </c>
      <c r="H20" s="19">
        <v>415</v>
      </c>
      <c r="I20" s="19">
        <v>0.24</v>
      </c>
      <c r="J20" s="19">
        <v>104</v>
      </c>
      <c r="K20" s="19">
        <v>5</v>
      </c>
      <c r="L20" s="19" t="s">
        <v>571</v>
      </c>
      <c r="M20" s="19" t="s">
        <v>520</v>
      </c>
      <c r="N20" s="19"/>
      <c r="O20" s="19" t="s">
        <v>521</v>
      </c>
      <c r="P20" s="19"/>
      <c r="Q20" s="19" t="s">
        <v>522</v>
      </c>
      <c r="R20" s="19" t="s">
        <v>572</v>
      </c>
    </row>
    <row r="21" spans="1:18">
      <c r="A21" s="19">
        <v>19</v>
      </c>
      <c r="B21" s="19" t="s">
        <v>517</v>
      </c>
      <c r="C21" s="21">
        <v>5.1900000000000002E-3</v>
      </c>
      <c r="D21" s="19"/>
      <c r="E21" s="19"/>
      <c r="F21" s="22">
        <v>5215</v>
      </c>
      <c r="G21" s="22">
        <v>379264</v>
      </c>
      <c r="H21" s="19">
        <v>18034</v>
      </c>
      <c r="I21" s="19">
        <v>0.05</v>
      </c>
      <c r="J21" s="19">
        <v>238</v>
      </c>
      <c r="K21" s="19"/>
      <c r="L21" s="19" t="s">
        <v>521</v>
      </c>
      <c r="M21" s="19"/>
      <c r="N21" s="19">
        <v>25</v>
      </c>
      <c r="O21" s="19" t="s">
        <v>573</v>
      </c>
      <c r="P21" s="19" t="s">
        <v>574</v>
      </c>
      <c r="Q21" s="19" t="s">
        <v>550</v>
      </c>
      <c r="R21" s="19" t="s">
        <v>575</v>
      </c>
    </row>
    <row r="22" spans="1:18">
      <c r="A22" s="19">
        <v>20</v>
      </c>
      <c r="B22" s="19" t="s">
        <v>517</v>
      </c>
      <c r="C22" s="21">
        <v>5.156E-3</v>
      </c>
      <c r="D22" s="19"/>
      <c r="E22" s="19"/>
      <c r="F22" s="22">
        <v>44456</v>
      </c>
      <c r="G22" s="22">
        <v>43534</v>
      </c>
      <c r="H22" s="19">
        <v>17416</v>
      </c>
      <c r="I22" s="19">
        <v>0.4</v>
      </c>
      <c r="J22" s="19">
        <v>136</v>
      </c>
      <c r="K22" s="19"/>
      <c r="L22" s="19" t="s">
        <v>521</v>
      </c>
      <c r="M22" s="19"/>
      <c r="N22" s="19">
        <v>25</v>
      </c>
      <c r="O22" s="19" t="s">
        <v>573</v>
      </c>
      <c r="P22" s="19" t="s">
        <v>533</v>
      </c>
      <c r="Q22" s="19" t="s">
        <v>550</v>
      </c>
      <c r="R22" s="19" t="s">
        <v>576</v>
      </c>
    </row>
    <row r="23" spans="1:18">
      <c r="A23" s="19">
        <v>21</v>
      </c>
      <c r="B23" s="19" t="s">
        <v>517</v>
      </c>
      <c r="C23" s="21">
        <v>4.9090000000000002E-3</v>
      </c>
      <c r="D23" s="19" t="s">
        <v>543</v>
      </c>
      <c r="E23" s="19"/>
      <c r="F23" s="22">
        <v>550859</v>
      </c>
      <c r="G23" s="22">
        <v>598</v>
      </c>
      <c r="H23" s="19">
        <v>1523</v>
      </c>
      <c r="I23" s="19">
        <v>2.5499999999999998</v>
      </c>
      <c r="J23" s="19">
        <v>88</v>
      </c>
      <c r="K23" s="19">
        <v>1</v>
      </c>
      <c r="L23" s="19" t="s">
        <v>568</v>
      </c>
      <c r="M23" s="19" t="s">
        <v>520</v>
      </c>
      <c r="N23" s="19"/>
      <c r="O23" s="19" t="s">
        <v>521</v>
      </c>
      <c r="P23" s="19"/>
      <c r="Q23" s="19" t="s">
        <v>577</v>
      </c>
      <c r="R23" s="19" t="s">
        <v>578</v>
      </c>
    </row>
    <row r="24" spans="1:18">
      <c r="A24" s="19">
        <v>22</v>
      </c>
      <c r="B24" s="19" t="s">
        <v>517</v>
      </c>
      <c r="C24" s="21">
        <v>4.8339999999999998E-3</v>
      </c>
      <c r="D24" s="19"/>
      <c r="E24" s="19"/>
      <c r="F24" s="22">
        <v>381508</v>
      </c>
      <c r="G24" s="22">
        <v>1350</v>
      </c>
      <c r="H24" s="19">
        <v>419</v>
      </c>
      <c r="I24" s="19">
        <v>0.31</v>
      </c>
      <c r="J24" s="19">
        <v>102</v>
      </c>
      <c r="K24" s="19">
        <v>20</v>
      </c>
      <c r="L24" s="19" t="s">
        <v>579</v>
      </c>
      <c r="M24" s="19" t="s">
        <v>520</v>
      </c>
      <c r="N24" s="19">
        <v>11</v>
      </c>
      <c r="O24" s="19" t="s">
        <v>580</v>
      </c>
      <c r="P24" s="19" t="s">
        <v>531</v>
      </c>
      <c r="Q24" s="19" t="s">
        <v>527</v>
      </c>
      <c r="R24" s="19" t="s">
        <v>581</v>
      </c>
    </row>
    <row r="25" spans="1:18">
      <c r="A25" s="19">
        <v>23</v>
      </c>
      <c r="B25" s="19" t="s">
        <v>517</v>
      </c>
      <c r="C25" s="21">
        <v>4.6389999999999999E-3</v>
      </c>
      <c r="D25" s="19"/>
      <c r="E25" s="19"/>
      <c r="F25" s="22">
        <v>12138</v>
      </c>
      <c r="G25" s="22">
        <v>179343</v>
      </c>
      <c r="H25" s="19">
        <v>22574</v>
      </c>
      <c r="I25" s="19">
        <v>0.13</v>
      </c>
      <c r="J25" s="19">
        <v>139</v>
      </c>
      <c r="K25" s="19">
        <v>104</v>
      </c>
      <c r="L25" s="19" t="s">
        <v>582</v>
      </c>
      <c r="M25" s="19" t="s">
        <v>520</v>
      </c>
      <c r="N25" s="19"/>
      <c r="O25" s="19" t="s">
        <v>521</v>
      </c>
      <c r="P25" s="19"/>
      <c r="Q25" s="19" t="s">
        <v>547</v>
      </c>
      <c r="R25" s="19" t="s">
        <v>583</v>
      </c>
    </row>
    <row r="26" spans="1:18">
      <c r="A26" s="19">
        <v>24</v>
      </c>
      <c r="B26" s="19" t="s">
        <v>517</v>
      </c>
      <c r="C26" s="21">
        <v>4.4619999999999998E-3</v>
      </c>
      <c r="D26" s="19"/>
      <c r="E26" s="19"/>
      <c r="F26" s="22">
        <v>7656</v>
      </c>
      <c r="G26" s="22">
        <v>273698</v>
      </c>
      <c r="H26" s="19">
        <v>127993</v>
      </c>
      <c r="I26" s="19">
        <v>0.47</v>
      </c>
      <c r="J26" s="19">
        <v>248</v>
      </c>
      <c r="K26" s="19">
        <v>86</v>
      </c>
      <c r="L26" s="19" t="s">
        <v>584</v>
      </c>
      <c r="M26" s="19" t="s">
        <v>520</v>
      </c>
      <c r="N26" s="19"/>
      <c r="O26" s="19" t="s">
        <v>521</v>
      </c>
      <c r="P26" s="19"/>
      <c r="Q26" s="19" t="s">
        <v>547</v>
      </c>
      <c r="R26" s="19" t="s">
        <v>585</v>
      </c>
    </row>
    <row r="27" spans="1:18">
      <c r="A27" s="19">
        <v>25</v>
      </c>
      <c r="B27" s="19" t="s">
        <v>517</v>
      </c>
      <c r="C27" s="21">
        <v>4.424E-3</v>
      </c>
      <c r="D27" s="19"/>
      <c r="E27" s="19"/>
      <c r="F27" s="22">
        <v>479983</v>
      </c>
      <c r="G27" s="22">
        <v>820</v>
      </c>
      <c r="H27" s="19">
        <v>2990</v>
      </c>
      <c r="I27" s="19">
        <v>3.65</v>
      </c>
      <c r="J27" s="19">
        <v>96</v>
      </c>
      <c r="K27" s="19">
        <v>21</v>
      </c>
      <c r="L27" s="19" t="s">
        <v>586</v>
      </c>
      <c r="M27" s="19" t="s">
        <v>520</v>
      </c>
      <c r="N27" s="19"/>
      <c r="O27" s="19" t="s">
        <v>521</v>
      </c>
      <c r="P27" s="19"/>
      <c r="Q27" s="19" t="s">
        <v>522</v>
      </c>
      <c r="R27" s="19" t="s">
        <v>587</v>
      </c>
    </row>
    <row r="28" spans="1:18">
      <c r="A28" s="19">
        <v>26</v>
      </c>
      <c r="B28" s="19" t="s">
        <v>517</v>
      </c>
      <c r="C28" s="21">
        <v>4.3270000000000001E-3</v>
      </c>
      <c r="D28" s="19" t="s">
        <v>543</v>
      </c>
      <c r="E28" s="19"/>
      <c r="F28" s="22">
        <v>630864</v>
      </c>
      <c r="G28" s="22">
        <v>433</v>
      </c>
      <c r="H28" s="19">
        <v>3261</v>
      </c>
      <c r="I28" s="19">
        <v>7.53</v>
      </c>
      <c r="J28" s="19">
        <v>86</v>
      </c>
      <c r="K28" s="19">
        <v>4</v>
      </c>
      <c r="L28" s="19" t="s">
        <v>588</v>
      </c>
      <c r="M28" s="19" t="s">
        <v>520</v>
      </c>
      <c r="N28" s="19"/>
      <c r="O28" s="19" t="s">
        <v>521</v>
      </c>
      <c r="P28" s="19"/>
      <c r="Q28" s="19" t="s">
        <v>522</v>
      </c>
      <c r="R28" s="19" t="s">
        <v>589</v>
      </c>
    </row>
    <row r="29" spans="1:18">
      <c r="A29" s="19">
        <v>27</v>
      </c>
      <c r="B29" s="19" t="s">
        <v>517</v>
      </c>
      <c r="C29" s="21">
        <v>4.0689999999999997E-3</v>
      </c>
      <c r="D29" s="19"/>
      <c r="E29" s="19"/>
      <c r="F29" s="22">
        <v>42349</v>
      </c>
      <c r="G29" s="22">
        <v>46228</v>
      </c>
      <c r="H29" s="19">
        <v>341</v>
      </c>
      <c r="I29" s="19">
        <v>0.01</v>
      </c>
      <c r="J29" s="19">
        <v>129</v>
      </c>
      <c r="K29" s="19"/>
      <c r="L29" s="19" t="s">
        <v>521</v>
      </c>
      <c r="M29" s="19"/>
      <c r="N29" s="19"/>
      <c r="O29" s="19" t="s">
        <v>521</v>
      </c>
      <c r="P29" s="19"/>
      <c r="Q29" s="19" t="s">
        <v>590</v>
      </c>
      <c r="R29" s="19" t="s">
        <v>591</v>
      </c>
    </row>
    <row r="30" spans="1:18">
      <c r="A30" s="19">
        <v>28</v>
      </c>
      <c r="B30" s="19" t="s">
        <v>517</v>
      </c>
      <c r="C30" s="21">
        <v>3.9519999999999998E-3</v>
      </c>
      <c r="D30" s="19"/>
      <c r="E30" s="19"/>
      <c r="F30" s="22">
        <v>2295</v>
      </c>
      <c r="G30" s="22">
        <v>711338</v>
      </c>
      <c r="H30" s="19">
        <v>72064</v>
      </c>
      <c r="I30" s="19">
        <v>0.1</v>
      </c>
      <c r="J30" s="19">
        <v>243</v>
      </c>
      <c r="K30" s="19">
        <v>109</v>
      </c>
      <c r="L30" s="19" t="s">
        <v>592</v>
      </c>
      <c r="M30" s="19" t="s">
        <v>533</v>
      </c>
      <c r="N30" s="19"/>
      <c r="O30" s="19" t="s">
        <v>521</v>
      </c>
      <c r="P30" s="19"/>
      <c r="Q30" s="19" t="s">
        <v>547</v>
      </c>
      <c r="R30" s="19" t="s">
        <v>593</v>
      </c>
    </row>
    <row r="31" spans="1:18">
      <c r="A31" s="19">
        <v>29</v>
      </c>
      <c r="B31" s="19" t="s">
        <v>517</v>
      </c>
      <c r="C31" s="21">
        <v>3.712E-3</v>
      </c>
      <c r="D31" s="19" t="s">
        <v>543</v>
      </c>
      <c r="E31" s="19"/>
      <c r="F31" s="22">
        <v>446517</v>
      </c>
      <c r="G31" s="22">
        <v>963</v>
      </c>
      <c r="H31" s="19">
        <v>464</v>
      </c>
      <c r="I31" s="19">
        <v>0.48</v>
      </c>
      <c r="J31" s="19">
        <v>123</v>
      </c>
      <c r="K31" s="19">
        <v>7</v>
      </c>
      <c r="L31" s="19" t="s">
        <v>594</v>
      </c>
      <c r="M31" s="19" t="s">
        <v>520</v>
      </c>
      <c r="N31" s="19"/>
      <c r="O31" s="19" t="s">
        <v>521</v>
      </c>
      <c r="P31" s="19"/>
      <c r="Q31" s="19" t="s">
        <v>522</v>
      </c>
      <c r="R31" s="19" t="s">
        <v>595</v>
      </c>
    </row>
    <row r="32" spans="1:18">
      <c r="A32" s="19">
        <v>30</v>
      </c>
      <c r="B32" s="19" t="s">
        <v>517</v>
      </c>
      <c r="C32" s="21">
        <v>3.5430000000000001E-3</v>
      </c>
      <c r="D32" s="19"/>
      <c r="E32" s="19"/>
      <c r="F32" s="22">
        <v>30542</v>
      </c>
      <c r="G32" s="22">
        <v>68167</v>
      </c>
      <c r="H32" s="19">
        <v>6704</v>
      </c>
      <c r="I32" s="19">
        <v>0.1</v>
      </c>
      <c r="J32" s="19">
        <v>156</v>
      </c>
      <c r="K32" s="19">
        <v>40</v>
      </c>
      <c r="L32" s="19" t="s">
        <v>596</v>
      </c>
      <c r="M32" s="19" t="s">
        <v>520</v>
      </c>
      <c r="N32" s="19"/>
      <c r="O32" s="19" t="s">
        <v>521</v>
      </c>
      <c r="P32" s="19"/>
      <c r="Q32" s="19" t="s">
        <v>547</v>
      </c>
      <c r="R32" s="19" t="s">
        <v>597</v>
      </c>
    </row>
    <row r="33" spans="1:18">
      <c r="A33" s="19">
        <v>31</v>
      </c>
      <c r="B33" s="19" t="s">
        <v>517</v>
      </c>
      <c r="C33" s="21">
        <v>3.2550000000000001E-3</v>
      </c>
      <c r="D33" s="19"/>
      <c r="E33" s="19"/>
      <c r="F33" s="22">
        <v>339070</v>
      </c>
      <c r="G33" s="22">
        <v>1723</v>
      </c>
      <c r="H33" s="19">
        <v>38</v>
      </c>
      <c r="I33" s="19">
        <v>0.02</v>
      </c>
      <c r="J33" s="19">
        <v>82</v>
      </c>
      <c r="K33" s="19">
        <v>28</v>
      </c>
      <c r="L33" s="19" t="s">
        <v>598</v>
      </c>
      <c r="M33" s="19" t="s">
        <v>520</v>
      </c>
      <c r="N33" s="19"/>
      <c r="O33" s="19" t="s">
        <v>521</v>
      </c>
      <c r="P33" s="19"/>
      <c r="Q33" s="19" t="s">
        <v>522</v>
      </c>
      <c r="R33" s="19" t="s">
        <v>599</v>
      </c>
    </row>
    <row r="34" spans="1:18">
      <c r="A34" s="19">
        <v>32</v>
      </c>
      <c r="B34" s="19" t="s">
        <v>517</v>
      </c>
      <c r="C34" s="21">
        <v>2.9979999999999998E-3</v>
      </c>
      <c r="D34" s="19"/>
      <c r="E34" s="19"/>
      <c r="F34" s="22">
        <v>13694</v>
      </c>
      <c r="G34" s="22">
        <v>159577</v>
      </c>
      <c r="H34" s="19">
        <v>5498</v>
      </c>
      <c r="I34" s="19">
        <v>0.03</v>
      </c>
      <c r="J34" s="19">
        <v>167</v>
      </c>
      <c r="K34" s="19">
        <v>70</v>
      </c>
      <c r="L34" s="19" t="s">
        <v>600</v>
      </c>
      <c r="M34" s="19" t="s">
        <v>520</v>
      </c>
      <c r="N34" s="19"/>
      <c r="O34" s="19" t="s">
        <v>521</v>
      </c>
      <c r="P34" s="19"/>
      <c r="Q34" s="19" t="s">
        <v>547</v>
      </c>
      <c r="R34" s="19" t="s">
        <v>601</v>
      </c>
    </row>
    <row r="35" spans="1:18">
      <c r="A35" s="19">
        <v>33</v>
      </c>
      <c r="B35" s="19" t="s">
        <v>517</v>
      </c>
      <c r="C35" s="21">
        <v>2.97E-3</v>
      </c>
      <c r="D35" s="19"/>
      <c r="E35" s="19"/>
      <c r="F35" s="22">
        <v>42307</v>
      </c>
      <c r="G35" s="22">
        <v>46284</v>
      </c>
      <c r="H35" s="19">
        <v>138295</v>
      </c>
      <c r="I35" s="19">
        <v>2.99</v>
      </c>
      <c r="J35" s="19">
        <v>216</v>
      </c>
      <c r="K35" s="19">
        <v>73</v>
      </c>
      <c r="L35" s="19" t="s">
        <v>602</v>
      </c>
      <c r="M35" s="19" t="s">
        <v>520</v>
      </c>
      <c r="N35" s="19"/>
      <c r="O35" s="19" t="s">
        <v>521</v>
      </c>
      <c r="P35" s="19"/>
      <c r="Q35" s="19" t="s">
        <v>547</v>
      </c>
      <c r="R35" s="19" t="s">
        <v>603</v>
      </c>
    </row>
    <row r="36" spans="1:18">
      <c r="A36" s="19">
        <v>34</v>
      </c>
      <c r="B36" s="19" t="s">
        <v>517</v>
      </c>
      <c r="C36" s="21">
        <v>2.8999999999999998E-3</v>
      </c>
      <c r="D36" s="19" t="s">
        <v>543</v>
      </c>
      <c r="E36" s="19"/>
      <c r="F36" s="22">
        <v>661602</v>
      </c>
      <c r="G36" s="22">
        <v>385</v>
      </c>
      <c r="H36" s="19">
        <v>2486</v>
      </c>
      <c r="I36" s="19">
        <v>6.46</v>
      </c>
      <c r="J36" s="19">
        <v>97</v>
      </c>
      <c r="K36" s="19">
        <v>6</v>
      </c>
      <c r="L36" s="19" t="s">
        <v>604</v>
      </c>
      <c r="M36" s="19" t="s">
        <v>520</v>
      </c>
      <c r="N36" s="19"/>
      <c r="O36" s="19" t="s">
        <v>521</v>
      </c>
      <c r="P36" s="19"/>
      <c r="Q36" s="19" t="s">
        <v>522</v>
      </c>
      <c r="R36" s="19" t="s">
        <v>605</v>
      </c>
    </row>
    <row r="37" spans="1:18">
      <c r="A37" s="19">
        <v>35</v>
      </c>
      <c r="B37" s="19" t="s">
        <v>517</v>
      </c>
      <c r="C37" s="21">
        <v>2.7009999999999998E-3</v>
      </c>
      <c r="D37" s="19" t="s">
        <v>543</v>
      </c>
      <c r="E37" s="19" t="s">
        <v>525</v>
      </c>
      <c r="F37" s="22">
        <v>530680</v>
      </c>
      <c r="G37" s="22">
        <v>652</v>
      </c>
      <c r="H37" s="19">
        <v>2903</v>
      </c>
      <c r="I37" s="19">
        <v>4.45</v>
      </c>
      <c r="J37" s="19">
        <v>111</v>
      </c>
      <c r="K37" s="19">
        <v>1</v>
      </c>
      <c r="L37" s="19" t="s">
        <v>568</v>
      </c>
      <c r="M37" s="19" t="s">
        <v>520</v>
      </c>
      <c r="N37" s="19">
        <v>22</v>
      </c>
      <c r="O37" s="19" t="s">
        <v>606</v>
      </c>
      <c r="P37" s="19" t="s">
        <v>520</v>
      </c>
      <c r="Q37" s="19" t="s">
        <v>537</v>
      </c>
      <c r="R37" s="19" t="s">
        <v>607</v>
      </c>
    </row>
    <row r="38" spans="1:18">
      <c r="A38" s="19">
        <v>36</v>
      </c>
      <c r="B38" s="19" t="s">
        <v>517</v>
      </c>
      <c r="C38" s="21">
        <v>2.611E-3</v>
      </c>
      <c r="D38" s="19"/>
      <c r="E38" s="19"/>
      <c r="F38" s="22">
        <v>307612</v>
      </c>
      <c r="G38" s="22">
        <v>2094</v>
      </c>
      <c r="H38" s="19">
        <v>291</v>
      </c>
      <c r="I38" s="19">
        <v>0.14000000000000001</v>
      </c>
      <c r="J38" s="19">
        <v>105</v>
      </c>
      <c r="K38" s="19">
        <v>30</v>
      </c>
      <c r="L38" s="19" t="s">
        <v>608</v>
      </c>
      <c r="M38" s="19" t="s">
        <v>520</v>
      </c>
      <c r="N38" s="19">
        <v>14</v>
      </c>
      <c r="O38" s="19" t="s">
        <v>609</v>
      </c>
      <c r="P38" s="19" t="s">
        <v>610</v>
      </c>
      <c r="Q38" s="19" t="s">
        <v>527</v>
      </c>
      <c r="R38" s="19" t="s">
        <v>611</v>
      </c>
    </row>
    <row r="39" spans="1:18">
      <c r="A39" s="19">
        <v>37</v>
      </c>
      <c r="B39" s="19" t="s">
        <v>517</v>
      </c>
      <c r="C39" s="21">
        <v>2.5990000000000002E-3</v>
      </c>
      <c r="D39" s="19"/>
      <c r="E39" s="19"/>
      <c r="F39" s="22">
        <v>29776</v>
      </c>
      <c r="G39" s="22">
        <v>70179</v>
      </c>
      <c r="H39" s="19">
        <v>14591</v>
      </c>
      <c r="I39" s="19">
        <v>0.21</v>
      </c>
      <c r="J39" s="19">
        <v>175</v>
      </c>
      <c r="K39" s="19">
        <v>88</v>
      </c>
      <c r="L39" s="19" t="s">
        <v>546</v>
      </c>
      <c r="M39" s="19" t="s">
        <v>520</v>
      </c>
      <c r="N39" s="19"/>
      <c r="O39" s="19" t="s">
        <v>521</v>
      </c>
      <c r="P39" s="19"/>
      <c r="Q39" s="19" t="s">
        <v>547</v>
      </c>
      <c r="R39" s="19" t="s">
        <v>612</v>
      </c>
    </row>
    <row r="40" spans="1:18">
      <c r="A40" s="19">
        <v>38</v>
      </c>
      <c r="B40" s="19" t="s">
        <v>517</v>
      </c>
      <c r="C40" s="21">
        <v>2.2169999999999998E-3</v>
      </c>
      <c r="D40" s="19"/>
      <c r="E40" s="19"/>
      <c r="F40" s="22">
        <v>7595</v>
      </c>
      <c r="G40" s="22">
        <v>275628</v>
      </c>
      <c r="H40" s="19">
        <v>60756</v>
      </c>
      <c r="I40" s="19">
        <v>0.22</v>
      </c>
      <c r="J40" s="19">
        <v>219</v>
      </c>
      <c r="K40" s="19">
        <v>77</v>
      </c>
      <c r="L40" s="19" t="s">
        <v>613</v>
      </c>
      <c r="M40" s="19" t="s">
        <v>614</v>
      </c>
      <c r="N40" s="19"/>
      <c r="O40" s="19" t="s">
        <v>521</v>
      </c>
      <c r="P40" s="19"/>
      <c r="Q40" s="19" t="s">
        <v>547</v>
      </c>
      <c r="R40" s="19" t="s">
        <v>615</v>
      </c>
    </row>
    <row r="41" spans="1:18">
      <c r="A41" s="19">
        <v>39</v>
      </c>
      <c r="B41" s="19" t="s">
        <v>517</v>
      </c>
      <c r="C41" s="21">
        <v>2.127E-3</v>
      </c>
      <c r="D41" s="19"/>
      <c r="E41" s="19"/>
      <c r="F41" s="22">
        <v>93902</v>
      </c>
      <c r="G41" s="22">
        <v>15850</v>
      </c>
      <c r="H41" s="19">
        <v>2196</v>
      </c>
      <c r="I41" s="19">
        <v>0.14000000000000001</v>
      </c>
      <c r="J41" s="19">
        <v>87</v>
      </c>
      <c r="K41" s="19">
        <v>13</v>
      </c>
      <c r="L41" s="19" t="s">
        <v>616</v>
      </c>
      <c r="M41" s="19" t="s">
        <v>520</v>
      </c>
      <c r="N41" s="19"/>
      <c r="O41" s="19" t="s">
        <v>521</v>
      </c>
      <c r="P41" s="19"/>
      <c r="Q41" s="19" t="s">
        <v>547</v>
      </c>
      <c r="R41" s="19" t="s">
        <v>617</v>
      </c>
    </row>
    <row r="42" spans="1:18">
      <c r="A42" s="19">
        <v>40</v>
      </c>
      <c r="B42" s="19" t="s">
        <v>517</v>
      </c>
      <c r="C42" s="21">
        <v>1.8259999999999999E-3</v>
      </c>
      <c r="D42" s="19"/>
      <c r="E42" s="19"/>
      <c r="F42" s="22">
        <v>42297</v>
      </c>
      <c r="G42" s="22">
        <v>46297</v>
      </c>
      <c r="H42" s="19">
        <v>547</v>
      </c>
      <c r="I42" s="19">
        <v>0.01</v>
      </c>
      <c r="J42" s="19">
        <v>233</v>
      </c>
      <c r="K42" s="19">
        <v>50</v>
      </c>
      <c r="L42" s="19" t="s">
        <v>618</v>
      </c>
      <c r="M42" s="19" t="s">
        <v>520</v>
      </c>
      <c r="N42" s="19"/>
      <c r="O42" s="19" t="s">
        <v>521</v>
      </c>
      <c r="P42" s="19"/>
      <c r="Q42" s="19" t="s">
        <v>547</v>
      </c>
      <c r="R42" s="19" t="s">
        <v>619</v>
      </c>
    </row>
    <row r="43" spans="1:18">
      <c r="A43" s="19">
        <v>41</v>
      </c>
      <c r="B43" s="19" t="s">
        <v>517</v>
      </c>
      <c r="C43" s="21">
        <v>1.787E-3</v>
      </c>
      <c r="D43" s="19"/>
      <c r="E43" s="19"/>
      <c r="F43" s="22">
        <v>33051</v>
      </c>
      <c r="G43" s="22">
        <v>62213</v>
      </c>
      <c r="H43" s="19">
        <v>2581</v>
      </c>
      <c r="I43" s="19">
        <v>0.04</v>
      </c>
      <c r="J43" s="19">
        <v>124</v>
      </c>
      <c r="K43" s="19">
        <v>95</v>
      </c>
      <c r="L43" s="19" t="s">
        <v>620</v>
      </c>
      <c r="M43" s="19" t="s">
        <v>610</v>
      </c>
      <c r="N43" s="19"/>
      <c r="O43" s="19" t="s">
        <v>521</v>
      </c>
      <c r="P43" s="19"/>
      <c r="Q43" s="19" t="s">
        <v>547</v>
      </c>
      <c r="R43" s="19" t="s">
        <v>621</v>
      </c>
    </row>
    <row r="44" spans="1:18">
      <c r="A44" s="19">
        <v>42</v>
      </c>
      <c r="B44" s="19" t="s">
        <v>517</v>
      </c>
      <c r="C44" s="21">
        <v>1.735E-3</v>
      </c>
      <c r="D44" s="19"/>
      <c r="E44" s="19"/>
      <c r="F44" s="22">
        <v>48823</v>
      </c>
      <c r="G44" s="22">
        <v>38703</v>
      </c>
      <c r="H44" s="19">
        <v>257637</v>
      </c>
      <c r="I44" s="19">
        <v>6.66</v>
      </c>
      <c r="J44" s="19">
        <v>344</v>
      </c>
      <c r="K44" s="19">
        <v>94</v>
      </c>
      <c r="L44" s="19" t="s">
        <v>622</v>
      </c>
      <c r="M44" s="19" t="s">
        <v>520</v>
      </c>
      <c r="N44" s="19"/>
      <c r="O44" s="19" t="s">
        <v>521</v>
      </c>
      <c r="P44" s="19"/>
      <c r="Q44" s="19" t="s">
        <v>547</v>
      </c>
      <c r="R44" s="19" t="s">
        <v>623</v>
      </c>
    </row>
    <row r="45" spans="1:18">
      <c r="A45" s="19">
        <v>43</v>
      </c>
      <c r="B45" s="19" t="s">
        <v>517</v>
      </c>
      <c r="C45" s="21">
        <v>1.6750000000000001E-3</v>
      </c>
      <c r="D45" s="19" t="s">
        <v>624</v>
      </c>
      <c r="E45" s="19"/>
      <c r="F45" s="22">
        <v>352751</v>
      </c>
      <c r="G45" s="22">
        <v>1589</v>
      </c>
      <c r="H45" s="19">
        <v>4075</v>
      </c>
      <c r="I45" s="19">
        <v>2.56</v>
      </c>
      <c r="J45" s="19">
        <v>91</v>
      </c>
      <c r="K45" s="19">
        <v>4</v>
      </c>
      <c r="L45" s="19" t="s">
        <v>588</v>
      </c>
      <c r="M45" s="19" t="s">
        <v>520</v>
      </c>
      <c r="N45" s="19"/>
      <c r="O45" s="19" t="s">
        <v>521</v>
      </c>
      <c r="P45" s="19"/>
      <c r="Q45" s="19" t="s">
        <v>522</v>
      </c>
      <c r="R45" s="19" t="s">
        <v>625</v>
      </c>
    </row>
    <row r="46" spans="1:18">
      <c r="A46" s="19">
        <v>44</v>
      </c>
      <c r="B46" s="19" t="s">
        <v>517</v>
      </c>
      <c r="C46" s="21">
        <v>1.624E-3</v>
      </c>
      <c r="D46" s="19"/>
      <c r="E46" s="19"/>
      <c r="F46" s="22">
        <v>179434</v>
      </c>
      <c r="G46" s="22">
        <v>5663</v>
      </c>
      <c r="H46" s="19">
        <v>22013</v>
      </c>
      <c r="I46" s="19">
        <v>3.89</v>
      </c>
      <c r="J46" s="19">
        <v>169</v>
      </c>
      <c r="K46" s="19"/>
      <c r="L46" s="19" t="s">
        <v>521</v>
      </c>
      <c r="M46" s="19"/>
      <c r="N46" s="19">
        <v>4</v>
      </c>
      <c r="O46" s="19" t="s">
        <v>626</v>
      </c>
      <c r="P46" s="19" t="s">
        <v>520</v>
      </c>
      <c r="Q46" s="19" t="s">
        <v>550</v>
      </c>
      <c r="R46" s="19" t="s">
        <v>627</v>
      </c>
    </row>
    <row r="47" spans="1:18">
      <c r="A47" s="19">
        <v>45</v>
      </c>
      <c r="B47" s="19" t="s">
        <v>517</v>
      </c>
      <c r="C47" s="21">
        <v>1.5250000000000001E-3</v>
      </c>
      <c r="D47" s="19" t="s">
        <v>543</v>
      </c>
      <c r="E47" s="19"/>
      <c r="F47" s="22">
        <v>463641</v>
      </c>
      <c r="G47" s="22">
        <v>886</v>
      </c>
      <c r="H47" s="19">
        <v>2235</v>
      </c>
      <c r="I47" s="19">
        <v>2.52</v>
      </c>
      <c r="J47" s="19">
        <v>77</v>
      </c>
      <c r="K47" s="19">
        <v>8</v>
      </c>
      <c r="L47" s="19" t="s">
        <v>628</v>
      </c>
      <c r="M47" s="19" t="s">
        <v>520</v>
      </c>
      <c r="N47" s="19"/>
      <c r="O47" s="19" t="s">
        <v>521</v>
      </c>
      <c r="P47" s="19"/>
      <c r="Q47" s="19" t="s">
        <v>522</v>
      </c>
      <c r="R47" s="19" t="s">
        <v>629</v>
      </c>
    </row>
    <row r="48" spans="1:18">
      <c r="A48" s="19">
        <v>46</v>
      </c>
      <c r="B48" s="19" t="s">
        <v>517</v>
      </c>
      <c r="C48" s="21">
        <v>1.3619999999999999E-3</v>
      </c>
      <c r="D48" s="19"/>
      <c r="E48" s="19"/>
      <c r="F48" s="22">
        <v>21221</v>
      </c>
      <c r="G48" s="22">
        <v>101990</v>
      </c>
      <c r="H48" s="19">
        <v>50873</v>
      </c>
      <c r="I48" s="19">
        <v>0.5</v>
      </c>
      <c r="J48" s="19">
        <v>183</v>
      </c>
      <c r="K48" s="19">
        <v>129</v>
      </c>
      <c r="L48" s="19" t="s">
        <v>630</v>
      </c>
      <c r="M48" s="19" t="s">
        <v>531</v>
      </c>
      <c r="N48" s="19"/>
      <c r="O48" s="19" t="s">
        <v>521</v>
      </c>
      <c r="P48" s="19"/>
      <c r="Q48" s="19" t="s">
        <v>547</v>
      </c>
      <c r="R48" s="19" t="s">
        <v>631</v>
      </c>
    </row>
    <row r="49" spans="1:18">
      <c r="A49" s="19">
        <v>47</v>
      </c>
      <c r="B49" s="19" t="s">
        <v>517</v>
      </c>
      <c r="C49" s="21">
        <v>1.34E-3</v>
      </c>
      <c r="D49" s="19"/>
      <c r="E49" s="19"/>
      <c r="F49" s="22">
        <v>12593</v>
      </c>
      <c r="G49" s="22">
        <v>173115</v>
      </c>
      <c r="H49" s="19">
        <v>109304</v>
      </c>
      <c r="I49" s="19">
        <v>0.63</v>
      </c>
      <c r="J49" s="19">
        <v>195</v>
      </c>
      <c r="K49" s="19">
        <v>142</v>
      </c>
      <c r="L49" s="19" t="s">
        <v>632</v>
      </c>
      <c r="M49" s="19" t="s">
        <v>633</v>
      </c>
      <c r="N49" s="19"/>
      <c r="O49" s="19" t="s">
        <v>521</v>
      </c>
      <c r="P49" s="19"/>
      <c r="Q49" s="19" t="s">
        <v>547</v>
      </c>
      <c r="R49" s="19" t="s">
        <v>583</v>
      </c>
    </row>
    <row r="50" spans="1:18">
      <c r="A50" s="19">
        <v>48</v>
      </c>
      <c r="B50" s="19" t="s">
        <v>517</v>
      </c>
      <c r="C50" s="21">
        <v>1.1039999999999999E-3</v>
      </c>
      <c r="D50" s="19"/>
      <c r="E50" s="19"/>
      <c r="F50" s="22">
        <v>42013</v>
      </c>
      <c r="G50" s="22">
        <v>46682</v>
      </c>
      <c r="H50" s="19">
        <v>21274</v>
      </c>
      <c r="I50" s="19">
        <v>0.46</v>
      </c>
      <c r="J50" s="19">
        <v>118</v>
      </c>
      <c r="K50" s="19">
        <v>142</v>
      </c>
      <c r="L50" s="19" t="s">
        <v>632</v>
      </c>
      <c r="M50" s="19" t="s">
        <v>533</v>
      </c>
      <c r="N50" s="19"/>
      <c r="O50" s="19" t="s">
        <v>521</v>
      </c>
      <c r="P50" s="19"/>
      <c r="Q50" s="19" t="s">
        <v>547</v>
      </c>
      <c r="R50" s="19" t="s">
        <v>634</v>
      </c>
    </row>
    <row r="51" spans="1:18">
      <c r="A51" s="19">
        <v>49</v>
      </c>
      <c r="B51" s="19" t="s">
        <v>517</v>
      </c>
      <c r="C51" s="21">
        <v>1.098E-3</v>
      </c>
      <c r="D51" s="19"/>
      <c r="E51" s="19"/>
      <c r="F51" s="22">
        <v>1564</v>
      </c>
      <c r="G51" s="22">
        <v>927993</v>
      </c>
      <c r="H51" s="19">
        <v>6660</v>
      </c>
      <c r="I51" s="19">
        <v>0.01</v>
      </c>
      <c r="J51" s="19">
        <v>232</v>
      </c>
      <c r="K51" s="19">
        <v>97</v>
      </c>
      <c r="L51" s="19" t="s">
        <v>635</v>
      </c>
      <c r="M51" s="19" t="s">
        <v>574</v>
      </c>
      <c r="N51" s="19"/>
      <c r="O51" s="19" t="s">
        <v>521</v>
      </c>
      <c r="P51" s="19"/>
      <c r="Q51" s="19" t="s">
        <v>547</v>
      </c>
      <c r="R51" s="19" t="s">
        <v>636</v>
      </c>
    </row>
    <row r="52" spans="1:18">
      <c r="A52" s="19">
        <v>50</v>
      </c>
      <c r="B52" s="19" t="s">
        <v>517</v>
      </c>
      <c r="C52" s="21">
        <v>1.0790000000000001E-3</v>
      </c>
      <c r="D52" s="19" t="s">
        <v>543</v>
      </c>
      <c r="E52" s="19"/>
      <c r="F52" s="22">
        <v>242762</v>
      </c>
      <c r="G52" s="22">
        <v>3299</v>
      </c>
      <c r="H52" s="19">
        <v>1089</v>
      </c>
      <c r="I52" s="19">
        <v>0.33</v>
      </c>
      <c r="J52" s="19">
        <v>172</v>
      </c>
      <c r="K52" s="19">
        <v>24</v>
      </c>
      <c r="L52" s="19" t="s">
        <v>637</v>
      </c>
      <c r="M52" s="19" t="s">
        <v>520</v>
      </c>
      <c r="N52" s="19"/>
      <c r="O52" s="19" t="s">
        <v>521</v>
      </c>
      <c r="P52" s="19"/>
      <c r="Q52" s="19" t="s">
        <v>547</v>
      </c>
      <c r="R52" s="19" t="s">
        <v>638</v>
      </c>
    </row>
    <row r="53" spans="1:18">
      <c r="A53" s="19">
        <v>51</v>
      </c>
      <c r="B53" s="19" t="s">
        <v>517</v>
      </c>
      <c r="C53" s="21">
        <v>1.01E-3</v>
      </c>
      <c r="D53" s="19"/>
      <c r="E53" s="19"/>
      <c r="F53" s="22">
        <v>73317</v>
      </c>
      <c r="G53" s="22">
        <v>22568</v>
      </c>
      <c r="H53" s="19">
        <v>3377</v>
      </c>
      <c r="I53" s="19">
        <v>0.15</v>
      </c>
      <c r="J53" s="19">
        <v>141</v>
      </c>
      <c r="K53" s="19">
        <v>47</v>
      </c>
      <c r="L53" s="19" t="s">
        <v>563</v>
      </c>
      <c r="M53" s="19" t="s">
        <v>520</v>
      </c>
      <c r="N53" s="19"/>
      <c r="O53" s="19" t="s">
        <v>521</v>
      </c>
      <c r="P53" s="19"/>
      <c r="Q53" s="19" t="s">
        <v>547</v>
      </c>
      <c r="R53" s="19" t="s">
        <v>639</v>
      </c>
    </row>
    <row r="54" spans="1:18">
      <c r="A54" s="19">
        <v>52</v>
      </c>
      <c r="B54" s="19" t="s">
        <v>517</v>
      </c>
      <c r="C54" s="21">
        <v>1.0009999999999999E-3</v>
      </c>
      <c r="D54" s="19"/>
      <c r="E54" s="19"/>
      <c r="F54" s="22">
        <v>96419</v>
      </c>
      <c r="G54" s="22">
        <v>15244</v>
      </c>
      <c r="H54" s="19">
        <v>11335</v>
      </c>
      <c r="I54" s="19">
        <v>0.74</v>
      </c>
      <c r="J54" s="19">
        <v>96</v>
      </c>
      <c r="K54" s="19">
        <v>48</v>
      </c>
      <c r="L54" s="19" t="s">
        <v>640</v>
      </c>
      <c r="M54" s="19" t="s">
        <v>520</v>
      </c>
      <c r="N54" s="19"/>
      <c r="O54" s="19" t="s">
        <v>521</v>
      </c>
      <c r="P54" s="19"/>
      <c r="Q54" s="19" t="s">
        <v>547</v>
      </c>
      <c r="R54" s="19" t="s">
        <v>641</v>
      </c>
    </row>
    <row r="55" spans="1:18">
      <c r="A55" s="19">
        <v>53</v>
      </c>
      <c r="B55" s="19" t="s">
        <v>517</v>
      </c>
      <c r="C55" s="21">
        <v>9.9099999999999991E-4</v>
      </c>
      <c r="D55" s="19"/>
      <c r="E55" s="19"/>
      <c r="F55" s="22">
        <v>52760</v>
      </c>
      <c r="G55" s="22">
        <v>35049</v>
      </c>
      <c r="H55" s="19">
        <v>2069</v>
      </c>
      <c r="I55" s="19">
        <v>0.06</v>
      </c>
      <c r="J55" s="19">
        <v>218</v>
      </c>
      <c r="K55" s="19">
        <v>119</v>
      </c>
      <c r="L55" s="19" t="s">
        <v>642</v>
      </c>
      <c r="M55" s="19" t="s">
        <v>520</v>
      </c>
      <c r="N55" s="19"/>
      <c r="O55" s="19" t="s">
        <v>521</v>
      </c>
      <c r="P55" s="19"/>
      <c r="Q55" s="19" t="s">
        <v>547</v>
      </c>
      <c r="R55" s="19" t="s">
        <v>643</v>
      </c>
    </row>
    <row r="56" spans="1:18">
      <c r="A56" s="19">
        <v>54</v>
      </c>
      <c r="B56" s="19" t="s">
        <v>517</v>
      </c>
      <c r="C56" s="21">
        <v>8.43E-4</v>
      </c>
      <c r="D56" s="19"/>
      <c r="E56" s="19"/>
      <c r="F56" s="22">
        <v>28059</v>
      </c>
      <c r="G56" s="22">
        <v>75074</v>
      </c>
      <c r="H56" s="19">
        <v>4876</v>
      </c>
      <c r="I56" s="19">
        <v>0.06</v>
      </c>
      <c r="J56" s="19">
        <v>112</v>
      </c>
      <c r="K56" s="19">
        <v>117</v>
      </c>
      <c r="L56" s="19" t="s">
        <v>644</v>
      </c>
      <c r="M56" s="19" t="s">
        <v>531</v>
      </c>
      <c r="N56" s="19"/>
      <c r="O56" s="19" t="s">
        <v>521</v>
      </c>
      <c r="P56" s="19"/>
      <c r="Q56" s="19" t="s">
        <v>547</v>
      </c>
      <c r="R56" s="19" t="s">
        <v>645</v>
      </c>
    </row>
    <row r="57" spans="1:18">
      <c r="A57" s="19">
        <v>55</v>
      </c>
      <c r="B57" s="19" t="s">
        <v>517</v>
      </c>
      <c r="C57" s="21">
        <v>7.67E-4</v>
      </c>
      <c r="D57" s="19"/>
      <c r="E57" s="19"/>
      <c r="F57" s="22">
        <v>45853</v>
      </c>
      <c r="G57" s="22">
        <v>41887</v>
      </c>
      <c r="H57" s="19">
        <v>2213</v>
      </c>
      <c r="I57" s="19">
        <v>0.05</v>
      </c>
      <c r="J57" s="19">
        <v>117</v>
      </c>
      <c r="K57" s="19">
        <v>115</v>
      </c>
      <c r="L57" s="19" t="s">
        <v>539</v>
      </c>
      <c r="M57" s="19" t="s">
        <v>610</v>
      </c>
      <c r="N57" s="19"/>
      <c r="O57" s="19" t="s">
        <v>521</v>
      </c>
      <c r="P57" s="19"/>
      <c r="Q57" s="19" t="s">
        <v>547</v>
      </c>
      <c r="R57" s="19" t="s">
        <v>646</v>
      </c>
    </row>
    <row r="58" spans="1:18">
      <c r="A58" s="19">
        <v>56</v>
      </c>
      <c r="B58" s="19" t="s">
        <v>517</v>
      </c>
      <c r="C58" s="21">
        <v>7.6400000000000003E-4</v>
      </c>
      <c r="D58" s="19"/>
      <c r="E58" s="19"/>
      <c r="F58" s="22">
        <v>71792</v>
      </c>
      <c r="G58" s="22">
        <v>23235</v>
      </c>
      <c r="H58" s="19">
        <v>114457</v>
      </c>
      <c r="I58" s="19">
        <v>4.93</v>
      </c>
      <c r="J58" s="19">
        <v>183</v>
      </c>
      <c r="K58" s="19">
        <v>76</v>
      </c>
      <c r="L58" s="19" t="s">
        <v>647</v>
      </c>
      <c r="M58" s="19" t="s">
        <v>520</v>
      </c>
      <c r="N58" s="19"/>
      <c r="O58" s="19" t="s">
        <v>521</v>
      </c>
      <c r="P58" s="19"/>
      <c r="Q58" s="19" t="s">
        <v>547</v>
      </c>
      <c r="R58" s="19" t="s">
        <v>648</v>
      </c>
    </row>
    <row r="59" spans="1:18">
      <c r="A59" s="19">
        <v>57</v>
      </c>
      <c r="B59" s="19" t="s">
        <v>517</v>
      </c>
      <c r="C59" s="21">
        <v>7.5900000000000002E-4</v>
      </c>
      <c r="D59" s="19"/>
      <c r="E59" s="19"/>
      <c r="F59" s="22">
        <v>21011</v>
      </c>
      <c r="G59" s="22">
        <v>103077</v>
      </c>
      <c r="H59" s="19">
        <v>55381</v>
      </c>
      <c r="I59" s="19">
        <v>0.54</v>
      </c>
      <c r="J59" s="19">
        <v>159</v>
      </c>
      <c r="K59" s="19">
        <v>142</v>
      </c>
      <c r="L59" s="19" t="s">
        <v>632</v>
      </c>
      <c r="M59" s="19" t="s">
        <v>633</v>
      </c>
      <c r="N59" s="19"/>
      <c r="O59" s="19" t="s">
        <v>521</v>
      </c>
      <c r="P59" s="19"/>
      <c r="Q59" s="19" t="s">
        <v>547</v>
      </c>
      <c r="R59" s="19" t="s">
        <v>649</v>
      </c>
    </row>
    <row r="60" spans="1:18">
      <c r="A60" s="19">
        <v>58</v>
      </c>
      <c r="B60" s="19" t="s">
        <v>517</v>
      </c>
      <c r="C60" s="21">
        <v>7.0200000000000004E-4</v>
      </c>
      <c r="D60" s="19"/>
      <c r="E60" s="19"/>
      <c r="F60" s="22">
        <v>2329</v>
      </c>
      <c r="G60" s="22">
        <v>703889</v>
      </c>
      <c r="H60" s="19">
        <v>22105</v>
      </c>
      <c r="I60" s="19">
        <v>0.03</v>
      </c>
      <c r="J60" s="19">
        <v>262</v>
      </c>
      <c r="K60" s="19">
        <v>143</v>
      </c>
      <c r="L60" s="19" t="s">
        <v>650</v>
      </c>
      <c r="M60" s="19" t="s">
        <v>651</v>
      </c>
      <c r="N60" s="19"/>
      <c r="O60" s="19" t="s">
        <v>521</v>
      </c>
      <c r="P60" s="19"/>
      <c r="Q60" s="19" t="s">
        <v>547</v>
      </c>
      <c r="R60" s="19" t="s">
        <v>652</v>
      </c>
    </row>
    <row r="61" spans="1:18">
      <c r="A61" s="19">
        <v>59</v>
      </c>
      <c r="B61" s="19" t="s">
        <v>517</v>
      </c>
      <c r="C61" s="21">
        <v>6.9700000000000003E-4</v>
      </c>
      <c r="D61" s="19"/>
      <c r="E61" s="19"/>
      <c r="F61" s="22">
        <v>48721</v>
      </c>
      <c r="G61" s="22">
        <v>38806</v>
      </c>
      <c r="H61" s="19">
        <v>62131</v>
      </c>
      <c r="I61" s="19">
        <v>1.6</v>
      </c>
      <c r="J61" s="19">
        <v>181</v>
      </c>
      <c r="K61" s="19">
        <v>59</v>
      </c>
      <c r="L61" s="19" t="s">
        <v>653</v>
      </c>
      <c r="M61" s="19" t="s">
        <v>520</v>
      </c>
      <c r="N61" s="19"/>
      <c r="O61" s="19" t="s">
        <v>521</v>
      </c>
      <c r="P61" s="19"/>
      <c r="Q61" s="19" t="s">
        <v>547</v>
      </c>
      <c r="R61" s="19" t="s">
        <v>654</v>
      </c>
    </row>
    <row r="62" spans="1:18">
      <c r="A62" s="19">
        <v>60</v>
      </c>
      <c r="B62" s="19" t="s">
        <v>517</v>
      </c>
      <c r="C62" s="21">
        <v>6.8800000000000003E-4</v>
      </c>
      <c r="D62" s="19"/>
      <c r="E62" s="19"/>
      <c r="F62" s="22">
        <v>101906</v>
      </c>
      <c r="G62" s="22">
        <v>14039</v>
      </c>
      <c r="H62" s="19">
        <v>1101</v>
      </c>
      <c r="I62" s="19">
        <v>0.08</v>
      </c>
      <c r="J62" s="19">
        <v>126</v>
      </c>
      <c r="K62" s="19">
        <v>37</v>
      </c>
      <c r="L62" s="19" t="s">
        <v>655</v>
      </c>
      <c r="M62" s="19" t="s">
        <v>520</v>
      </c>
      <c r="N62" s="19"/>
      <c r="O62" s="19" t="s">
        <v>521</v>
      </c>
      <c r="P62" s="19"/>
      <c r="Q62" s="19" t="s">
        <v>547</v>
      </c>
      <c r="R62" s="19" t="s">
        <v>656</v>
      </c>
    </row>
    <row r="63" spans="1:18">
      <c r="A63" s="19">
        <v>61</v>
      </c>
      <c r="B63" s="19" t="s">
        <v>517</v>
      </c>
      <c r="C63" s="21">
        <v>5.5000000000000003E-4</v>
      </c>
      <c r="D63" s="19"/>
      <c r="E63" s="19"/>
      <c r="F63" s="22">
        <v>112978</v>
      </c>
      <c r="G63" s="22">
        <v>12007</v>
      </c>
      <c r="H63" s="19">
        <v>75644</v>
      </c>
      <c r="I63" s="19">
        <v>6.3</v>
      </c>
      <c r="J63" s="19">
        <v>124</v>
      </c>
      <c r="K63" s="19">
        <v>110</v>
      </c>
      <c r="L63" s="19" t="s">
        <v>657</v>
      </c>
      <c r="M63" s="19" t="s">
        <v>520</v>
      </c>
      <c r="N63" s="19"/>
      <c r="O63" s="19" t="s">
        <v>521</v>
      </c>
      <c r="P63" s="19"/>
      <c r="Q63" s="19" t="s">
        <v>547</v>
      </c>
      <c r="R63" s="19" t="s">
        <v>658</v>
      </c>
    </row>
    <row r="64" spans="1:18">
      <c r="A64" s="19">
        <v>62</v>
      </c>
      <c r="B64" s="19" t="s">
        <v>517</v>
      </c>
      <c r="C64" s="21">
        <v>5.1900000000000004E-4</v>
      </c>
      <c r="D64" s="19"/>
      <c r="E64" s="19"/>
      <c r="F64" s="22">
        <v>66175</v>
      </c>
      <c r="G64" s="22">
        <v>25975</v>
      </c>
      <c r="H64" s="19">
        <v>418</v>
      </c>
      <c r="I64" s="19">
        <v>0.02</v>
      </c>
      <c r="J64" s="19">
        <v>122</v>
      </c>
      <c r="K64" s="19">
        <v>77</v>
      </c>
      <c r="L64" s="19" t="s">
        <v>613</v>
      </c>
      <c r="M64" s="19" t="s">
        <v>520</v>
      </c>
      <c r="N64" s="19"/>
      <c r="O64" s="19" t="s">
        <v>521</v>
      </c>
      <c r="P64" s="19"/>
      <c r="Q64" s="19" t="s">
        <v>547</v>
      </c>
      <c r="R64" s="19" t="s">
        <v>659</v>
      </c>
    </row>
    <row r="65" spans="1:18">
      <c r="A65" s="19">
        <v>63</v>
      </c>
      <c r="B65" s="19" t="s">
        <v>517</v>
      </c>
      <c r="C65" s="21">
        <v>4.9100000000000001E-4</v>
      </c>
      <c r="D65" s="19"/>
      <c r="E65" s="19"/>
      <c r="F65" s="22">
        <v>8981</v>
      </c>
      <c r="G65" s="22">
        <v>237377</v>
      </c>
      <c r="H65" s="19">
        <v>41418</v>
      </c>
      <c r="I65" s="19">
        <v>0.17</v>
      </c>
      <c r="J65" s="19">
        <v>230</v>
      </c>
      <c r="K65" s="19">
        <v>97</v>
      </c>
      <c r="L65" s="19" t="s">
        <v>635</v>
      </c>
      <c r="M65" s="19" t="s">
        <v>660</v>
      </c>
      <c r="N65" s="19"/>
      <c r="O65" s="19" t="s">
        <v>521</v>
      </c>
      <c r="P65" s="19"/>
      <c r="Q65" s="19" t="s">
        <v>547</v>
      </c>
      <c r="R65" s="19" t="s">
        <v>661</v>
      </c>
    </row>
    <row r="66" spans="1:18">
      <c r="A66" s="19">
        <v>64</v>
      </c>
      <c r="B66" s="19" t="s">
        <v>517</v>
      </c>
      <c r="C66" s="21">
        <v>4.7100000000000001E-4</v>
      </c>
      <c r="D66" s="19"/>
      <c r="E66" s="19"/>
      <c r="F66" s="22">
        <v>55408</v>
      </c>
      <c r="G66" s="22">
        <v>32893</v>
      </c>
      <c r="H66" s="19">
        <v>149485</v>
      </c>
      <c r="I66" s="19">
        <v>4.54</v>
      </c>
      <c r="J66" s="19">
        <v>186</v>
      </c>
      <c r="K66" s="19">
        <v>126</v>
      </c>
      <c r="L66" s="19" t="s">
        <v>662</v>
      </c>
      <c r="M66" s="19" t="s">
        <v>533</v>
      </c>
      <c r="N66" s="19"/>
      <c r="O66" s="19" t="s">
        <v>521</v>
      </c>
      <c r="P66" s="19"/>
      <c r="Q66" s="19" t="s">
        <v>547</v>
      </c>
      <c r="R66" s="19" t="s">
        <v>663</v>
      </c>
    </row>
    <row r="67" spans="1:18">
      <c r="A67" s="19">
        <v>65</v>
      </c>
      <c r="B67" s="19" t="s">
        <v>517</v>
      </c>
      <c r="C67" s="21">
        <v>4.55E-4</v>
      </c>
      <c r="D67" s="19"/>
      <c r="E67" s="19"/>
      <c r="F67" s="22">
        <v>47645</v>
      </c>
      <c r="G67" s="22">
        <v>39918</v>
      </c>
      <c r="H67" s="19">
        <v>4771</v>
      </c>
      <c r="I67" s="19">
        <v>0.12</v>
      </c>
      <c r="J67" s="19">
        <v>110</v>
      </c>
      <c r="K67" s="19">
        <v>129</v>
      </c>
      <c r="L67" s="19" t="s">
        <v>630</v>
      </c>
      <c r="M67" s="19" t="s">
        <v>520</v>
      </c>
      <c r="N67" s="19"/>
      <c r="O67" s="19" t="s">
        <v>521</v>
      </c>
      <c r="P67" s="19"/>
      <c r="Q67" s="19" t="s">
        <v>547</v>
      </c>
      <c r="R67" s="19" t="s">
        <v>664</v>
      </c>
    </row>
    <row r="68" spans="1:18">
      <c r="A68" s="19">
        <v>66</v>
      </c>
      <c r="B68" s="19" t="s">
        <v>517</v>
      </c>
      <c r="C68" s="21">
        <v>4.4999999999999999E-4</v>
      </c>
      <c r="D68" s="19"/>
      <c r="E68" s="19"/>
      <c r="F68" s="22">
        <v>5199</v>
      </c>
      <c r="G68" s="22">
        <v>380222</v>
      </c>
      <c r="H68" s="19">
        <v>176</v>
      </c>
      <c r="I68" s="19">
        <v>5.0000000000000001E-4</v>
      </c>
      <c r="J68" s="19">
        <v>320</v>
      </c>
      <c r="K68" s="19">
        <v>112</v>
      </c>
      <c r="L68" s="19" t="s">
        <v>665</v>
      </c>
      <c r="M68" s="19" t="s">
        <v>666</v>
      </c>
      <c r="N68" s="19"/>
      <c r="O68" s="19" t="s">
        <v>521</v>
      </c>
      <c r="P68" s="19"/>
      <c r="Q68" s="19" t="s">
        <v>547</v>
      </c>
      <c r="R68" s="19" t="s">
        <v>667</v>
      </c>
    </row>
    <row r="69" spans="1:18">
      <c r="A69" s="19">
        <v>67</v>
      </c>
      <c r="B69" s="19" t="s">
        <v>517</v>
      </c>
      <c r="C69" s="21">
        <v>4.4200000000000001E-4</v>
      </c>
      <c r="D69" s="19"/>
      <c r="E69" s="19"/>
      <c r="F69" s="22">
        <v>19500</v>
      </c>
      <c r="G69" s="22">
        <v>111534</v>
      </c>
      <c r="H69" s="19">
        <v>291</v>
      </c>
      <c r="I69" s="19">
        <v>2.5999999999999999E-3</v>
      </c>
      <c r="J69" s="19">
        <v>222</v>
      </c>
      <c r="K69" s="19">
        <v>111</v>
      </c>
      <c r="L69" s="19" t="s">
        <v>668</v>
      </c>
      <c r="M69" s="19" t="s">
        <v>669</v>
      </c>
      <c r="N69" s="19"/>
      <c r="O69" s="19" t="s">
        <v>521</v>
      </c>
      <c r="P69" s="19"/>
      <c r="Q69" s="19" t="s">
        <v>547</v>
      </c>
      <c r="R69" s="19" t="s">
        <v>670</v>
      </c>
    </row>
    <row r="70" spans="1:18">
      <c r="A70" s="19">
        <v>68</v>
      </c>
      <c r="B70" s="19" t="s">
        <v>517</v>
      </c>
      <c r="C70" s="21">
        <v>3.8200000000000002E-4</v>
      </c>
      <c r="D70" s="19"/>
      <c r="E70" s="19"/>
      <c r="F70" s="22">
        <v>52955</v>
      </c>
      <c r="G70" s="22">
        <v>34883</v>
      </c>
      <c r="H70" s="19">
        <v>4715</v>
      </c>
      <c r="I70" s="19">
        <v>0.14000000000000001</v>
      </c>
      <c r="J70" s="19">
        <v>99</v>
      </c>
      <c r="K70" s="19">
        <v>140</v>
      </c>
      <c r="L70" s="19" t="s">
        <v>671</v>
      </c>
      <c r="M70" s="19" t="s">
        <v>520</v>
      </c>
      <c r="N70" s="19"/>
      <c r="O70" s="19" t="s">
        <v>521</v>
      </c>
      <c r="P70" s="19"/>
      <c r="Q70" s="19" t="s">
        <v>547</v>
      </c>
      <c r="R70" s="19" t="s">
        <v>672</v>
      </c>
    </row>
    <row r="71" spans="1:18">
      <c r="A71" s="19">
        <v>69</v>
      </c>
      <c r="B71" s="19" t="s">
        <v>517</v>
      </c>
      <c r="C71" s="21">
        <v>3.8200000000000002E-4</v>
      </c>
      <c r="D71" s="19"/>
      <c r="E71" s="19"/>
      <c r="F71" s="22">
        <v>63536</v>
      </c>
      <c r="G71" s="22">
        <v>27442</v>
      </c>
      <c r="H71" s="19">
        <v>13474</v>
      </c>
      <c r="I71" s="19">
        <v>0.49</v>
      </c>
      <c r="J71" s="19">
        <v>219</v>
      </c>
      <c r="K71" s="19">
        <v>67</v>
      </c>
      <c r="L71" s="19" t="s">
        <v>673</v>
      </c>
      <c r="M71" s="19" t="s">
        <v>520</v>
      </c>
      <c r="N71" s="19"/>
      <c r="O71" s="19" t="s">
        <v>521</v>
      </c>
      <c r="P71" s="19"/>
      <c r="Q71" s="19" t="s">
        <v>547</v>
      </c>
      <c r="R71" s="19" t="s">
        <v>674</v>
      </c>
    </row>
    <row r="72" spans="1:18">
      <c r="A72" s="19">
        <v>70</v>
      </c>
      <c r="B72" s="19" t="s">
        <v>517</v>
      </c>
      <c r="C72" s="21">
        <v>3.7399999999999998E-4</v>
      </c>
      <c r="D72" s="19"/>
      <c r="E72" s="19"/>
      <c r="F72" s="22">
        <v>52613</v>
      </c>
      <c r="G72" s="22">
        <v>35176</v>
      </c>
      <c r="H72" s="19">
        <v>169740</v>
      </c>
      <c r="I72" s="19">
        <v>4.83</v>
      </c>
      <c r="J72" s="19">
        <v>162</v>
      </c>
      <c r="K72" s="19">
        <v>44</v>
      </c>
      <c r="L72" s="19" t="s">
        <v>675</v>
      </c>
      <c r="M72" s="19" t="s">
        <v>660</v>
      </c>
      <c r="N72" s="19"/>
      <c r="O72" s="19" t="s">
        <v>521</v>
      </c>
      <c r="P72" s="19"/>
      <c r="Q72" s="19" t="s">
        <v>547</v>
      </c>
      <c r="R72" s="19" t="s">
        <v>676</v>
      </c>
    </row>
    <row r="73" spans="1:18">
      <c r="A73" s="19">
        <v>71</v>
      </c>
      <c r="B73" s="19" t="s">
        <v>517</v>
      </c>
      <c r="C73" s="21">
        <v>3.7199999999999999E-4</v>
      </c>
      <c r="D73" s="19"/>
      <c r="E73" s="19"/>
      <c r="F73" s="22">
        <v>291802</v>
      </c>
      <c r="G73" s="22">
        <v>2323</v>
      </c>
      <c r="H73" s="19">
        <v>488</v>
      </c>
      <c r="I73" s="19">
        <v>0.21</v>
      </c>
      <c r="J73" s="19">
        <v>90</v>
      </c>
      <c r="K73" s="19">
        <v>11</v>
      </c>
      <c r="L73" s="19" t="s">
        <v>677</v>
      </c>
      <c r="M73" s="19" t="s">
        <v>520</v>
      </c>
      <c r="N73" s="19"/>
      <c r="O73" s="19" t="s">
        <v>521</v>
      </c>
      <c r="P73" s="19"/>
      <c r="Q73" s="19" t="s">
        <v>547</v>
      </c>
      <c r="R73" s="19" t="s">
        <v>678</v>
      </c>
    </row>
    <row r="74" spans="1:18">
      <c r="A74" s="19">
        <v>72</v>
      </c>
      <c r="B74" s="19" t="s">
        <v>517</v>
      </c>
      <c r="C74" s="21">
        <v>3.5100000000000002E-4</v>
      </c>
      <c r="D74" s="19"/>
      <c r="E74" s="19"/>
      <c r="F74" s="22">
        <v>113578</v>
      </c>
      <c r="G74" s="22">
        <v>11910</v>
      </c>
      <c r="H74" s="19">
        <v>24604</v>
      </c>
      <c r="I74" s="19">
        <v>2.0699999999999998</v>
      </c>
      <c r="J74" s="19">
        <v>176</v>
      </c>
      <c r="K74" s="19">
        <v>69</v>
      </c>
      <c r="L74" s="19" t="s">
        <v>679</v>
      </c>
      <c r="M74" s="19" t="s">
        <v>520</v>
      </c>
      <c r="N74" s="19"/>
      <c r="O74" s="19" t="s">
        <v>521</v>
      </c>
      <c r="P74" s="19"/>
      <c r="Q74" s="19" t="s">
        <v>547</v>
      </c>
      <c r="R74" s="19" t="s">
        <v>680</v>
      </c>
    </row>
    <row r="75" spans="1:18">
      <c r="A75" s="19">
        <v>73</v>
      </c>
      <c r="B75" s="19" t="s">
        <v>517</v>
      </c>
      <c r="C75" s="21">
        <v>3.4099999999999999E-4</v>
      </c>
      <c r="D75" s="19"/>
      <c r="E75" s="19"/>
      <c r="F75" s="22">
        <v>113565</v>
      </c>
      <c r="G75" s="22">
        <v>11912</v>
      </c>
      <c r="H75" s="19">
        <v>3121</v>
      </c>
      <c r="I75" s="19">
        <v>0.26</v>
      </c>
      <c r="J75" s="19">
        <v>115</v>
      </c>
      <c r="K75" s="19">
        <v>61</v>
      </c>
      <c r="L75" s="19" t="s">
        <v>565</v>
      </c>
      <c r="M75" s="19" t="s">
        <v>520</v>
      </c>
      <c r="N75" s="19"/>
      <c r="O75" s="19" t="s">
        <v>521</v>
      </c>
      <c r="P75" s="19"/>
      <c r="Q75" s="19" t="s">
        <v>547</v>
      </c>
      <c r="R75" s="19" t="s">
        <v>681</v>
      </c>
    </row>
    <row r="76" spans="1:18">
      <c r="A76" s="19">
        <v>74</v>
      </c>
      <c r="B76" s="19" t="s">
        <v>517</v>
      </c>
      <c r="C76" s="21">
        <v>3.3700000000000001E-4</v>
      </c>
      <c r="D76" s="19"/>
      <c r="E76" s="19"/>
      <c r="F76" s="22">
        <v>51685</v>
      </c>
      <c r="G76" s="22">
        <v>35990</v>
      </c>
      <c r="H76" s="19">
        <v>73298</v>
      </c>
      <c r="I76" s="19">
        <v>2.04</v>
      </c>
      <c r="J76" s="19">
        <v>160</v>
      </c>
      <c r="K76" s="19">
        <v>129</v>
      </c>
      <c r="L76" s="19" t="s">
        <v>630</v>
      </c>
      <c r="M76" s="19" t="s">
        <v>520</v>
      </c>
      <c r="N76" s="19"/>
      <c r="O76" s="19" t="s">
        <v>521</v>
      </c>
      <c r="P76" s="19"/>
      <c r="Q76" s="19" t="s">
        <v>547</v>
      </c>
      <c r="R76" s="19" t="s">
        <v>682</v>
      </c>
    </row>
    <row r="77" spans="1:18">
      <c r="A77" s="19">
        <v>75</v>
      </c>
      <c r="B77" s="19" t="s">
        <v>517</v>
      </c>
      <c r="C77" s="21">
        <v>3.2400000000000001E-4</v>
      </c>
      <c r="D77" s="19"/>
      <c r="E77" s="19"/>
      <c r="F77" s="22">
        <v>138865</v>
      </c>
      <c r="G77" s="22">
        <v>8678</v>
      </c>
      <c r="H77" s="19">
        <v>2969</v>
      </c>
      <c r="I77" s="19">
        <v>0.34</v>
      </c>
      <c r="J77" s="19">
        <v>113</v>
      </c>
      <c r="K77" s="19">
        <v>96</v>
      </c>
      <c r="L77" s="19" t="s">
        <v>683</v>
      </c>
      <c r="M77" s="19" t="s">
        <v>531</v>
      </c>
      <c r="N77" s="19"/>
      <c r="O77" s="19" t="s">
        <v>521</v>
      </c>
      <c r="P77" s="19"/>
      <c r="Q77" s="19" t="s">
        <v>547</v>
      </c>
      <c r="R77" s="19" t="s">
        <v>684</v>
      </c>
    </row>
    <row r="78" spans="1:18">
      <c r="A78" s="19">
        <v>77</v>
      </c>
      <c r="B78" s="19" t="s">
        <v>517</v>
      </c>
      <c r="C78" s="21">
        <v>3.1100000000000002E-4</v>
      </c>
      <c r="D78" s="19"/>
      <c r="E78" s="19"/>
      <c r="F78" s="22">
        <v>124452</v>
      </c>
      <c r="G78" s="22">
        <v>10332</v>
      </c>
      <c r="H78" s="19">
        <v>3471</v>
      </c>
      <c r="I78" s="19">
        <v>0.34</v>
      </c>
      <c r="J78" s="19">
        <v>101</v>
      </c>
      <c r="K78" s="19">
        <v>86</v>
      </c>
      <c r="L78" s="19" t="s">
        <v>584</v>
      </c>
      <c r="M78" s="19" t="s">
        <v>520</v>
      </c>
      <c r="N78" s="19"/>
      <c r="O78" s="19" t="s">
        <v>521</v>
      </c>
      <c r="P78" s="19"/>
      <c r="Q78" s="19" t="s">
        <v>547</v>
      </c>
      <c r="R78" s="19" t="s">
        <v>685</v>
      </c>
    </row>
    <row r="79" spans="1:18">
      <c r="A79" s="19">
        <v>76</v>
      </c>
      <c r="B79" s="19" t="s">
        <v>517</v>
      </c>
      <c r="C79" s="21">
        <v>3.1100000000000002E-4</v>
      </c>
      <c r="D79" s="19"/>
      <c r="E79" s="19"/>
      <c r="F79" s="22">
        <v>179639</v>
      </c>
      <c r="G79" s="22">
        <v>5652</v>
      </c>
      <c r="H79" s="19">
        <v>94</v>
      </c>
      <c r="I79" s="19">
        <v>0.02</v>
      </c>
      <c r="J79" s="19">
        <v>172</v>
      </c>
      <c r="K79" s="19">
        <v>28</v>
      </c>
      <c r="L79" s="19" t="s">
        <v>686</v>
      </c>
      <c r="M79" s="19" t="s">
        <v>520</v>
      </c>
      <c r="N79" s="19"/>
      <c r="O79" s="19" t="s">
        <v>521</v>
      </c>
      <c r="P79" s="19"/>
      <c r="Q79" s="19" t="s">
        <v>547</v>
      </c>
      <c r="R79" s="19" t="s">
        <v>687</v>
      </c>
    </row>
    <row r="80" spans="1:18">
      <c r="A80" s="19">
        <v>78</v>
      </c>
      <c r="B80" s="19" t="s">
        <v>517</v>
      </c>
      <c r="C80" s="21">
        <v>2.92E-4</v>
      </c>
      <c r="D80" s="19"/>
      <c r="E80" s="19"/>
      <c r="F80" s="22">
        <v>258105</v>
      </c>
      <c r="G80" s="22">
        <v>2941</v>
      </c>
      <c r="H80" s="19">
        <v>38803</v>
      </c>
      <c r="I80" s="19">
        <v>13.19</v>
      </c>
      <c r="J80" s="19">
        <v>213</v>
      </c>
      <c r="K80" s="19">
        <v>117</v>
      </c>
      <c r="L80" s="19" t="s">
        <v>644</v>
      </c>
      <c r="M80" s="19" t="s">
        <v>688</v>
      </c>
      <c r="N80" s="19"/>
      <c r="O80" s="19" t="s">
        <v>521</v>
      </c>
      <c r="P80" s="19"/>
      <c r="Q80" s="19" t="s">
        <v>689</v>
      </c>
      <c r="R80" s="19" t="s">
        <v>690</v>
      </c>
    </row>
    <row r="81" spans="1:18">
      <c r="A81" s="19">
        <v>79</v>
      </c>
      <c r="B81" s="19" t="s">
        <v>517</v>
      </c>
      <c r="C81" s="21">
        <v>2.7799999999999998E-4</v>
      </c>
      <c r="D81" s="19"/>
      <c r="E81" s="19"/>
      <c r="F81" s="22">
        <v>53456</v>
      </c>
      <c r="G81" s="22">
        <v>34461</v>
      </c>
      <c r="H81" s="19">
        <v>70547</v>
      </c>
      <c r="I81" s="19">
        <v>2.0499999999999998</v>
      </c>
      <c r="J81" s="19">
        <v>175</v>
      </c>
      <c r="K81" s="19">
        <v>111</v>
      </c>
      <c r="L81" s="19" t="s">
        <v>668</v>
      </c>
      <c r="M81" s="19" t="s">
        <v>541</v>
      </c>
      <c r="N81" s="19"/>
      <c r="O81" s="19" t="s">
        <v>521</v>
      </c>
      <c r="P81" s="19"/>
      <c r="Q81" s="19" t="s">
        <v>547</v>
      </c>
      <c r="R81" s="19" t="s">
        <v>691</v>
      </c>
    </row>
    <row r="82" spans="1:18">
      <c r="A82" s="19">
        <v>80</v>
      </c>
      <c r="B82" s="19" t="s">
        <v>517</v>
      </c>
      <c r="C82" s="21">
        <v>2.7799999999999998E-4</v>
      </c>
      <c r="D82" s="19"/>
      <c r="E82" s="19"/>
      <c r="F82" s="22">
        <v>65392</v>
      </c>
      <c r="G82" s="22">
        <v>26398</v>
      </c>
      <c r="H82" s="19">
        <v>20364</v>
      </c>
      <c r="I82" s="19">
        <v>0.77</v>
      </c>
      <c r="J82" s="19">
        <v>158</v>
      </c>
      <c r="K82" s="19">
        <v>98</v>
      </c>
      <c r="L82" s="19" t="s">
        <v>692</v>
      </c>
      <c r="M82" s="19" t="s">
        <v>533</v>
      </c>
      <c r="N82" s="19"/>
      <c r="O82" s="19" t="s">
        <v>521</v>
      </c>
      <c r="P82" s="19"/>
      <c r="Q82" s="19" t="s">
        <v>547</v>
      </c>
      <c r="R82" s="19" t="s">
        <v>693</v>
      </c>
    </row>
    <row r="83" spans="1:18">
      <c r="A83" s="19">
        <v>81</v>
      </c>
      <c r="B83" s="19" t="s">
        <v>517</v>
      </c>
      <c r="C83" s="21">
        <v>2.6699999999999998E-4</v>
      </c>
      <c r="D83" s="19"/>
      <c r="E83" s="19"/>
      <c r="F83" s="22">
        <v>101245</v>
      </c>
      <c r="G83" s="22">
        <v>14177</v>
      </c>
      <c r="H83" s="19">
        <v>111774</v>
      </c>
      <c r="I83" s="19">
        <v>7.88</v>
      </c>
      <c r="J83" s="19">
        <v>194</v>
      </c>
      <c r="K83" s="19">
        <v>67</v>
      </c>
      <c r="L83" s="19" t="s">
        <v>673</v>
      </c>
      <c r="M83" s="19" t="s">
        <v>520</v>
      </c>
      <c r="N83" s="19"/>
      <c r="O83" s="19" t="s">
        <v>521</v>
      </c>
      <c r="P83" s="19"/>
      <c r="Q83" s="19" t="s">
        <v>547</v>
      </c>
      <c r="R83" s="19" t="s">
        <v>694</v>
      </c>
    </row>
    <row r="84" spans="1:18">
      <c r="A84" s="19">
        <v>82</v>
      </c>
      <c r="B84" s="19" t="s">
        <v>517</v>
      </c>
      <c r="C84" s="21">
        <v>2.5300000000000002E-4</v>
      </c>
      <c r="D84" s="19"/>
      <c r="E84" s="19"/>
      <c r="F84" s="22">
        <v>155667</v>
      </c>
      <c r="G84" s="22">
        <v>7199</v>
      </c>
      <c r="H84" s="19">
        <v>1504</v>
      </c>
      <c r="I84" s="19">
        <v>0.21</v>
      </c>
      <c r="J84" s="19">
        <v>142</v>
      </c>
      <c r="K84" s="19">
        <v>141</v>
      </c>
      <c r="L84" s="19" t="s">
        <v>695</v>
      </c>
      <c r="M84" s="19" t="s">
        <v>520</v>
      </c>
      <c r="N84" s="19"/>
      <c r="O84" s="19" t="s">
        <v>521</v>
      </c>
      <c r="P84" s="19"/>
      <c r="Q84" s="19" t="s">
        <v>547</v>
      </c>
      <c r="R84" s="19" t="s">
        <v>696</v>
      </c>
    </row>
    <row r="85" spans="1:18">
      <c r="A85" s="19">
        <v>83</v>
      </c>
      <c r="B85" s="19" t="s">
        <v>517</v>
      </c>
      <c r="C85" s="21">
        <v>2.5300000000000002E-4</v>
      </c>
      <c r="D85" s="19"/>
      <c r="E85" s="19"/>
      <c r="F85" s="22">
        <v>214809</v>
      </c>
      <c r="G85" s="22">
        <v>4126</v>
      </c>
      <c r="H85" s="19">
        <v>34302</v>
      </c>
      <c r="I85" s="19">
        <v>8.31</v>
      </c>
      <c r="J85" s="19">
        <v>234</v>
      </c>
      <c r="K85" s="19">
        <v>77</v>
      </c>
      <c r="L85" s="19" t="s">
        <v>613</v>
      </c>
      <c r="M85" s="19" t="s">
        <v>520</v>
      </c>
      <c r="N85" s="19"/>
      <c r="O85" s="19" t="s">
        <v>521</v>
      </c>
      <c r="P85" s="19"/>
      <c r="Q85" s="19" t="s">
        <v>547</v>
      </c>
      <c r="R85" s="19" t="s">
        <v>697</v>
      </c>
    </row>
    <row r="86" spans="1:18">
      <c r="A86" s="19">
        <v>84</v>
      </c>
      <c r="B86" s="19" t="s">
        <v>517</v>
      </c>
      <c r="C86" s="21">
        <v>2.42E-4</v>
      </c>
      <c r="D86" s="19"/>
      <c r="E86" s="19"/>
      <c r="F86" s="22">
        <v>11551</v>
      </c>
      <c r="G86" s="22">
        <v>188015</v>
      </c>
      <c r="H86" s="19">
        <v>92702</v>
      </c>
      <c r="I86" s="19">
        <v>0.49</v>
      </c>
      <c r="J86" s="19">
        <v>151</v>
      </c>
      <c r="K86" s="19">
        <v>141</v>
      </c>
      <c r="L86" s="19" t="s">
        <v>695</v>
      </c>
      <c r="M86" s="19" t="s">
        <v>669</v>
      </c>
      <c r="N86" s="19"/>
      <c r="O86" s="19" t="s">
        <v>521</v>
      </c>
      <c r="P86" s="19"/>
      <c r="Q86" s="19" t="s">
        <v>547</v>
      </c>
      <c r="R86" s="19" t="s">
        <v>698</v>
      </c>
    </row>
    <row r="87" spans="1:18">
      <c r="A87" s="19">
        <v>85</v>
      </c>
      <c r="B87" s="19" t="s">
        <v>517</v>
      </c>
      <c r="C87" s="21">
        <v>2.41E-4</v>
      </c>
      <c r="D87" s="19"/>
      <c r="E87" s="19"/>
      <c r="F87" s="22">
        <v>194034</v>
      </c>
      <c r="G87" s="22">
        <v>4944</v>
      </c>
      <c r="H87" s="19">
        <v>3762</v>
      </c>
      <c r="I87" s="19">
        <v>0.76</v>
      </c>
      <c r="J87" s="19">
        <v>60</v>
      </c>
      <c r="K87" s="19">
        <v>48</v>
      </c>
      <c r="L87" s="19" t="s">
        <v>640</v>
      </c>
      <c r="M87" s="19" t="s">
        <v>520</v>
      </c>
      <c r="N87" s="19"/>
      <c r="O87" s="19" t="s">
        <v>521</v>
      </c>
      <c r="P87" s="19"/>
      <c r="Q87" s="19" t="s">
        <v>547</v>
      </c>
      <c r="R87" s="19" t="s">
        <v>699</v>
      </c>
    </row>
    <row r="88" spans="1:18">
      <c r="A88" s="19">
        <v>86</v>
      </c>
      <c r="B88" s="19" t="s">
        <v>517</v>
      </c>
      <c r="C88" s="21">
        <v>2.3699999999999999E-4</v>
      </c>
      <c r="D88" s="19"/>
      <c r="E88" s="19"/>
      <c r="F88" s="22">
        <v>182213</v>
      </c>
      <c r="G88" s="22">
        <v>5515</v>
      </c>
      <c r="H88" s="19">
        <v>604</v>
      </c>
      <c r="I88" s="19">
        <v>0.11</v>
      </c>
      <c r="J88" s="19">
        <v>191</v>
      </c>
      <c r="K88" s="19">
        <v>42</v>
      </c>
      <c r="L88" s="19" t="s">
        <v>700</v>
      </c>
      <c r="M88" s="19" t="s">
        <v>520</v>
      </c>
      <c r="N88" s="19"/>
      <c r="O88" s="19" t="s">
        <v>521</v>
      </c>
      <c r="P88" s="19"/>
      <c r="Q88" s="19" t="s">
        <v>547</v>
      </c>
      <c r="R88" s="19" t="s">
        <v>701</v>
      </c>
    </row>
    <row r="89" spans="1:18">
      <c r="A89" s="19">
        <v>87</v>
      </c>
      <c r="B89" s="19" t="s">
        <v>517</v>
      </c>
      <c r="C89" s="21">
        <v>2.3499999999999999E-4</v>
      </c>
      <c r="D89" s="19"/>
      <c r="E89" s="19"/>
      <c r="F89" s="22">
        <v>345994</v>
      </c>
      <c r="G89" s="22">
        <v>1653</v>
      </c>
      <c r="H89" s="19">
        <v>61873</v>
      </c>
      <c r="I89" s="19">
        <v>37.43</v>
      </c>
      <c r="J89" s="19">
        <v>153</v>
      </c>
      <c r="K89" s="19">
        <v>46</v>
      </c>
      <c r="L89" s="19" t="s">
        <v>552</v>
      </c>
      <c r="M89" s="19" t="s">
        <v>520</v>
      </c>
      <c r="N89" s="19"/>
      <c r="O89" s="19" t="s">
        <v>521</v>
      </c>
      <c r="P89" s="19"/>
      <c r="Q89" s="19" t="s">
        <v>547</v>
      </c>
      <c r="R89" s="19" t="s">
        <v>702</v>
      </c>
    </row>
    <row r="90" spans="1:18">
      <c r="A90" s="19">
        <v>88</v>
      </c>
      <c r="B90" s="19" t="s">
        <v>517</v>
      </c>
      <c r="C90" s="21">
        <v>2.2800000000000001E-4</v>
      </c>
      <c r="D90" s="19"/>
      <c r="E90" s="19"/>
      <c r="F90" s="22">
        <v>273923</v>
      </c>
      <c r="G90" s="22">
        <v>2626</v>
      </c>
      <c r="H90" s="19">
        <v>50063</v>
      </c>
      <c r="I90" s="19">
        <v>19.059999999999999</v>
      </c>
      <c r="J90" s="19">
        <v>182</v>
      </c>
      <c r="K90" s="19">
        <v>43</v>
      </c>
      <c r="L90" s="19" t="s">
        <v>703</v>
      </c>
      <c r="M90" s="19" t="s">
        <v>520</v>
      </c>
      <c r="N90" s="19"/>
      <c r="O90" s="19" t="s">
        <v>521</v>
      </c>
      <c r="P90" s="19"/>
      <c r="Q90" s="19" t="s">
        <v>547</v>
      </c>
      <c r="R90" s="19" t="s">
        <v>704</v>
      </c>
    </row>
    <row r="91" spans="1:18">
      <c r="A91" s="19">
        <v>89</v>
      </c>
      <c r="B91" s="19" t="s">
        <v>517</v>
      </c>
      <c r="C91" s="21">
        <v>2.23E-4</v>
      </c>
      <c r="D91" s="19"/>
      <c r="E91" s="19"/>
      <c r="F91" s="22">
        <v>14741</v>
      </c>
      <c r="G91" s="22">
        <v>148394</v>
      </c>
      <c r="H91" s="19">
        <v>209383</v>
      </c>
      <c r="I91" s="19">
        <v>1.41</v>
      </c>
      <c r="J91" s="19">
        <v>312</v>
      </c>
      <c r="K91" s="19">
        <v>69</v>
      </c>
      <c r="L91" s="19" t="s">
        <v>679</v>
      </c>
      <c r="M91" s="19" t="s">
        <v>705</v>
      </c>
      <c r="N91" s="19"/>
      <c r="O91" s="19" t="s">
        <v>521</v>
      </c>
      <c r="P91" s="19"/>
      <c r="Q91" s="19" t="s">
        <v>547</v>
      </c>
      <c r="R91" s="19" t="s">
        <v>706</v>
      </c>
    </row>
    <row r="92" spans="1:18">
      <c r="A92" s="19">
        <v>90</v>
      </c>
      <c r="B92" s="19" t="s">
        <v>517</v>
      </c>
      <c r="C92" s="21">
        <v>2.23E-4</v>
      </c>
      <c r="D92" s="19"/>
      <c r="E92" s="19"/>
      <c r="F92" s="22">
        <v>140575</v>
      </c>
      <c r="G92" s="22">
        <v>8509</v>
      </c>
      <c r="H92" s="19">
        <v>1585</v>
      </c>
      <c r="I92" s="19">
        <v>0.19</v>
      </c>
      <c r="J92" s="19">
        <v>75</v>
      </c>
      <c r="K92" s="19">
        <v>86</v>
      </c>
      <c r="L92" s="19" t="s">
        <v>584</v>
      </c>
      <c r="M92" s="19" t="s">
        <v>574</v>
      </c>
      <c r="N92" s="19"/>
      <c r="O92" s="19" t="s">
        <v>521</v>
      </c>
      <c r="P92" s="19"/>
      <c r="Q92" s="19" t="s">
        <v>547</v>
      </c>
      <c r="R92" s="19" t="s">
        <v>707</v>
      </c>
    </row>
    <row r="93" spans="1:18">
      <c r="A93" s="19">
        <v>91</v>
      </c>
      <c r="B93" s="19" t="s">
        <v>517</v>
      </c>
      <c r="C93" s="21">
        <v>2.1800000000000001E-4</v>
      </c>
      <c r="D93" s="19"/>
      <c r="E93" s="19"/>
      <c r="F93" s="22">
        <v>82439</v>
      </c>
      <c r="G93" s="22">
        <v>19137</v>
      </c>
      <c r="H93" s="19">
        <v>6272</v>
      </c>
      <c r="I93" s="19">
        <v>0.33</v>
      </c>
      <c r="J93" s="19">
        <v>167</v>
      </c>
      <c r="K93" s="19">
        <v>112</v>
      </c>
      <c r="L93" s="19" t="s">
        <v>665</v>
      </c>
      <c r="M93" s="19" t="s">
        <v>520</v>
      </c>
      <c r="N93" s="19"/>
      <c r="O93" s="19" t="s">
        <v>521</v>
      </c>
      <c r="P93" s="19"/>
      <c r="Q93" s="19" t="s">
        <v>547</v>
      </c>
      <c r="R93" s="19" t="s">
        <v>708</v>
      </c>
    </row>
    <row r="94" spans="1:18">
      <c r="A94" s="19">
        <v>92</v>
      </c>
      <c r="B94" s="19" t="s">
        <v>517</v>
      </c>
      <c r="C94" s="21">
        <v>2.0900000000000001E-4</v>
      </c>
      <c r="D94" s="19"/>
      <c r="E94" s="19"/>
      <c r="F94" s="22">
        <v>651787</v>
      </c>
      <c r="G94" s="22">
        <v>400</v>
      </c>
      <c r="H94" s="19">
        <v>5587</v>
      </c>
      <c r="I94" s="19">
        <v>13.97</v>
      </c>
      <c r="J94" s="19">
        <v>164</v>
      </c>
      <c r="K94" s="19">
        <v>66</v>
      </c>
      <c r="L94" s="19" t="s">
        <v>709</v>
      </c>
      <c r="M94" s="19" t="s">
        <v>520</v>
      </c>
      <c r="N94" s="19"/>
      <c r="O94" s="19" t="s">
        <v>521</v>
      </c>
      <c r="P94" s="19"/>
      <c r="Q94" s="19" t="s">
        <v>689</v>
      </c>
      <c r="R94" s="19" t="s">
        <v>710</v>
      </c>
    </row>
    <row r="95" spans="1:18">
      <c r="A95" s="19">
        <v>93</v>
      </c>
      <c r="B95" s="19" t="s">
        <v>517</v>
      </c>
      <c r="C95" s="21">
        <v>2.0799999999999999E-4</v>
      </c>
      <c r="D95" s="19"/>
      <c r="E95" s="19"/>
      <c r="F95" s="22">
        <v>218442</v>
      </c>
      <c r="G95" s="22">
        <v>4003</v>
      </c>
      <c r="H95" s="19">
        <v>1076</v>
      </c>
      <c r="I95" s="19">
        <v>0.27</v>
      </c>
      <c r="J95" s="19">
        <v>138</v>
      </c>
      <c r="K95" s="19">
        <v>17</v>
      </c>
      <c r="L95" s="19" t="s">
        <v>711</v>
      </c>
      <c r="M95" s="19" t="s">
        <v>520</v>
      </c>
      <c r="N95" s="19"/>
      <c r="O95" s="19" t="s">
        <v>521</v>
      </c>
      <c r="P95" s="19"/>
      <c r="Q95" s="19" t="s">
        <v>547</v>
      </c>
      <c r="R95" s="19" t="s">
        <v>712</v>
      </c>
    </row>
    <row r="96" spans="1:18">
      <c r="A96" s="19">
        <v>95</v>
      </c>
      <c r="B96" s="19" t="s">
        <v>517</v>
      </c>
      <c r="C96" s="21">
        <v>2.0699999999999999E-4</v>
      </c>
      <c r="D96" s="19"/>
      <c r="E96" s="19"/>
      <c r="F96" s="22">
        <v>237054</v>
      </c>
      <c r="G96" s="22">
        <v>3447</v>
      </c>
      <c r="H96" s="19">
        <v>978</v>
      </c>
      <c r="I96" s="19">
        <v>0.28000000000000003</v>
      </c>
      <c r="J96" s="19">
        <v>46</v>
      </c>
      <c r="K96" s="19">
        <v>32</v>
      </c>
      <c r="L96" s="19" t="s">
        <v>713</v>
      </c>
      <c r="M96" s="19" t="s">
        <v>520</v>
      </c>
      <c r="N96" s="19"/>
      <c r="O96" s="19" t="s">
        <v>521</v>
      </c>
      <c r="P96" s="19"/>
      <c r="Q96" s="19" t="s">
        <v>547</v>
      </c>
      <c r="R96" s="19" t="s">
        <v>714</v>
      </c>
    </row>
    <row r="97" spans="1:18">
      <c r="A97" s="19">
        <v>94</v>
      </c>
      <c r="B97" s="19" t="s">
        <v>517</v>
      </c>
      <c r="C97" s="21">
        <v>2.0699999999999999E-4</v>
      </c>
      <c r="D97" s="19"/>
      <c r="E97" s="19"/>
      <c r="F97" s="22">
        <v>272311</v>
      </c>
      <c r="G97" s="22">
        <v>2656</v>
      </c>
      <c r="H97" s="19">
        <v>6576</v>
      </c>
      <c r="I97" s="19">
        <v>2.48</v>
      </c>
      <c r="J97" s="19">
        <v>193</v>
      </c>
      <c r="K97" s="19"/>
      <c r="L97" s="19" t="s">
        <v>521</v>
      </c>
      <c r="M97" s="19"/>
      <c r="N97" s="19">
        <v>2</v>
      </c>
      <c r="O97" s="19" t="s">
        <v>715</v>
      </c>
      <c r="P97" s="19" t="s">
        <v>520</v>
      </c>
      <c r="Q97" s="19" t="s">
        <v>550</v>
      </c>
      <c r="R97" s="19" t="s">
        <v>716</v>
      </c>
    </row>
    <row r="98" spans="1:18">
      <c r="A98" s="19">
        <v>96</v>
      </c>
      <c r="B98" s="19" t="s">
        <v>517</v>
      </c>
      <c r="C98" s="21">
        <v>1.9900000000000001E-4</v>
      </c>
      <c r="D98" s="19"/>
      <c r="E98" s="19"/>
      <c r="F98" s="22">
        <v>250212</v>
      </c>
      <c r="G98" s="22">
        <v>3118</v>
      </c>
      <c r="H98" s="19">
        <v>71710</v>
      </c>
      <c r="I98" s="19">
        <v>23</v>
      </c>
      <c r="J98" s="19">
        <v>248</v>
      </c>
      <c r="K98" s="19">
        <v>46</v>
      </c>
      <c r="L98" s="19" t="s">
        <v>552</v>
      </c>
      <c r="M98" s="19" t="s">
        <v>520</v>
      </c>
      <c r="N98" s="19"/>
      <c r="O98" s="19" t="s">
        <v>521</v>
      </c>
      <c r="P98" s="19"/>
      <c r="Q98" s="19" t="s">
        <v>547</v>
      </c>
      <c r="R98" s="19" t="s">
        <v>717</v>
      </c>
    </row>
    <row r="99" spans="1:18">
      <c r="A99" s="19">
        <v>97</v>
      </c>
      <c r="B99" s="19" t="s">
        <v>517</v>
      </c>
      <c r="C99" s="21">
        <v>1.93E-4</v>
      </c>
      <c r="D99" s="19"/>
      <c r="E99" s="19"/>
      <c r="F99" s="22">
        <v>121717</v>
      </c>
      <c r="G99" s="22">
        <v>10699</v>
      </c>
      <c r="H99" s="19">
        <v>469</v>
      </c>
      <c r="I99" s="19">
        <v>0.04</v>
      </c>
      <c r="J99" s="19">
        <v>114</v>
      </c>
      <c r="K99" s="19">
        <v>88</v>
      </c>
      <c r="L99" s="19" t="s">
        <v>546</v>
      </c>
      <c r="M99" s="19" t="s">
        <v>520</v>
      </c>
      <c r="N99" s="19"/>
      <c r="O99" s="19" t="s">
        <v>521</v>
      </c>
      <c r="P99" s="19"/>
      <c r="Q99" s="19" t="s">
        <v>547</v>
      </c>
      <c r="R99" s="19" t="s">
        <v>718</v>
      </c>
    </row>
    <row r="100" spans="1:18">
      <c r="A100" s="19">
        <v>98</v>
      </c>
      <c r="B100" s="19" t="s">
        <v>517</v>
      </c>
      <c r="C100" s="21">
        <v>1.8900000000000001E-4</v>
      </c>
      <c r="D100" s="19"/>
      <c r="E100" s="19"/>
      <c r="F100" s="22">
        <v>155987</v>
      </c>
      <c r="G100" s="22">
        <v>7175</v>
      </c>
      <c r="H100" s="19">
        <v>8924</v>
      </c>
      <c r="I100" s="19">
        <v>1.24</v>
      </c>
      <c r="J100" s="19">
        <v>167</v>
      </c>
      <c r="K100" s="19">
        <v>65</v>
      </c>
      <c r="L100" s="19" t="s">
        <v>719</v>
      </c>
      <c r="M100" s="19" t="s">
        <v>520</v>
      </c>
      <c r="N100" s="19"/>
      <c r="O100" s="19" t="s">
        <v>521</v>
      </c>
      <c r="P100" s="19"/>
      <c r="Q100" s="19" t="s">
        <v>547</v>
      </c>
      <c r="R100" s="19" t="s">
        <v>720</v>
      </c>
    </row>
    <row r="101" spans="1:18">
      <c r="A101" s="19">
        <v>99</v>
      </c>
      <c r="B101" s="19" t="s">
        <v>517</v>
      </c>
      <c r="C101" s="21">
        <v>1.8799999999999999E-4</v>
      </c>
      <c r="D101" s="19"/>
      <c r="E101" s="19"/>
      <c r="F101" s="22">
        <v>147242</v>
      </c>
      <c r="G101" s="22">
        <v>7890</v>
      </c>
      <c r="H101" s="19">
        <v>4248</v>
      </c>
      <c r="I101" s="19">
        <v>0.54</v>
      </c>
      <c r="J101" s="19">
        <v>132</v>
      </c>
      <c r="K101" s="19">
        <v>92</v>
      </c>
      <c r="L101" s="19" t="s">
        <v>721</v>
      </c>
      <c r="M101" s="19" t="s">
        <v>520</v>
      </c>
      <c r="N101" s="19"/>
      <c r="O101" s="19" t="s">
        <v>521</v>
      </c>
      <c r="P101" s="19"/>
      <c r="Q101" s="19" t="s">
        <v>547</v>
      </c>
      <c r="R101" s="19" t="s">
        <v>722</v>
      </c>
    </row>
    <row r="102" spans="1:18">
      <c r="A102" s="19">
        <v>100</v>
      </c>
      <c r="B102" s="19" t="s">
        <v>517</v>
      </c>
      <c r="C102" s="21">
        <v>1.8799999999999999E-4</v>
      </c>
      <c r="D102" s="19"/>
      <c r="E102" s="19"/>
      <c r="F102" s="22">
        <v>350840</v>
      </c>
      <c r="G102" s="22">
        <v>1607</v>
      </c>
      <c r="H102" s="19">
        <v>38901</v>
      </c>
      <c r="I102" s="19">
        <v>24.21</v>
      </c>
      <c r="J102" s="19">
        <v>86</v>
      </c>
      <c r="K102" s="19"/>
      <c r="L102" s="19" t="s">
        <v>521</v>
      </c>
      <c r="M102" s="19"/>
      <c r="N102" s="19"/>
      <c r="O102" s="19" t="s">
        <v>521</v>
      </c>
      <c r="P102" s="19"/>
      <c r="Q102" s="19" t="s">
        <v>590</v>
      </c>
      <c r="R102" s="19" t="s">
        <v>723</v>
      </c>
    </row>
    <row r="103" spans="1:18">
      <c r="A103" s="19">
        <v>101</v>
      </c>
      <c r="B103" s="19" t="s">
        <v>517</v>
      </c>
      <c r="C103" s="21">
        <v>1.85E-4</v>
      </c>
      <c r="D103" s="19"/>
      <c r="E103" s="19"/>
      <c r="F103" s="22">
        <v>178576</v>
      </c>
      <c r="G103" s="22">
        <v>5710</v>
      </c>
      <c r="H103" s="19">
        <v>6859</v>
      </c>
      <c r="I103" s="19">
        <v>1.2</v>
      </c>
      <c r="J103" s="19">
        <v>185</v>
      </c>
      <c r="K103" s="19">
        <v>34</v>
      </c>
      <c r="L103" s="19" t="s">
        <v>724</v>
      </c>
      <c r="M103" s="19" t="s">
        <v>520</v>
      </c>
      <c r="N103" s="19"/>
      <c r="O103" s="19" t="s">
        <v>521</v>
      </c>
      <c r="P103" s="19"/>
      <c r="Q103" s="19" t="s">
        <v>547</v>
      </c>
      <c r="R103" s="19" t="s">
        <v>725</v>
      </c>
    </row>
    <row r="104" spans="1:18">
      <c r="A104" s="19">
        <v>102</v>
      </c>
      <c r="B104" s="19" t="s">
        <v>517</v>
      </c>
      <c r="C104" s="21">
        <v>1.83E-4</v>
      </c>
      <c r="D104" s="19"/>
      <c r="E104" s="19"/>
      <c r="F104" s="22">
        <v>122602</v>
      </c>
      <c r="G104" s="22">
        <v>10578</v>
      </c>
      <c r="H104" s="19">
        <v>7046</v>
      </c>
      <c r="I104" s="19">
        <v>0.67</v>
      </c>
      <c r="J104" s="19">
        <v>145</v>
      </c>
      <c r="K104" s="19">
        <v>66</v>
      </c>
      <c r="L104" s="19" t="s">
        <v>709</v>
      </c>
      <c r="M104" s="19" t="s">
        <v>520</v>
      </c>
      <c r="N104" s="19"/>
      <c r="O104" s="19" t="s">
        <v>521</v>
      </c>
      <c r="P104" s="19"/>
      <c r="Q104" s="19" t="s">
        <v>547</v>
      </c>
      <c r="R104" s="19" t="s">
        <v>726</v>
      </c>
    </row>
    <row r="105" spans="1:18">
      <c r="A105" s="19">
        <v>103</v>
      </c>
      <c r="B105" s="19" t="s">
        <v>517</v>
      </c>
      <c r="C105" s="21">
        <v>1.74E-4</v>
      </c>
      <c r="D105" s="19"/>
      <c r="E105" s="19"/>
      <c r="F105" s="22">
        <v>14349</v>
      </c>
      <c r="G105" s="22">
        <v>152409</v>
      </c>
      <c r="H105" s="19">
        <v>150206</v>
      </c>
      <c r="I105" s="19">
        <v>0.99</v>
      </c>
      <c r="J105" s="19">
        <v>151</v>
      </c>
      <c r="K105" s="19">
        <v>99</v>
      </c>
      <c r="L105" s="19" t="s">
        <v>727</v>
      </c>
      <c r="M105" s="19" t="s">
        <v>705</v>
      </c>
      <c r="N105" s="19"/>
      <c r="O105" s="19" t="s">
        <v>521</v>
      </c>
      <c r="P105" s="19"/>
      <c r="Q105" s="19" t="s">
        <v>547</v>
      </c>
      <c r="R105" s="19" t="s">
        <v>728</v>
      </c>
    </row>
    <row r="106" spans="1:18">
      <c r="A106" s="19">
        <v>104</v>
      </c>
      <c r="B106" s="19" t="s">
        <v>517</v>
      </c>
      <c r="C106" s="21">
        <v>1.73E-4</v>
      </c>
      <c r="D106" s="19"/>
      <c r="E106" s="19"/>
      <c r="F106" s="22">
        <v>61027</v>
      </c>
      <c r="G106" s="22">
        <v>28962</v>
      </c>
      <c r="H106" s="19">
        <v>4767</v>
      </c>
      <c r="I106" s="19">
        <v>0.16</v>
      </c>
      <c r="J106" s="19">
        <v>80</v>
      </c>
      <c r="K106" s="19">
        <v>103</v>
      </c>
      <c r="L106" s="19" t="s">
        <v>729</v>
      </c>
      <c r="M106" s="19" t="s">
        <v>520</v>
      </c>
      <c r="N106" s="19"/>
      <c r="O106" s="19" t="s">
        <v>521</v>
      </c>
      <c r="P106" s="19"/>
      <c r="Q106" s="19" t="s">
        <v>547</v>
      </c>
      <c r="R106" s="19" t="s">
        <v>730</v>
      </c>
    </row>
    <row r="107" spans="1:18">
      <c r="A107" s="19">
        <v>105</v>
      </c>
      <c r="B107" s="19" t="s">
        <v>517</v>
      </c>
      <c r="C107" s="21">
        <v>1.6699999999999999E-4</v>
      </c>
      <c r="D107" s="19"/>
      <c r="E107" s="19"/>
      <c r="F107" s="22">
        <v>161889</v>
      </c>
      <c r="G107" s="22">
        <v>6744</v>
      </c>
      <c r="H107" s="19">
        <v>145732</v>
      </c>
      <c r="I107" s="19">
        <v>21.61</v>
      </c>
      <c r="J107" s="19">
        <v>206</v>
      </c>
      <c r="K107" s="19">
        <v>124</v>
      </c>
      <c r="L107" s="19" t="s">
        <v>731</v>
      </c>
      <c r="M107" s="19" t="s">
        <v>732</v>
      </c>
      <c r="N107" s="19"/>
      <c r="O107" s="19" t="s">
        <v>521</v>
      </c>
      <c r="P107" s="19"/>
      <c r="Q107" s="19" t="s">
        <v>547</v>
      </c>
      <c r="R107" s="19" t="s">
        <v>733</v>
      </c>
    </row>
    <row r="108" spans="1:18">
      <c r="A108" s="19">
        <v>106</v>
      </c>
      <c r="B108" s="19" t="s">
        <v>517</v>
      </c>
      <c r="C108" s="21">
        <v>1.6200000000000001E-4</v>
      </c>
      <c r="D108" s="19"/>
      <c r="E108" s="19"/>
      <c r="F108" s="22">
        <v>47588</v>
      </c>
      <c r="G108" s="22">
        <v>39978</v>
      </c>
      <c r="H108" s="19">
        <v>1026</v>
      </c>
      <c r="I108" s="19">
        <v>0.03</v>
      </c>
      <c r="J108" s="19">
        <v>99</v>
      </c>
      <c r="K108" s="19">
        <v>105</v>
      </c>
      <c r="L108" s="19" t="s">
        <v>734</v>
      </c>
      <c r="M108" s="19" t="s">
        <v>531</v>
      </c>
      <c r="N108" s="19"/>
      <c r="O108" s="19" t="s">
        <v>521</v>
      </c>
      <c r="P108" s="19"/>
      <c r="Q108" s="19" t="s">
        <v>547</v>
      </c>
      <c r="R108" s="19" t="s">
        <v>735</v>
      </c>
    </row>
    <row r="109" spans="1:18">
      <c r="A109" s="19">
        <v>107</v>
      </c>
      <c r="B109" s="19" t="s">
        <v>517</v>
      </c>
      <c r="C109" s="21">
        <v>1.5899999999999999E-4</v>
      </c>
      <c r="D109" s="19"/>
      <c r="E109" s="19"/>
      <c r="F109" s="22">
        <v>7364</v>
      </c>
      <c r="G109" s="22">
        <v>283182</v>
      </c>
      <c r="H109" s="19">
        <v>45050</v>
      </c>
      <c r="I109" s="19">
        <v>0.16</v>
      </c>
      <c r="J109" s="19">
        <v>280</v>
      </c>
      <c r="K109" s="19">
        <v>120</v>
      </c>
      <c r="L109" s="19" t="s">
        <v>736</v>
      </c>
      <c r="M109" s="19" t="s">
        <v>705</v>
      </c>
      <c r="N109" s="19"/>
      <c r="O109" s="19" t="s">
        <v>521</v>
      </c>
      <c r="P109" s="19"/>
      <c r="Q109" s="19" t="s">
        <v>547</v>
      </c>
      <c r="R109" s="19" t="s">
        <v>737</v>
      </c>
    </row>
    <row r="110" spans="1:18">
      <c r="A110" s="19">
        <v>108</v>
      </c>
      <c r="B110" s="19" t="s">
        <v>517</v>
      </c>
      <c r="C110" s="21">
        <v>1.54E-4</v>
      </c>
      <c r="D110" s="19"/>
      <c r="E110" s="19"/>
      <c r="F110" s="22">
        <v>106679</v>
      </c>
      <c r="G110" s="22">
        <v>13104</v>
      </c>
      <c r="H110" s="19">
        <v>11608</v>
      </c>
      <c r="I110" s="19">
        <v>0.89</v>
      </c>
      <c r="J110" s="19">
        <v>147</v>
      </c>
      <c r="K110" s="19">
        <v>64</v>
      </c>
      <c r="L110" s="19" t="s">
        <v>738</v>
      </c>
      <c r="M110" s="19" t="s">
        <v>520</v>
      </c>
      <c r="N110" s="19"/>
      <c r="O110" s="19" t="s">
        <v>521</v>
      </c>
      <c r="P110" s="19"/>
      <c r="Q110" s="19" t="s">
        <v>547</v>
      </c>
      <c r="R110" s="19" t="s">
        <v>739</v>
      </c>
    </row>
    <row r="111" spans="1:18">
      <c r="A111" s="19">
        <v>109</v>
      </c>
      <c r="B111" s="19" t="s">
        <v>517</v>
      </c>
      <c r="C111" s="21">
        <v>1.5300000000000001E-4</v>
      </c>
      <c r="D111" s="19"/>
      <c r="E111" s="19"/>
      <c r="F111" s="22">
        <v>99165</v>
      </c>
      <c r="G111" s="22">
        <v>14623</v>
      </c>
      <c r="H111" s="19">
        <v>72762</v>
      </c>
      <c r="I111" s="19">
        <v>4.9800000000000004</v>
      </c>
      <c r="J111" s="19">
        <v>157</v>
      </c>
      <c r="K111" s="19">
        <v>66</v>
      </c>
      <c r="L111" s="19" t="s">
        <v>709</v>
      </c>
      <c r="M111" s="19" t="s">
        <v>520</v>
      </c>
      <c r="N111" s="19"/>
      <c r="O111" s="19" t="s">
        <v>521</v>
      </c>
      <c r="P111" s="19"/>
      <c r="Q111" s="19" t="s">
        <v>547</v>
      </c>
      <c r="R111" s="19" t="s">
        <v>740</v>
      </c>
    </row>
    <row r="112" spans="1:18">
      <c r="A112" s="19">
        <v>110</v>
      </c>
      <c r="B112" s="19" t="s">
        <v>517</v>
      </c>
      <c r="C112" s="21">
        <v>1.4899999999999999E-4</v>
      </c>
      <c r="D112" s="19"/>
      <c r="E112" s="19"/>
      <c r="F112" s="22">
        <v>188015</v>
      </c>
      <c r="G112" s="22">
        <v>5223</v>
      </c>
      <c r="H112" s="19">
        <v>618</v>
      </c>
      <c r="I112" s="19">
        <v>0.12</v>
      </c>
      <c r="J112" s="19">
        <v>176</v>
      </c>
      <c r="K112" s="19">
        <v>66</v>
      </c>
      <c r="L112" s="19" t="s">
        <v>709</v>
      </c>
      <c r="M112" s="19" t="s">
        <v>520</v>
      </c>
      <c r="N112" s="19"/>
      <c r="O112" s="19" t="s">
        <v>521</v>
      </c>
      <c r="P112" s="19"/>
      <c r="Q112" s="19" t="s">
        <v>547</v>
      </c>
      <c r="R112" s="19" t="s">
        <v>741</v>
      </c>
    </row>
    <row r="113" spans="1:18">
      <c r="A113" s="19">
        <v>111</v>
      </c>
      <c r="B113" s="19" t="s">
        <v>517</v>
      </c>
      <c r="C113" s="21">
        <v>1.44E-4</v>
      </c>
      <c r="D113" s="19"/>
      <c r="E113" s="19"/>
      <c r="F113" s="22">
        <v>29213</v>
      </c>
      <c r="G113" s="22">
        <v>71723</v>
      </c>
      <c r="H113" s="19">
        <v>356</v>
      </c>
      <c r="I113" s="19">
        <v>5.0000000000000001E-3</v>
      </c>
      <c r="J113" s="19">
        <v>321</v>
      </c>
      <c r="K113" s="19">
        <v>112</v>
      </c>
      <c r="L113" s="19" t="s">
        <v>665</v>
      </c>
      <c r="M113" s="19" t="s">
        <v>520</v>
      </c>
      <c r="N113" s="19"/>
      <c r="O113" s="19" t="s">
        <v>521</v>
      </c>
      <c r="P113" s="19"/>
      <c r="Q113" s="19" t="s">
        <v>547</v>
      </c>
      <c r="R113" s="19" t="s">
        <v>742</v>
      </c>
    </row>
    <row r="114" spans="1:18">
      <c r="A114" s="19">
        <v>112</v>
      </c>
      <c r="B114" s="19" t="s">
        <v>517</v>
      </c>
      <c r="C114" s="21">
        <v>1.3999999999999999E-4</v>
      </c>
      <c r="D114" s="19"/>
      <c r="E114" s="19"/>
      <c r="F114" s="22">
        <v>177159</v>
      </c>
      <c r="G114" s="22">
        <v>5788</v>
      </c>
      <c r="H114" s="19">
        <v>109839</v>
      </c>
      <c r="I114" s="19">
        <v>18.98</v>
      </c>
      <c r="J114" s="19">
        <v>133</v>
      </c>
      <c r="K114" s="19">
        <v>98</v>
      </c>
      <c r="L114" s="19" t="s">
        <v>692</v>
      </c>
      <c r="M114" s="19" t="s">
        <v>520</v>
      </c>
      <c r="N114" s="19"/>
      <c r="O114" s="19" t="s">
        <v>521</v>
      </c>
      <c r="P114" s="19"/>
      <c r="Q114" s="19" t="s">
        <v>547</v>
      </c>
      <c r="R114" s="19" t="s">
        <v>743</v>
      </c>
    </row>
    <row r="115" spans="1:18">
      <c r="A115" s="19">
        <v>113</v>
      </c>
      <c r="B115" s="19" t="s">
        <v>517</v>
      </c>
      <c r="C115" s="21">
        <v>1.3799999999999999E-4</v>
      </c>
      <c r="D115" s="19"/>
      <c r="E115" s="19"/>
      <c r="F115" s="22">
        <v>184047</v>
      </c>
      <c r="G115" s="22">
        <v>5420</v>
      </c>
      <c r="H115" s="19">
        <v>2065</v>
      </c>
      <c r="I115" s="19">
        <v>0.38</v>
      </c>
      <c r="J115" s="19">
        <v>130</v>
      </c>
      <c r="K115" s="19">
        <v>47</v>
      </c>
      <c r="L115" s="19" t="s">
        <v>563</v>
      </c>
      <c r="M115" s="19" t="s">
        <v>520</v>
      </c>
      <c r="N115" s="19"/>
      <c r="O115" s="19" t="s">
        <v>521</v>
      </c>
      <c r="P115" s="19"/>
      <c r="Q115" s="19" t="s">
        <v>547</v>
      </c>
      <c r="R115" s="19" t="s">
        <v>744</v>
      </c>
    </row>
    <row r="116" spans="1:18">
      <c r="A116" s="19">
        <v>114</v>
      </c>
      <c r="B116" s="19" t="s">
        <v>517</v>
      </c>
      <c r="C116" s="21">
        <v>1.37E-4</v>
      </c>
      <c r="D116" s="19"/>
      <c r="E116" s="19"/>
      <c r="F116" s="22">
        <v>45281</v>
      </c>
      <c r="G116" s="22">
        <v>42549</v>
      </c>
      <c r="H116" s="19">
        <v>232468</v>
      </c>
      <c r="I116" s="19">
        <v>5.46</v>
      </c>
      <c r="J116" s="19">
        <v>315</v>
      </c>
      <c r="K116" s="19">
        <v>135</v>
      </c>
      <c r="L116" s="19" t="s">
        <v>745</v>
      </c>
      <c r="M116" s="19" t="s">
        <v>531</v>
      </c>
      <c r="N116" s="19"/>
      <c r="O116" s="19" t="s">
        <v>521</v>
      </c>
      <c r="P116" s="19"/>
      <c r="Q116" s="19" t="s">
        <v>547</v>
      </c>
      <c r="R116" s="19" t="s">
        <v>746</v>
      </c>
    </row>
    <row r="117" spans="1:18">
      <c r="A117" s="19">
        <v>115</v>
      </c>
      <c r="B117" s="19" t="s">
        <v>517</v>
      </c>
      <c r="C117" s="21">
        <v>1.34E-4</v>
      </c>
      <c r="D117" s="19"/>
      <c r="E117" s="19"/>
      <c r="F117" s="22">
        <v>211033</v>
      </c>
      <c r="G117" s="22">
        <v>4260</v>
      </c>
      <c r="H117" s="19">
        <v>107</v>
      </c>
      <c r="I117" s="19">
        <v>0.03</v>
      </c>
      <c r="J117" s="19">
        <v>124</v>
      </c>
      <c r="K117" s="19">
        <v>30</v>
      </c>
      <c r="L117" s="19" t="s">
        <v>608</v>
      </c>
      <c r="M117" s="19" t="s">
        <v>520</v>
      </c>
      <c r="N117" s="19"/>
      <c r="O117" s="19" t="s">
        <v>521</v>
      </c>
      <c r="P117" s="19"/>
      <c r="Q117" s="19" t="s">
        <v>547</v>
      </c>
      <c r="R117" s="19" t="s">
        <v>747</v>
      </c>
    </row>
    <row r="118" spans="1:18">
      <c r="A118" s="19">
        <v>116</v>
      </c>
      <c r="B118" s="19" t="s">
        <v>517</v>
      </c>
      <c r="C118" s="21">
        <v>1.3300000000000001E-4</v>
      </c>
      <c r="D118" s="19"/>
      <c r="E118" s="19"/>
      <c r="F118" s="22">
        <v>175155</v>
      </c>
      <c r="G118" s="22">
        <v>5902</v>
      </c>
      <c r="H118" s="19">
        <v>1624</v>
      </c>
      <c r="I118" s="19">
        <v>0.28000000000000003</v>
      </c>
      <c r="J118" s="19">
        <v>169</v>
      </c>
      <c r="K118" s="19">
        <v>75</v>
      </c>
      <c r="L118" s="19" t="s">
        <v>748</v>
      </c>
      <c r="M118" s="19" t="s">
        <v>520</v>
      </c>
      <c r="N118" s="19"/>
      <c r="O118" s="19" t="s">
        <v>521</v>
      </c>
      <c r="P118" s="19"/>
      <c r="Q118" s="19" t="s">
        <v>547</v>
      </c>
      <c r="R118" s="19" t="s">
        <v>749</v>
      </c>
    </row>
    <row r="119" spans="1:18">
      <c r="A119" s="19">
        <v>117</v>
      </c>
      <c r="B119" s="19" t="s">
        <v>517</v>
      </c>
      <c r="C119" s="21">
        <v>1.3200000000000001E-4</v>
      </c>
      <c r="D119" s="19"/>
      <c r="E119" s="19"/>
      <c r="F119" s="22">
        <v>213369</v>
      </c>
      <c r="G119" s="22">
        <v>4176</v>
      </c>
      <c r="H119" s="19">
        <v>447</v>
      </c>
      <c r="I119" s="19">
        <v>0.11</v>
      </c>
      <c r="J119" s="19">
        <v>170</v>
      </c>
      <c r="K119" s="19">
        <v>64</v>
      </c>
      <c r="L119" s="19" t="s">
        <v>738</v>
      </c>
      <c r="M119" s="19" t="s">
        <v>520</v>
      </c>
      <c r="N119" s="19"/>
      <c r="O119" s="19" t="s">
        <v>521</v>
      </c>
      <c r="P119" s="19"/>
      <c r="Q119" s="19" t="s">
        <v>547</v>
      </c>
      <c r="R119" s="19" t="s">
        <v>750</v>
      </c>
    </row>
    <row r="120" spans="1:18">
      <c r="A120" s="19">
        <v>118</v>
      </c>
      <c r="B120" s="19" t="s">
        <v>517</v>
      </c>
      <c r="C120" s="21">
        <v>1.3100000000000001E-4</v>
      </c>
      <c r="D120" s="19"/>
      <c r="E120" s="19"/>
      <c r="F120" s="22">
        <v>350571</v>
      </c>
      <c r="G120" s="22">
        <v>1609</v>
      </c>
      <c r="H120" s="19">
        <v>35682</v>
      </c>
      <c r="I120" s="19">
        <v>22.18</v>
      </c>
      <c r="J120" s="19">
        <v>111</v>
      </c>
      <c r="K120" s="19">
        <v>50</v>
      </c>
      <c r="L120" s="19" t="s">
        <v>618</v>
      </c>
      <c r="M120" s="19" t="s">
        <v>520</v>
      </c>
      <c r="N120" s="19"/>
      <c r="O120" s="19" t="s">
        <v>521</v>
      </c>
      <c r="P120" s="19"/>
      <c r="Q120" s="19" t="s">
        <v>522</v>
      </c>
      <c r="R120" s="19" t="s">
        <v>751</v>
      </c>
    </row>
    <row r="121" spans="1:18">
      <c r="A121" s="19">
        <v>119</v>
      </c>
      <c r="B121" s="19" t="s">
        <v>517</v>
      </c>
      <c r="C121" s="21">
        <v>1.27E-4</v>
      </c>
      <c r="D121" s="19"/>
      <c r="E121" s="19"/>
      <c r="F121" s="22">
        <v>166075</v>
      </c>
      <c r="G121" s="22">
        <v>6460</v>
      </c>
      <c r="H121" s="19">
        <v>28284</v>
      </c>
      <c r="I121" s="19">
        <v>4.38</v>
      </c>
      <c r="J121" s="19">
        <v>123</v>
      </c>
      <c r="K121" s="19"/>
      <c r="L121" s="19" t="s">
        <v>521</v>
      </c>
      <c r="M121" s="19"/>
      <c r="N121" s="19">
        <v>26</v>
      </c>
      <c r="O121" s="19" t="s">
        <v>752</v>
      </c>
      <c r="P121" s="19" t="s">
        <v>533</v>
      </c>
      <c r="Q121" s="19" t="s">
        <v>550</v>
      </c>
      <c r="R121" s="19" t="s">
        <v>753</v>
      </c>
    </row>
    <row r="122" spans="1:18">
      <c r="A122" s="19">
        <v>120</v>
      </c>
      <c r="B122" s="19" t="s">
        <v>517</v>
      </c>
      <c r="C122" s="21">
        <v>1.25E-4</v>
      </c>
      <c r="D122" s="19"/>
      <c r="E122" s="19"/>
      <c r="F122" s="22">
        <v>151974</v>
      </c>
      <c r="G122" s="22">
        <v>7491</v>
      </c>
      <c r="H122" s="19">
        <v>4465</v>
      </c>
      <c r="I122" s="19">
        <v>0.6</v>
      </c>
      <c r="J122" s="19">
        <v>105</v>
      </c>
      <c r="K122" s="19">
        <v>89</v>
      </c>
      <c r="L122" s="19" t="s">
        <v>754</v>
      </c>
      <c r="M122" s="19" t="s">
        <v>520</v>
      </c>
      <c r="N122" s="19"/>
      <c r="O122" s="19" t="s">
        <v>521</v>
      </c>
      <c r="P122" s="19"/>
      <c r="Q122" s="19" t="s">
        <v>547</v>
      </c>
      <c r="R122" s="19" t="s">
        <v>755</v>
      </c>
    </row>
    <row r="123" spans="1:18">
      <c r="A123" s="19">
        <v>121</v>
      </c>
      <c r="B123" s="19" t="s">
        <v>517</v>
      </c>
      <c r="C123" s="21">
        <v>1.21E-4</v>
      </c>
      <c r="D123" s="19"/>
      <c r="E123" s="19"/>
      <c r="F123" s="22">
        <v>75664</v>
      </c>
      <c r="G123" s="22">
        <v>21599</v>
      </c>
      <c r="H123" s="19">
        <v>8571</v>
      </c>
      <c r="I123" s="19">
        <v>0.4</v>
      </c>
      <c r="J123" s="19">
        <v>144</v>
      </c>
      <c r="K123" s="19">
        <v>144</v>
      </c>
      <c r="L123" s="19" t="s">
        <v>756</v>
      </c>
      <c r="M123" s="19" t="s">
        <v>520</v>
      </c>
      <c r="N123" s="19"/>
      <c r="O123" s="19" t="s">
        <v>521</v>
      </c>
      <c r="P123" s="19"/>
      <c r="Q123" s="19" t="s">
        <v>547</v>
      </c>
      <c r="R123" s="19" t="s">
        <v>757</v>
      </c>
    </row>
    <row r="124" spans="1:18">
      <c r="A124" s="19">
        <v>122</v>
      </c>
      <c r="B124" s="19" t="s">
        <v>517</v>
      </c>
      <c r="C124" s="21">
        <v>1.2E-4</v>
      </c>
      <c r="D124" s="19" t="s">
        <v>543</v>
      </c>
      <c r="E124" s="19"/>
      <c r="F124" s="22">
        <v>558802</v>
      </c>
      <c r="G124" s="22">
        <v>578</v>
      </c>
      <c r="H124" s="19">
        <v>4062</v>
      </c>
      <c r="I124" s="19">
        <v>7.03</v>
      </c>
      <c r="J124" s="19">
        <v>154</v>
      </c>
      <c r="K124" s="19">
        <v>3</v>
      </c>
      <c r="L124" s="19" t="s">
        <v>544</v>
      </c>
      <c r="M124" s="19" t="s">
        <v>520</v>
      </c>
      <c r="N124" s="19"/>
      <c r="O124" s="19" t="s">
        <v>521</v>
      </c>
      <c r="P124" s="19"/>
      <c r="Q124" s="19" t="s">
        <v>547</v>
      </c>
      <c r="R124" s="19" t="s">
        <v>758</v>
      </c>
    </row>
    <row r="125" spans="1:18">
      <c r="A125" s="19">
        <v>124</v>
      </c>
      <c r="B125" s="19" t="s">
        <v>517</v>
      </c>
      <c r="C125" s="21">
        <v>1.1400000000000001E-4</v>
      </c>
      <c r="D125" s="19"/>
      <c r="E125" s="19"/>
      <c r="F125" s="22">
        <v>101615</v>
      </c>
      <c r="G125" s="22">
        <v>14100</v>
      </c>
      <c r="H125" s="19">
        <v>52997</v>
      </c>
      <c r="I125" s="19">
        <v>3.76</v>
      </c>
      <c r="J125" s="19">
        <v>160</v>
      </c>
      <c r="K125" s="19">
        <v>57</v>
      </c>
      <c r="L125" s="19" t="s">
        <v>759</v>
      </c>
      <c r="M125" s="19" t="s">
        <v>614</v>
      </c>
      <c r="N125" s="19"/>
      <c r="O125" s="19" t="s">
        <v>521</v>
      </c>
      <c r="P125" s="19"/>
      <c r="Q125" s="19" t="s">
        <v>547</v>
      </c>
      <c r="R125" s="19" t="s">
        <v>760</v>
      </c>
    </row>
    <row r="126" spans="1:18">
      <c r="A126" s="19">
        <v>123</v>
      </c>
      <c r="B126" s="19" t="s">
        <v>517</v>
      </c>
      <c r="C126" s="21">
        <v>1.1400000000000001E-4</v>
      </c>
      <c r="D126" s="19"/>
      <c r="E126" s="19"/>
      <c r="F126" s="22">
        <v>230902</v>
      </c>
      <c r="G126" s="22">
        <v>3618</v>
      </c>
      <c r="H126" s="19">
        <v>404</v>
      </c>
      <c r="I126" s="19">
        <v>0.11</v>
      </c>
      <c r="J126" s="19">
        <v>121</v>
      </c>
      <c r="K126" s="19">
        <v>71</v>
      </c>
      <c r="L126" s="19" t="s">
        <v>761</v>
      </c>
      <c r="M126" s="19" t="s">
        <v>520</v>
      </c>
      <c r="N126" s="19"/>
      <c r="O126" s="19" t="s">
        <v>521</v>
      </c>
      <c r="P126" s="19"/>
      <c r="Q126" s="19" t="s">
        <v>547</v>
      </c>
      <c r="R126" s="19" t="s">
        <v>762</v>
      </c>
    </row>
    <row r="127" spans="1:18">
      <c r="A127" s="19">
        <v>125</v>
      </c>
      <c r="B127" s="19" t="s">
        <v>517</v>
      </c>
      <c r="C127" s="21">
        <v>1.13E-4</v>
      </c>
      <c r="D127" s="19"/>
      <c r="E127" s="19"/>
      <c r="F127" s="22">
        <v>353632</v>
      </c>
      <c r="G127" s="22">
        <v>1581</v>
      </c>
      <c r="H127" s="19">
        <v>3395</v>
      </c>
      <c r="I127" s="19">
        <v>2.15</v>
      </c>
      <c r="J127" s="19">
        <v>154</v>
      </c>
      <c r="K127" s="19">
        <v>41</v>
      </c>
      <c r="L127" s="19" t="s">
        <v>763</v>
      </c>
      <c r="M127" s="19" t="s">
        <v>520</v>
      </c>
      <c r="N127" s="19"/>
      <c r="O127" s="19" t="s">
        <v>521</v>
      </c>
      <c r="P127" s="19"/>
      <c r="Q127" s="19" t="s">
        <v>547</v>
      </c>
      <c r="R127" s="19" t="s">
        <v>764</v>
      </c>
    </row>
    <row r="128" spans="1:18">
      <c r="A128" s="19">
        <v>126</v>
      </c>
      <c r="B128" s="19" t="s">
        <v>517</v>
      </c>
      <c r="C128" s="21">
        <v>1.11E-4</v>
      </c>
      <c r="D128" s="19"/>
      <c r="E128" s="19"/>
      <c r="F128" s="22">
        <v>140685</v>
      </c>
      <c r="G128" s="22">
        <v>8498</v>
      </c>
      <c r="H128" s="19">
        <v>3935</v>
      </c>
      <c r="I128" s="19">
        <v>0.46</v>
      </c>
      <c r="J128" s="19">
        <v>153</v>
      </c>
      <c r="K128" s="19">
        <v>123</v>
      </c>
      <c r="L128" s="19" t="s">
        <v>765</v>
      </c>
      <c r="M128" s="19" t="s">
        <v>520</v>
      </c>
      <c r="N128" s="19"/>
      <c r="O128" s="19" t="s">
        <v>521</v>
      </c>
      <c r="P128" s="19"/>
      <c r="Q128" s="19" t="s">
        <v>547</v>
      </c>
      <c r="R128" s="19" t="s">
        <v>766</v>
      </c>
    </row>
    <row r="129" spans="1:18">
      <c r="A129" s="19">
        <v>127</v>
      </c>
      <c r="B129" s="19" t="s">
        <v>517</v>
      </c>
      <c r="C129" s="21">
        <v>1.1E-4</v>
      </c>
      <c r="D129" s="19"/>
      <c r="E129" s="19"/>
      <c r="F129" s="22">
        <v>179436</v>
      </c>
      <c r="G129" s="22">
        <v>5663</v>
      </c>
      <c r="H129" s="19">
        <v>518</v>
      </c>
      <c r="I129" s="19">
        <v>0.09</v>
      </c>
      <c r="J129" s="19">
        <v>117</v>
      </c>
      <c r="K129" s="19">
        <v>133</v>
      </c>
      <c r="L129" s="19" t="s">
        <v>767</v>
      </c>
      <c r="M129" s="19" t="s">
        <v>520</v>
      </c>
      <c r="N129" s="19"/>
      <c r="O129" s="19" t="s">
        <v>521</v>
      </c>
      <c r="P129" s="19"/>
      <c r="Q129" s="19" t="s">
        <v>547</v>
      </c>
      <c r="R129" s="19" t="s">
        <v>768</v>
      </c>
    </row>
    <row r="130" spans="1:18">
      <c r="A130" s="19">
        <v>128</v>
      </c>
      <c r="B130" s="19" t="s">
        <v>517</v>
      </c>
      <c r="C130" s="21">
        <v>1.06E-4</v>
      </c>
      <c r="D130" s="19"/>
      <c r="E130" s="19"/>
      <c r="F130" s="22">
        <v>318987</v>
      </c>
      <c r="G130" s="22">
        <v>1948</v>
      </c>
      <c r="H130" s="19">
        <v>136536</v>
      </c>
      <c r="I130" s="19">
        <v>70.09</v>
      </c>
      <c r="J130" s="19">
        <v>152</v>
      </c>
      <c r="K130" s="19">
        <v>65</v>
      </c>
      <c r="L130" s="19" t="s">
        <v>719</v>
      </c>
      <c r="M130" s="19" t="s">
        <v>520</v>
      </c>
      <c r="N130" s="19"/>
      <c r="O130" s="19" t="s">
        <v>521</v>
      </c>
      <c r="P130" s="19"/>
      <c r="Q130" s="19" t="s">
        <v>547</v>
      </c>
      <c r="R130" s="19" t="s">
        <v>769</v>
      </c>
    </row>
    <row r="131" spans="1:18">
      <c r="A131" s="19">
        <v>129</v>
      </c>
      <c r="B131" s="19" t="s">
        <v>517</v>
      </c>
      <c r="C131" s="21">
        <v>1.0399999999999999E-4</v>
      </c>
      <c r="D131" s="19"/>
      <c r="E131" s="19"/>
      <c r="F131" s="22">
        <v>178954</v>
      </c>
      <c r="G131" s="22">
        <v>5689</v>
      </c>
      <c r="H131" s="19">
        <v>33563</v>
      </c>
      <c r="I131" s="19">
        <v>5.9</v>
      </c>
      <c r="J131" s="19">
        <v>100</v>
      </c>
      <c r="K131" s="19">
        <v>115</v>
      </c>
      <c r="L131" s="19" t="s">
        <v>539</v>
      </c>
      <c r="M131" s="19" t="s">
        <v>531</v>
      </c>
      <c r="N131" s="19"/>
      <c r="O131" s="19" t="s">
        <v>521</v>
      </c>
      <c r="P131" s="19"/>
      <c r="Q131" s="19" t="s">
        <v>547</v>
      </c>
      <c r="R131" s="19" t="s">
        <v>770</v>
      </c>
    </row>
    <row r="132" spans="1:18">
      <c r="A132" s="19">
        <v>130</v>
      </c>
      <c r="B132" s="19" t="s">
        <v>517</v>
      </c>
      <c r="C132" s="21">
        <v>9.8999999999999994E-5</v>
      </c>
      <c r="D132" s="19"/>
      <c r="E132" s="19"/>
      <c r="F132" s="22">
        <v>39497</v>
      </c>
      <c r="G132" s="22">
        <v>50334</v>
      </c>
      <c r="H132" s="19">
        <v>387</v>
      </c>
      <c r="I132" s="19">
        <v>0.01</v>
      </c>
      <c r="J132" s="19">
        <v>355</v>
      </c>
      <c r="K132" s="19">
        <v>77</v>
      </c>
      <c r="L132" s="19" t="s">
        <v>613</v>
      </c>
      <c r="M132" s="19" t="s">
        <v>651</v>
      </c>
      <c r="N132" s="19"/>
      <c r="O132" s="19" t="s">
        <v>521</v>
      </c>
      <c r="P132" s="19"/>
      <c r="Q132" s="19" t="s">
        <v>547</v>
      </c>
      <c r="R132" s="19" t="s">
        <v>771</v>
      </c>
    </row>
    <row r="133" spans="1:18">
      <c r="A133" s="19">
        <v>131</v>
      </c>
      <c r="B133" s="19" t="s">
        <v>517</v>
      </c>
      <c r="C133" s="21">
        <v>9.5000000000000005E-5</v>
      </c>
      <c r="D133" s="19"/>
      <c r="E133" s="19"/>
      <c r="F133" s="22">
        <v>60033</v>
      </c>
      <c r="G133" s="22">
        <v>29601</v>
      </c>
      <c r="H133" s="19">
        <v>1017</v>
      </c>
      <c r="I133" s="19">
        <v>0.03</v>
      </c>
      <c r="J133" s="19">
        <v>128</v>
      </c>
      <c r="K133" s="19">
        <v>132</v>
      </c>
      <c r="L133" s="19" t="s">
        <v>772</v>
      </c>
      <c r="M133" s="19" t="s">
        <v>520</v>
      </c>
      <c r="N133" s="19"/>
      <c r="O133" s="19" t="s">
        <v>521</v>
      </c>
      <c r="P133" s="19"/>
      <c r="Q133" s="19" t="s">
        <v>547</v>
      </c>
      <c r="R133" s="19" t="s">
        <v>773</v>
      </c>
    </row>
    <row r="134" spans="1:18">
      <c r="A134" s="19">
        <v>132</v>
      </c>
      <c r="B134" s="19" t="s">
        <v>517</v>
      </c>
      <c r="C134" s="21">
        <v>9.2999999999999997E-5</v>
      </c>
      <c r="D134" s="19"/>
      <c r="E134" s="19"/>
      <c r="F134" s="22">
        <v>298249</v>
      </c>
      <c r="G134" s="22">
        <v>2226</v>
      </c>
      <c r="H134" s="19">
        <v>351</v>
      </c>
      <c r="I134" s="19">
        <v>0.16</v>
      </c>
      <c r="J134" s="19">
        <v>195</v>
      </c>
      <c r="K134" s="19">
        <v>66</v>
      </c>
      <c r="L134" s="19" t="s">
        <v>709</v>
      </c>
      <c r="M134" s="19" t="s">
        <v>520</v>
      </c>
      <c r="N134" s="19"/>
      <c r="O134" s="19" t="s">
        <v>521</v>
      </c>
      <c r="P134" s="19"/>
      <c r="Q134" s="19" t="s">
        <v>547</v>
      </c>
      <c r="R134" s="19" t="s">
        <v>774</v>
      </c>
    </row>
    <row r="135" spans="1:18">
      <c r="A135" s="19">
        <v>133</v>
      </c>
      <c r="B135" s="19" t="s">
        <v>517</v>
      </c>
      <c r="C135" s="21">
        <v>9.2E-5</v>
      </c>
      <c r="D135" s="19"/>
      <c r="E135" s="19"/>
      <c r="F135" s="22">
        <v>168628</v>
      </c>
      <c r="G135" s="22">
        <v>6296</v>
      </c>
      <c r="H135" s="19">
        <v>3773</v>
      </c>
      <c r="I135" s="19">
        <v>0.6</v>
      </c>
      <c r="J135" s="19">
        <v>130</v>
      </c>
      <c r="K135" s="19">
        <v>89</v>
      </c>
      <c r="L135" s="19" t="s">
        <v>754</v>
      </c>
      <c r="M135" s="19" t="s">
        <v>520</v>
      </c>
      <c r="N135" s="19"/>
      <c r="O135" s="19" t="s">
        <v>521</v>
      </c>
      <c r="P135" s="19"/>
      <c r="Q135" s="19" t="s">
        <v>547</v>
      </c>
      <c r="R135" s="19" t="s">
        <v>775</v>
      </c>
    </row>
    <row r="136" spans="1:18">
      <c r="A136" s="19">
        <v>136</v>
      </c>
      <c r="B136" s="19" t="s">
        <v>517</v>
      </c>
      <c r="C136" s="21">
        <v>9.2E-5</v>
      </c>
      <c r="D136" s="19"/>
      <c r="E136" s="19"/>
      <c r="F136" s="22">
        <v>241912</v>
      </c>
      <c r="G136" s="22">
        <v>3320</v>
      </c>
      <c r="H136" s="19">
        <v>138643</v>
      </c>
      <c r="I136" s="19">
        <v>41.76</v>
      </c>
      <c r="J136" s="19">
        <v>217</v>
      </c>
      <c r="K136" s="19">
        <v>119</v>
      </c>
      <c r="L136" s="19" t="s">
        <v>642</v>
      </c>
      <c r="M136" s="19" t="s">
        <v>533</v>
      </c>
      <c r="N136" s="19"/>
      <c r="O136" s="19" t="s">
        <v>521</v>
      </c>
      <c r="P136" s="19"/>
      <c r="Q136" s="19" t="s">
        <v>547</v>
      </c>
      <c r="R136" s="19" t="s">
        <v>776</v>
      </c>
    </row>
    <row r="137" spans="1:18">
      <c r="A137" s="19">
        <v>134</v>
      </c>
      <c r="B137" s="19" t="s">
        <v>517</v>
      </c>
      <c r="C137" s="21">
        <v>9.2E-5</v>
      </c>
      <c r="D137" s="19"/>
      <c r="E137" s="19"/>
      <c r="F137" s="22">
        <v>389261</v>
      </c>
      <c r="G137" s="22">
        <v>1294</v>
      </c>
      <c r="H137" s="19">
        <v>19940</v>
      </c>
      <c r="I137" s="19">
        <v>15.41</v>
      </c>
      <c r="J137" s="19">
        <v>157</v>
      </c>
      <c r="K137" s="19">
        <v>45</v>
      </c>
      <c r="L137" s="19" t="s">
        <v>777</v>
      </c>
      <c r="M137" s="19" t="s">
        <v>520</v>
      </c>
      <c r="N137" s="19"/>
      <c r="O137" s="19" t="s">
        <v>521</v>
      </c>
      <c r="P137" s="19"/>
      <c r="Q137" s="19" t="s">
        <v>547</v>
      </c>
      <c r="R137" s="19" t="s">
        <v>778</v>
      </c>
    </row>
    <row r="138" spans="1:18">
      <c r="A138" s="19">
        <v>135</v>
      </c>
      <c r="B138" s="19" t="s">
        <v>517</v>
      </c>
      <c r="C138" s="21">
        <v>9.2E-5</v>
      </c>
      <c r="D138" s="19"/>
      <c r="E138" s="19"/>
      <c r="F138" s="22">
        <v>569882</v>
      </c>
      <c r="G138" s="22">
        <v>552</v>
      </c>
      <c r="H138" s="19">
        <v>79</v>
      </c>
      <c r="I138" s="19">
        <v>0.14000000000000001</v>
      </c>
      <c r="J138" s="19">
        <v>197</v>
      </c>
      <c r="K138" s="19">
        <v>7</v>
      </c>
      <c r="L138" s="19" t="s">
        <v>594</v>
      </c>
      <c r="M138" s="19" t="s">
        <v>520</v>
      </c>
      <c r="N138" s="19"/>
      <c r="O138" s="19" t="s">
        <v>521</v>
      </c>
      <c r="P138" s="19"/>
      <c r="Q138" s="19" t="s">
        <v>547</v>
      </c>
      <c r="R138" s="19" t="s">
        <v>779</v>
      </c>
    </row>
    <row r="139" spans="1:18">
      <c r="A139" s="19">
        <v>137</v>
      </c>
      <c r="B139" s="19" t="s">
        <v>517</v>
      </c>
      <c r="C139" s="21">
        <v>8.8999999999999995E-5</v>
      </c>
      <c r="D139" s="19"/>
      <c r="E139" s="19"/>
      <c r="F139" s="22">
        <v>184025</v>
      </c>
      <c r="G139" s="22">
        <v>5421</v>
      </c>
      <c r="H139" s="19">
        <v>1462</v>
      </c>
      <c r="I139" s="19">
        <v>0.27</v>
      </c>
      <c r="J139" s="19">
        <v>130</v>
      </c>
      <c r="K139" s="19">
        <v>88</v>
      </c>
      <c r="L139" s="19" t="s">
        <v>546</v>
      </c>
      <c r="M139" s="19" t="s">
        <v>651</v>
      </c>
      <c r="N139" s="19"/>
      <c r="O139" s="19" t="s">
        <v>521</v>
      </c>
      <c r="P139" s="19"/>
      <c r="Q139" s="19" t="s">
        <v>547</v>
      </c>
      <c r="R139" s="19" t="s">
        <v>780</v>
      </c>
    </row>
    <row r="140" spans="1:18">
      <c r="A140" s="19">
        <v>138</v>
      </c>
      <c r="B140" s="19" t="s">
        <v>517</v>
      </c>
      <c r="C140" s="21">
        <v>8.7999999999999998E-5</v>
      </c>
      <c r="D140" s="19"/>
      <c r="E140" s="19"/>
      <c r="F140" s="22">
        <v>176308</v>
      </c>
      <c r="G140" s="22">
        <v>5836</v>
      </c>
      <c r="H140" s="19">
        <v>15044</v>
      </c>
      <c r="I140" s="19">
        <v>2.58</v>
      </c>
      <c r="J140" s="19">
        <v>157</v>
      </c>
      <c r="K140" s="19">
        <v>87</v>
      </c>
      <c r="L140" s="19" t="s">
        <v>781</v>
      </c>
      <c r="M140" s="19" t="s">
        <v>520</v>
      </c>
      <c r="N140" s="19"/>
      <c r="O140" s="19" t="s">
        <v>521</v>
      </c>
      <c r="P140" s="19"/>
      <c r="Q140" s="19" t="s">
        <v>547</v>
      </c>
      <c r="R140" s="19" t="s">
        <v>782</v>
      </c>
    </row>
    <row r="141" spans="1:18">
      <c r="A141" s="19">
        <v>139</v>
      </c>
      <c r="B141" s="19" t="s">
        <v>517</v>
      </c>
      <c r="C141" s="21">
        <v>8.6000000000000003E-5</v>
      </c>
      <c r="D141" s="19"/>
      <c r="E141" s="19"/>
      <c r="F141" s="22">
        <v>175531</v>
      </c>
      <c r="G141" s="22">
        <v>5881</v>
      </c>
      <c r="H141" s="19">
        <v>1394</v>
      </c>
      <c r="I141" s="19">
        <v>0.24</v>
      </c>
      <c r="J141" s="19">
        <v>211</v>
      </c>
      <c r="K141" s="19">
        <v>94</v>
      </c>
      <c r="L141" s="19" t="s">
        <v>622</v>
      </c>
      <c r="M141" s="19" t="s">
        <v>520</v>
      </c>
      <c r="N141" s="19"/>
      <c r="O141" s="19" t="s">
        <v>521</v>
      </c>
      <c r="P141" s="19"/>
      <c r="Q141" s="19" t="s">
        <v>547</v>
      </c>
      <c r="R141" s="19" t="s">
        <v>783</v>
      </c>
    </row>
    <row r="142" spans="1:18">
      <c r="A142" s="19">
        <v>141</v>
      </c>
      <c r="B142" s="19" t="s">
        <v>517</v>
      </c>
      <c r="C142" s="21">
        <v>8.5000000000000006E-5</v>
      </c>
      <c r="D142" s="19"/>
      <c r="E142" s="19"/>
      <c r="F142" s="22">
        <v>205399</v>
      </c>
      <c r="G142" s="22">
        <v>4471</v>
      </c>
      <c r="H142" s="19">
        <v>2511</v>
      </c>
      <c r="I142" s="19">
        <v>0.56000000000000005</v>
      </c>
      <c r="J142" s="19">
        <v>103</v>
      </c>
      <c r="K142" s="19">
        <v>65</v>
      </c>
      <c r="L142" s="19" t="s">
        <v>719</v>
      </c>
      <c r="M142" s="19" t="s">
        <v>520</v>
      </c>
      <c r="N142" s="19"/>
      <c r="O142" s="19" t="s">
        <v>521</v>
      </c>
      <c r="P142" s="19"/>
      <c r="Q142" s="19" t="s">
        <v>547</v>
      </c>
      <c r="R142" s="19" t="s">
        <v>784</v>
      </c>
    </row>
    <row r="143" spans="1:18">
      <c r="A143" s="19">
        <v>140</v>
      </c>
      <c r="B143" s="19" t="s">
        <v>517</v>
      </c>
      <c r="C143" s="21">
        <v>8.5000000000000006E-5</v>
      </c>
      <c r="D143" s="19"/>
      <c r="E143" s="19"/>
      <c r="F143" s="22">
        <v>243681</v>
      </c>
      <c r="G143" s="22">
        <v>3276</v>
      </c>
      <c r="H143" s="19">
        <v>1603</v>
      </c>
      <c r="I143" s="19">
        <v>0.49</v>
      </c>
      <c r="J143" s="19">
        <v>117</v>
      </c>
      <c r="K143" s="19">
        <v>91</v>
      </c>
      <c r="L143" s="19" t="s">
        <v>785</v>
      </c>
      <c r="M143" s="19" t="s">
        <v>520</v>
      </c>
      <c r="N143" s="19"/>
      <c r="O143" s="19" t="s">
        <v>521</v>
      </c>
      <c r="P143" s="19"/>
      <c r="Q143" s="19" t="s">
        <v>547</v>
      </c>
      <c r="R143" s="19" t="s">
        <v>786</v>
      </c>
    </row>
    <row r="144" spans="1:18">
      <c r="A144" s="19">
        <v>142</v>
      </c>
      <c r="B144" s="19" t="s">
        <v>517</v>
      </c>
      <c r="C144" s="21">
        <v>8.3999999999999995E-5</v>
      </c>
      <c r="D144" s="19"/>
      <c r="E144" s="19"/>
      <c r="F144" s="22">
        <v>79536</v>
      </c>
      <c r="G144" s="22">
        <v>20136</v>
      </c>
      <c r="H144" s="19">
        <v>51360</v>
      </c>
      <c r="I144" s="19">
        <v>2.5499999999999998</v>
      </c>
      <c r="J144" s="19">
        <v>127</v>
      </c>
      <c r="K144" s="19">
        <v>144</v>
      </c>
      <c r="L144" s="19" t="s">
        <v>756</v>
      </c>
      <c r="M144" s="19" t="s">
        <v>688</v>
      </c>
      <c r="N144" s="19"/>
      <c r="O144" s="19" t="s">
        <v>521</v>
      </c>
      <c r="P144" s="19"/>
      <c r="Q144" s="19" t="s">
        <v>547</v>
      </c>
      <c r="R144" s="19" t="s">
        <v>787</v>
      </c>
    </row>
    <row r="145" spans="1:18">
      <c r="A145" s="19">
        <v>143</v>
      </c>
      <c r="B145" s="19" t="s">
        <v>517</v>
      </c>
      <c r="C145" s="21">
        <v>8.2999999999999998E-5</v>
      </c>
      <c r="D145" s="19"/>
      <c r="E145" s="19"/>
      <c r="F145" s="22">
        <v>368776</v>
      </c>
      <c r="G145" s="22">
        <v>1449</v>
      </c>
      <c r="H145" s="19">
        <v>135614</v>
      </c>
      <c r="I145" s="19">
        <v>93.59</v>
      </c>
      <c r="J145" s="19">
        <v>152</v>
      </c>
      <c r="K145" s="19">
        <v>76</v>
      </c>
      <c r="L145" s="19" t="s">
        <v>647</v>
      </c>
      <c r="M145" s="19" t="s">
        <v>574</v>
      </c>
      <c r="N145" s="19"/>
      <c r="O145" s="19" t="s">
        <v>521</v>
      </c>
      <c r="P145" s="19"/>
      <c r="Q145" s="19" t="s">
        <v>547</v>
      </c>
      <c r="R145" s="19" t="s">
        <v>788</v>
      </c>
    </row>
    <row r="146" spans="1:18">
      <c r="A146" s="19">
        <v>144</v>
      </c>
      <c r="B146" s="19" t="s">
        <v>517</v>
      </c>
      <c r="C146" s="21">
        <v>8.2000000000000001E-5</v>
      </c>
      <c r="D146" s="19"/>
      <c r="E146" s="19"/>
      <c r="F146" s="22">
        <v>413094</v>
      </c>
      <c r="G146" s="22">
        <v>1140</v>
      </c>
      <c r="H146" s="19">
        <v>47651</v>
      </c>
      <c r="I146" s="19">
        <v>41.8</v>
      </c>
      <c r="J146" s="19">
        <v>128</v>
      </c>
      <c r="K146" s="19">
        <v>140</v>
      </c>
      <c r="L146" s="19" t="s">
        <v>671</v>
      </c>
      <c r="M146" s="19" t="s">
        <v>520</v>
      </c>
      <c r="N146" s="19"/>
      <c r="O146" s="19" t="s">
        <v>521</v>
      </c>
      <c r="P146" s="19"/>
      <c r="Q146" s="19" t="s">
        <v>547</v>
      </c>
      <c r="R146" s="19" t="s">
        <v>789</v>
      </c>
    </row>
    <row r="147" spans="1:18">
      <c r="A147" s="19">
        <v>145</v>
      </c>
      <c r="B147" s="19" t="s">
        <v>517</v>
      </c>
      <c r="C147" s="21">
        <v>7.7000000000000001E-5</v>
      </c>
      <c r="D147" s="19"/>
      <c r="E147" s="19"/>
      <c r="F147" s="22">
        <v>449596</v>
      </c>
      <c r="G147" s="22">
        <v>948</v>
      </c>
      <c r="H147" s="19">
        <v>52</v>
      </c>
      <c r="I147" s="19">
        <v>0.05</v>
      </c>
      <c r="J147" s="19">
        <v>147</v>
      </c>
      <c r="K147" s="19">
        <v>5</v>
      </c>
      <c r="L147" s="19" t="s">
        <v>571</v>
      </c>
      <c r="M147" s="19" t="s">
        <v>520</v>
      </c>
      <c r="N147" s="19"/>
      <c r="O147" s="19" t="s">
        <v>521</v>
      </c>
      <c r="P147" s="19"/>
      <c r="Q147" s="19" t="s">
        <v>547</v>
      </c>
      <c r="R147" s="19" t="s">
        <v>790</v>
      </c>
    </row>
    <row r="148" spans="1:18">
      <c r="A148" s="19">
        <v>146</v>
      </c>
      <c r="B148" s="19" t="s">
        <v>517</v>
      </c>
      <c r="C148" s="21">
        <v>7.4999999999999993E-5</v>
      </c>
      <c r="D148" s="19"/>
      <c r="E148" s="19"/>
      <c r="F148" s="22">
        <v>50696</v>
      </c>
      <c r="G148" s="22">
        <v>36892</v>
      </c>
      <c r="H148" s="19">
        <v>3489</v>
      </c>
      <c r="I148" s="19">
        <v>0.09</v>
      </c>
      <c r="J148" s="19">
        <v>143</v>
      </c>
      <c r="K148" s="19">
        <v>141</v>
      </c>
      <c r="L148" s="19" t="s">
        <v>695</v>
      </c>
      <c r="M148" s="19" t="s">
        <v>705</v>
      </c>
      <c r="N148" s="19"/>
      <c r="O148" s="19" t="s">
        <v>521</v>
      </c>
      <c r="P148" s="19"/>
      <c r="Q148" s="19" t="s">
        <v>547</v>
      </c>
      <c r="R148" s="19" t="s">
        <v>791</v>
      </c>
    </row>
    <row r="149" spans="1:18">
      <c r="A149" s="19">
        <v>147</v>
      </c>
      <c r="B149" s="19" t="s">
        <v>517</v>
      </c>
      <c r="C149" s="21">
        <v>7.4999999999999993E-5</v>
      </c>
      <c r="D149" s="19"/>
      <c r="E149" s="19"/>
      <c r="F149" s="22">
        <v>222237</v>
      </c>
      <c r="G149" s="22">
        <v>3880</v>
      </c>
      <c r="H149" s="19">
        <v>15249</v>
      </c>
      <c r="I149" s="19">
        <v>3.93</v>
      </c>
      <c r="J149" s="19">
        <v>185</v>
      </c>
      <c r="K149" s="19">
        <v>117</v>
      </c>
      <c r="L149" s="19" t="s">
        <v>644</v>
      </c>
      <c r="M149" s="19" t="s">
        <v>533</v>
      </c>
      <c r="N149" s="19"/>
      <c r="O149" s="19" t="s">
        <v>521</v>
      </c>
      <c r="P149" s="19"/>
      <c r="Q149" s="19" t="s">
        <v>547</v>
      </c>
      <c r="R149" s="19" t="s">
        <v>792</v>
      </c>
    </row>
    <row r="150" spans="1:18">
      <c r="A150" s="19">
        <v>148</v>
      </c>
      <c r="B150" s="19" t="s">
        <v>517</v>
      </c>
      <c r="C150" s="21">
        <v>7.3999999999999996E-5</v>
      </c>
      <c r="D150" s="19"/>
      <c r="E150" s="19"/>
      <c r="F150" s="22">
        <v>446847</v>
      </c>
      <c r="G150" s="22">
        <v>961</v>
      </c>
      <c r="H150" s="19">
        <v>11869</v>
      </c>
      <c r="I150" s="19">
        <v>12.35</v>
      </c>
      <c r="J150" s="19">
        <v>123</v>
      </c>
      <c r="K150" s="19">
        <v>33</v>
      </c>
      <c r="L150" s="19" t="s">
        <v>793</v>
      </c>
      <c r="M150" s="19" t="s">
        <v>520</v>
      </c>
      <c r="N150" s="19"/>
      <c r="O150" s="19" t="s">
        <v>521</v>
      </c>
      <c r="P150" s="19"/>
      <c r="Q150" s="19" t="s">
        <v>547</v>
      </c>
      <c r="R150" s="19" t="s">
        <v>794</v>
      </c>
    </row>
    <row r="151" spans="1:18">
      <c r="A151" s="19">
        <v>149</v>
      </c>
      <c r="B151" s="19" t="s">
        <v>517</v>
      </c>
      <c r="C151" s="21">
        <v>6.9999999999999994E-5</v>
      </c>
      <c r="D151" s="19"/>
      <c r="E151" s="19"/>
      <c r="F151" s="22">
        <v>145182</v>
      </c>
      <c r="G151" s="22">
        <v>8074</v>
      </c>
      <c r="H151" s="19">
        <v>9923</v>
      </c>
      <c r="I151" s="19">
        <v>1.23</v>
      </c>
      <c r="J151" s="19">
        <v>183</v>
      </c>
      <c r="K151" s="19">
        <v>114</v>
      </c>
      <c r="L151" s="19" t="s">
        <v>795</v>
      </c>
      <c r="M151" s="19" t="s">
        <v>520</v>
      </c>
      <c r="N151" s="19"/>
      <c r="O151" s="19" t="s">
        <v>521</v>
      </c>
      <c r="P151" s="19"/>
      <c r="Q151" s="19" t="s">
        <v>547</v>
      </c>
      <c r="R151" s="19" t="s">
        <v>796</v>
      </c>
    </row>
    <row r="152" spans="1:18">
      <c r="A152" s="19">
        <v>150</v>
      </c>
      <c r="B152" s="19" t="s">
        <v>517</v>
      </c>
      <c r="C152" s="21">
        <v>6.8999999999999997E-5</v>
      </c>
      <c r="D152" s="19"/>
      <c r="E152" s="19"/>
      <c r="F152" s="22">
        <v>234944</v>
      </c>
      <c r="G152" s="22">
        <v>3505</v>
      </c>
      <c r="H152" s="19">
        <v>1333</v>
      </c>
      <c r="I152" s="19">
        <v>0.38</v>
      </c>
      <c r="J152" s="19">
        <v>130</v>
      </c>
      <c r="K152" s="19">
        <v>109</v>
      </c>
      <c r="L152" s="19" t="s">
        <v>592</v>
      </c>
      <c r="M152" s="19" t="s">
        <v>520</v>
      </c>
      <c r="N152" s="19"/>
      <c r="O152" s="19" t="s">
        <v>521</v>
      </c>
      <c r="P152" s="19"/>
      <c r="Q152" s="19" t="s">
        <v>547</v>
      </c>
      <c r="R152" s="19" t="s">
        <v>797</v>
      </c>
    </row>
    <row r="153" spans="1:18">
      <c r="A153" s="19">
        <v>151</v>
      </c>
      <c r="B153" s="19" t="s">
        <v>517</v>
      </c>
      <c r="C153" s="21">
        <v>6.7999999999999999E-5</v>
      </c>
      <c r="D153" s="19"/>
      <c r="E153" s="19"/>
      <c r="F153" s="22">
        <v>122939</v>
      </c>
      <c r="G153" s="22">
        <v>10533</v>
      </c>
      <c r="H153" s="19">
        <v>477</v>
      </c>
      <c r="I153" s="19">
        <v>0.05</v>
      </c>
      <c r="J153" s="19">
        <v>235</v>
      </c>
      <c r="K153" s="19">
        <v>131</v>
      </c>
      <c r="L153" s="19" t="s">
        <v>798</v>
      </c>
      <c r="M153" s="19" t="s">
        <v>610</v>
      </c>
      <c r="N153" s="19"/>
      <c r="O153" s="19" t="s">
        <v>521</v>
      </c>
      <c r="P153" s="19"/>
      <c r="Q153" s="19" t="s">
        <v>547</v>
      </c>
      <c r="R153" s="19" t="s">
        <v>799</v>
      </c>
    </row>
    <row r="154" spans="1:18">
      <c r="A154" s="19">
        <v>152</v>
      </c>
      <c r="B154" s="19" t="s">
        <v>517</v>
      </c>
      <c r="C154" s="21">
        <v>6.4999999999999994E-5</v>
      </c>
      <c r="D154" s="19"/>
      <c r="E154" s="19"/>
      <c r="F154" s="22">
        <v>74521</v>
      </c>
      <c r="G154" s="22">
        <v>22063</v>
      </c>
      <c r="H154" s="19">
        <v>48655</v>
      </c>
      <c r="I154" s="19">
        <v>2.21</v>
      </c>
      <c r="J154" s="19">
        <v>157</v>
      </c>
      <c r="K154" s="19">
        <v>68</v>
      </c>
      <c r="L154" s="19" t="s">
        <v>530</v>
      </c>
      <c r="M154" s="19" t="s">
        <v>800</v>
      </c>
      <c r="N154" s="19"/>
      <c r="O154" s="19" t="s">
        <v>521</v>
      </c>
      <c r="P154" s="19"/>
      <c r="Q154" s="19" t="s">
        <v>547</v>
      </c>
      <c r="R154" s="19" t="s">
        <v>801</v>
      </c>
    </row>
    <row r="155" spans="1:18">
      <c r="A155" s="19">
        <v>153</v>
      </c>
      <c r="B155" s="19" t="s">
        <v>517</v>
      </c>
      <c r="C155" s="21">
        <v>6.3999999999999997E-5</v>
      </c>
      <c r="D155" s="19"/>
      <c r="E155" s="19"/>
      <c r="F155" s="22">
        <v>218831</v>
      </c>
      <c r="G155" s="22">
        <v>3990</v>
      </c>
      <c r="H155" s="19">
        <v>3395</v>
      </c>
      <c r="I155" s="19">
        <v>0.85</v>
      </c>
      <c r="J155" s="19">
        <v>249</v>
      </c>
      <c r="K155" s="19">
        <v>44</v>
      </c>
      <c r="L155" s="19" t="s">
        <v>802</v>
      </c>
      <c r="M155" s="19" t="s">
        <v>520</v>
      </c>
      <c r="N155" s="19"/>
      <c r="O155" s="19" t="s">
        <v>521</v>
      </c>
      <c r="P155" s="19"/>
      <c r="Q155" s="19" t="s">
        <v>547</v>
      </c>
      <c r="R155" s="19" t="s">
        <v>803</v>
      </c>
    </row>
    <row r="156" spans="1:18">
      <c r="A156" s="19">
        <v>154</v>
      </c>
      <c r="B156" s="19" t="s">
        <v>517</v>
      </c>
      <c r="C156" s="21">
        <v>6.3E-5</v>
      </c>
      <c r="D156" s="19"/>
      <c r="E156" s="19"/>
      <c r="F156" s="22">
        <v>29699</v>
      </c>
      <c r="G156" s="22">
        <v>70387</v>
      </c>
      <c r="H156" s="19">
        <v>712</v>
      </c>
      <c r="I156" s="19">
        <v>0.01</v>
      </c>
      <c r="J156" s="19">
        <v>169</v>
      </c>
      <c r="K156" s="19">
        <v>129</v>
      </c>
      <c r="L156" s="19" t="s">
        <v>630</v>
      </c>
      <c r="M156" s="19" t="s">
        <v>732</v>
      </c>
      <c r="N156" s="19"/>
      <c r="O156" s="19" t="s">
        <v>521</v>
      </c>
      <c r="P156" s="19"/>
      <c r="Q156" s="19" t="s">
        <v>547</v>
      </c>
      <c r="R156" s="19" t="s">
        <v>804</v>
      </c>
    </row>
    <row r="157" spans="1:18">
      <c r="A157" s="19">
        <v>156</v>
      </c>
      <c r="B157" s="19" t="s">
        <v>517</v>
      </c>
      <c r="C157" s="21">
        <v>6.2000000000000003E-5</v>
      </c>
      <c r="D157" s="19"/>
      <c r="E157" s="19"/>
      <c r="F157" s="22">
        <v>64690</v>
      </c>
      <c r="G157" s="22">
        <v>26785</v>
      </c>
      <c r="H157" s="19">
        <v>95889</v>
      </c>
      <c r="I157" s="19">
        <v>3.58</v>
      </c>
      <c r="J157" s="19">
        <v>211</v>
      </c>
      <c r="K157" s="19">
        <v>133</v>
      </c>
      <c r="L157" s="19" t="s">
        <v>767</v>
      </c>
      <c r="M157" s="19" t="s">
        <v>800</v>
      </c>
      <c r="N157" s="19"/>
      <c r="O157" s="19" t="s">
        <v>521</v>
      </c>
      <c r="P157" s="19"/>
      <c r="Q157" s="19" t="s">
        <v>547</v>
      </c>
      <c r="R157" s="19" t="s">
        <v>805</v>
      </c>
    </row>
    <row r="158" spans="1:18">
      <c r="A158" s="19">
        <v>155</v>
      </c>
      <c r="B158" s="19" t="s">
        <v>517</v>
      </c>
      <c r="C158" s="21">
        <v>6.2000000000000003E-5</v>
      </c>
      <c r="D158" s="19"/>
      <c r="E158" s="19"/>
      <c r="F158" s="22">
        <v>152880</v>
      </c>
      <c r="G158" s="22">
        <v>7418</v>
      </c>
      <c r="H158" s="19">
        <v>5341</v>
      </c>
      <c r="I158" s="19">
        <v>0.72</v>
      </c>
      <c r="J158" s="19">
        <v>74</v>
      </c>
      <c r="K158" s="19">
        <v>123</v>
      </c>
      <c r="L158" s="19" t="s">
        <v>765</v>
      </c>
      <c r="M158" s="19" t="s">
        <v>531</v>
      </c>
      <c r="N158" s="19"/>
      <c r="O158" s="19" t="s">
        <v>521</v>
      </c>
      <c r="P158" s="19"/>
      <c r="Q158" s="19" t="s">
        <v>547</v>
      </c>
      <c r="R158" s="19" t="s">
        <v>806</v>
      </c>
    </row>
    <row r="159" spans="1:18">
      <c r="A159" s="19">
        <v>157</v>
      </c>
      <c r="B159" s="19" t="s">
        <v>517</v>
      </c>
      <c r="C159" s="21">
        <v>6.0999999999999999E-5</v>
      </c>
      <c r="D159" s="19"/>
      <c r="E159" s="19"/>
      <c r="F159" s="22">
        <v>119764</v>
      </c>
      <c r="G159" s="22">
        <v>10972</v>
      </c>
      <c r="H159" s="19">
        <v>20113</v>
      </c>
      <c r="I159" s="19">
        <v>1.83</v>
      </c>
      <c r="J159" s="19">
        <v>161</v>
      </c>
      <c r="K159" s="19">
        <v>77</v>
      </c>
      <c r="L159" s="19" t="s">
        <v>613</v>
      </c>
      <c r="M159" s="19" t="s">
        <v>651</v>
      </c>
      <c r="N159" s="19"/>
      <c r="O159" s="19" t="s">
        <v>521</v>
      </c>
      <c r="P159" s="19"/>
      <c r="Q159" s="19" t="s">
        <v>547</v>
      </c>
      <c r="R159" s="19" t="s">
        <v>807</v>
      </c>
    </row>
    <row r="160" spans="1:18">
      <c r="A160" s="19">
        <v>158</v>
      </c>
      <c r="B160" s="19" t="s">
        <v>517</v>
      </c>
      <c r="C160" s="21">
        <v>6.0000000000000002E-5</v>
      </c>
      <c r="D160" s="19"/>
      <c r="E160" s="19"/>
      <c r="F160" s="22">
        <v>44105</v>
      </c>
      <c r="G160" s="22">
        <v>43965</v>
      </c>
      <c r="H160" s="19">
        <v>6433</v>
      </c>
      <c r="I160" s="19">
        <v>0.15</v>
      </c>
      <c r="J160" s="19">
        <v>217</v>
      </c>
      <c r="K160" s="19">
        <v>129</v>
      </c>
      <c r="L160" s="19" t="s">
        <v>630</v>
      </c>
      <c r="M160" s="19" t="s">
        <v>633</v>
      </c>
      <c r="N160" s="19"/>
      <c r="O160" s="19" t="s">
        <v>521</v>
      </c>
      <c r="P160" s="19"/>
      <c r="Q160" s="19" t="s">
        <v>547</v>
      </c>
      <c r="R160" s="19" t="s">
        <v>808</v>
      </c>
    </row>
    <row r="161" spans="1:18">
      <c r="A161" s="19">
        <v>159</v>
      </c>
      <c r="B161" s="19" t="s">
        <v>517</v>
      </c>
      <c r="C161" s="21">
        <v>5.8999999999999998E-5</v>
      </c>
      <c r="D161" s="19"/>
      <c r="E161" s="19"/>
      <c r="F161" s="22">
        <v>140448</v>
      </c>
      <c r="G161" s="22">
        <v>8521</v>
      </c>
      <c r="H161" s="19">
        <v>149969</v>
      </c>
      <c r="I161" s="19">
        <v>17.600000000000001</v>
      </c>
      <c r="J161" s="19">
        <v>189</v>
      </c>
      <c r="K161" s="19">
        <v>114</v>
      </c>
      <c r="L161" s="19" t="s">
        <v>795</v>
      </c>
      <c r="M161" s="19" t="s">
        <v>520</v>
      </c>
      <c r="N161" s="19"/>
      <c r="O161" s="19" t="s">
        <v>521</v>
      </c>
      <c r="P161" s="19"/>
      <c r="Q161" s="19" t="s">
        <v>547</v>
      </c>
      <c r="R161" s="19" t="s">
        <v>809</v>
      </c>
    </row>
    <row r="162" spans="1:18">
      <c r="A162" s="19">
        <v>160</v>
      </c>
      <c r="B162" s="19" t="s">
        <v>517</v>
      </c>
      <c r="C162" s="21">
        <v>5.5999999999999999E-5</v>
      </c>
      <c r="D162" s="19"/>
      <c r="E162" s="19"/>
      <c r="F162" s="22">
        <v>69658</v>
      </c>
      <c r="G162" s="22">
        <v>24220</v>
      </c>
      <c r="H162" s="19">
        <v>160333</v>
      </c>
      <c r="I162" s="19">
        <v>6.62</v>
      </c>
      <c r="J162" s="19">
        <v>246</v>
      </c>
      <c r="K162" s="19">
        <v>135</v>
      </c>
      <c r="L162" s="19" t="s">
        <v>745</v>
      </c>
      <c r="M162" s="19" t="s">
        <v>610</v>
      </c>
      <c r="N162" s="19"/>
      <c r="O162" s="19" t="s">
        <v>521</v>
      </c>
      <c r="P162" s="19"/>
      <c r="Q162" s="19" t="s">
        <v>547</v>
      </c>
      <c r="R162" s="19" t="s">
        <v>810</v>
      </c>
    </row>
    <row r="163" spans="1:18">
      <c r="A163" s="19">
        <v>161</v>
      </c>
      <c r="B163" s="19" t="s">
        <v>517</v>
      </c>
      <c r="C163" s="21">
        <v>5.5000000000000002E-5</v>
      </c>
      <c r="D163" s="19"/>
      <c r="E163" s="19"/>
      <c r="F163" s="22">
        <v>46822</v>
      </c>
      <c r="G163" s="22">
        <v>40803</v>
      </c>
      <c r="H163" s="19">
        <v>44612</v>
      </c>
      <c r="I163" s="19">
        <v>1.0900000000000001</v>
      </c>
      <c r="J163" s="19">
        <v>176</v>
      </c>
      <c r="K163" s="19">
        <v>78</v>
      </c>
      <c r="L163" s="19" t="s">
        <v>811</v>
      </c>
      <c r="M163" s="19" t="s">
        <v>705</v>
      </c>
      <c r="N163" s="19"/>
      <c r="O163" s="19" t="s">
        <v>521</v>
      </c>
      <c r="P163" s="19"/>
      <c r="Q163" s="19" t="s">
        <v>547</v>
      </c>
      <c r="R163" s="19" t="s">
        <v>812</v>
      </c>
    </row>
    <row r="164" spans="1:18">
      <c r="A164" s="19">
        <v>163</v>
      </c>
      <c r="B164" s="19" t="s">
        <v>517</v>
      </c>
      <c r="C164" s="21">
        <v>5.1E-5</v>
      </c>
      <c r="D164" s="19"/>
      <c r="E164" s="19"/>
      <c r="F164" s="22">
        <v>34516</v>
      </c>
      <c r="G164" s="22">
        <v>59129</v>
      </c>
      <c r="H164" s="19">
        <v>75636</v>
      </c>
      <c r="I164" s="19">
        <v>1.28</v>
      </c>
      <c r="J164" s="19">
        <v>185</v>
      </c>
      <c r="K164" s="19">
        <v>126</v>
      </c>
      <c r="L164" s="19" t="s">
        <v>662</v>
      </c>
      <c r="M164" s="19" t="s">
        <v>651</v>
      </c>
      <c r="N164" s="19"/>
      <c r="O164" s="19" t="s">
        <v>521</v>
      </c>
      <c r="P164" s="19"/>
      <c r="Q164" s="19" t="s">
        <v>547</v>
      </c>
      <c r="R164" s="19" t="s">
        <v>813</v>
      </c>
    </row>
    <row r="165" spans="1:18">
      <c r="A165" s="19">
        <v>164</v>
      </c>
      <c r="B165" s="19" t="s">
        <v>517</v>
      </c>
      <c r="C165" s="21">
        <v>5.1E-5</v>
      </c>
      <c r="D165" s="19"/>
      <c r="E165" s="19"/>
      <c r="F165" s="22">
        <v>83920</v>
      </c>
      <c r="G165" s="22">
        <v>18656</v>
      </c>
      <c r="H165" s="19">
        <v>9773</v>
      </c>
      <c r="I165" s="19">
        <v>0.52</v>
      </c>
      <c r="J165" s="19">
        <v>203</v>
      </c>
      <c r="K165" s="19">
        <v>138</v>
      </c>
      <c r="L165" s="19" t="s">
        <v>556</v>
      </c>
      <c r="M165" s="19" t="s">
        <v>669</v>
      </c>
      <c r="N165" s="19"/>
      <c r="O165" s="19" t="s">
        <v>521</v>
      </c>
      <c r="P165" s="19"/>
      <c r="Q165" s="19" t="s">
        <v>547</v>
      </c>
      <c r="R165" s="19" t="s">
        <v>814</v>
      </c>
    </row>
    <row r="166" spans="1:18">
      <c r="A166" s="19">
        <v>162</v>
      </c>
      <c r="B166" s="19" t="s">
        <v>517</v>
      </c>
      <c r="C166" s="21">
        <v>5.1E-5</v>
      </c>
      <c r="D166" s="19"/>
      <c r="E166" s="19"/>
      <c r="F166" s="22">
        <v>167645</v>
      </c>
      <c r="G166" s="22">
        <v>6359</v>
      </c>
      <c r="H166" s="19">
        <v>70528</v>
      </c>
      <c r="I166" s="19">
        <v>11.09</v>
      </c>
      <c r="J166" s="19">
        <v>175</v>
      </c>
      <c r="K166" s="19">
        <v>72</v>
      </c>
      <c r="L166" s="19" t="s">
        <v>815</v>
      </c>
      <c r="M166" s="19" t="s">
        <v>610</v>
      </c>
      <c r="N166" s="19"/>
      <c r="O166" s="19" t="s">
        <v>521</v>
      </c>
      <c r="P166" s="19"/>
      <c r="Q166" s="19" t="s">
        <v>547</v>
      </c>
      <c r="R166" s="19" t="s">
        <v>816</v>
      </c>
    </row>
    <row r="167" spans="1:18">
      <c r="A167" s="19">
        <v>165</v>
      </c>
      <c r="B167" s="19" t="s">
        <v>517</v>
      </c>
      <c r="C167" s="21">
        <v>5.0000000000000002E-5</v>
      </c>
      <c r="D167" s="19"/>
      <c r="E167" s="19"/>
      <c r="F167" s="22">
        <v>229145</v>
      </c>
      <c r="G167" s="22">
        <v>3669</v>
      </c>
      <c r="H167" s="19">
        <v>11661</v>
      </c>
      <c r="I167" s="19">
        <v>3.18</v>
      </c>
      <c r="J167" s="19">
        <v>158</v>
      </c>
      <c r="K167" s="19">
        <v>96</v>
      </c>
      <c r="L167" s="19" t="s">
        <v>683</v>
      </c>
      <c r="M167" s="19" t="s">
        <v>520</v>
      </c>
      <c r="N167" s="19"/>
      <c r="O167" s="19" t="s">
        <v>521</v>
      </c>
      <c r="P167" s="19"/>
      <c r="Q167" s="19" t="s">
        <v>547</v>
      </c>
      <c r="R167" s="19" t="s">
        <v>817</v>
      </c>
    </row>
    <row r="168" spans="1:18">
      <c r="A168" s="19">
        <v>166</v>
      </c>
      <c r="B168" s="19" t="s">
        <v>517</v>
      </c>
      <c r="C168" s="21">
        <v>4.8000000000000001E-5</v>
      </c>
      <c r="D168" s="19"/>
      <c r="E168" s="19"/>
      <c r="F168" s="22">
        <v>185229</v>
      </c>
      <c r="G168" s="22">
        <v>5361</v>
      </c>
      <c r="H168" s="19">
        <v>147677</v>
      </c>
      <c r="I168" s="19">
        <v>27.55</v>
      </c>
      <c r="J168" s="19">
        <v>191</v>
      </c>
      <c r="K168" s="19">
        <v>78</v>
      </c>
      <c r="L168" s="19" t="s">
        <v>811</v>
      </c>
      <c r="M168" s="19" t="s">
        <v>732</v>
      </c>
      <c r="N168" s="19"/>
      <c r="O168" s="19" t="s">
        <v>521</v>
      </c>
      <c r="P168" s="19"/>
      <c r="Q168" s="19" t="s">
        <v>547</v>
      </c>
      <c r="R168" s="19" t="s">
        <v>818</v>
      </c>
    </row>
    <row r="169" spans="1:18">
      <c r="A169" s="19">
        <v>168</v>
      </c>
      <c r="B169" s="19" t="s">
        <v>517</v>
      </c>
      <c r="C169" s="21">
        <v>4.6E-5</v>
      </c>
      <c r="D169" s="19"/>
      <c r="E169" s="19"/>
      <c r="F169" s="22">
        <v>67116</v>
      </c>
      <c r="G169" s="22">
        <v>25482</v>
      </c>
      <c r="H169" s="19">
        <v>11778</v>
      </c>
      <c r="I169" s="19">
        <v>0.46</v>
      </c>
      <c r="J169" s="19">
        <v>147</v>
      </c>
      <c r="K169" s="19">
        <v>125</v>
      </c>
      <c r="L169" s="19" t="s">
        <v>819</v>
      </c>
      <c r="M169" s="19" t="s">
        <v>705</v>
      </c>
      <c r="N169" s="19"/>
      <c r="O169" s="19" t="s">
        <v>521</v>
      </c>
      <c r="P169" s="19"/>
      <c r="Q169" s="19" t="s">
        <v>547</v>
      </c>
      <c r="R169" s="19" t="s">
        <v>820</v>
      </c>
    </row>
    <row r="170" spans="1:18">
      <c r="A170" s="19">
        <v>167</v>
      </c>
      <c r="B170" s="19" t="s">
        <v>517</v>
      </c>
      <c r="C170" s="21">
        <v>4.6E-5</v>
      </c>
      <c r="D170" s="19"/>
      <c r="E170" s="19"/>
      <c r="F170" s="22">
        <v>271364</v>
      </c>
      <c r="G170" s="22">
        <v>2674</v>
      </c>
      <c r="H170" s="19">
        <v>15268</v>
      </c>
      <c r="I170" s="19">
        <v>5.71</v>
      </c>
      <c r="J170" s="19">
        <v>148</v>
      </c>
      <c r="K170" s="19">
        <v>120</v>
      </c>
      <c r="L170" s="19" t="s">
        <v>736</v>
      </c>
      <c r="M170" s="19" t="s">
        <v>533</v>
      </c>
      <c r="N170" s="19"/>
      <c r="O170" s="19" t="s">
        <v>521</v>
      </c>
      <c r="P170" s="19"/>
      <c r="Q170" s="19" t="s">
        <v>547</v>
      </c>
      <c r="R170" s="19" t="s">
        <v>821</v>
      </c>
    </row>
    <row r="171" spans="1:18">
      <c r="A171" s="19">
        <v>169</v>
      </c>
      <c r="B171" s="19" t="s">
        <v>517</v>
      </c>
      <c r="C171" s="21">
        <v>4.3999999999999999E-5</v>
      </c>
      <c r="D171" s="19"/>
      <c r="E171" s="19"/>
      <c r="F171" s="22">
        <v>193100</v>
      </c>
      <c r="G171" s="22">
        <v>4986</v>
      </c>
      <c r="H171" s="19">
        <v>594</v>
      </c>
      <c r="I171" s="19">
        <v>0.12</v>
      </c>
      <c r="J171" s="19">
        <v>104</v>
      </c>
      <c r="K171" s="19">
        <v>122</v>
      </c>
      <c r="L171" s="19" t="s">
        <v>822</v>
      </c>
      <c r="M171" s="19" t="s">
        <v>633</v>
      </c>
      <c r="N171" s="19"/>
      <c r="O171" s="19" t="s">
        <v>521</v>
      </c>
      <c r="P171" s="19"/>
      <c r="Q171" s="19" t="s">
        <v>547</v>
      </c>
      <c r="R171" s="19" t="s">
        <v>823</v>
      </c>
    </row>
    <row r="172" spans="1:18">
      <c r="A172" s="19">
        <v>170</v>
      </c>
      <c r="B172" s="19" t="s">
        <v>517</v>
      </c>
      <c r="C172" s="21">
        <v>4.3000000000000002E-5</v>
      </c>
      <c r="D172" s="19"/>
      <c r="E172" s="19"/>
      <c r="F172" s="22">
        <v>218482</v>
      </c>
      <c r="G172" s="22">
        <v>4002</v>
      </c>
      <c r="H172" s="19">
        <v>164728</v>
      </c>
      <c r="I172" s="19">
        <v>41.16</v>
      </c>
      <c r="J172" s="19">
        <v>295</v>
      </c>
      <c r="K172" s="19">
        <v>40</v>
      </c>
      <c r="L172" s="19" t="s">
        <v>596</v>
      </c>
      <c r="M172" s="19" t="s">
        <v>633</v>
      </c>
      <c r="N172" s="19"/>
      <c r="O172" s="19" t="s">
        <v>521</v>
      </c>
      <c r="P172" s="19"/>
      <c r="Q172" s="19" t="s">
        <v>547</v>
      </c>
      <c r="R172" s="19" t="s">
        <v>824</v>
      </c>
    </row>
    <row r="173" spans="1:18">
      <c r="A173" s="19">
        <v>171</v>
      </c>
      <c r="B173" s="19" t="s">
        <v>517</v>
      </c>
      <c r="C173" s="21">
        <v>4.3000000000000002E-5</v>
      </c>
      <c r="D173" s="19"/>
      <c r="E173" s="19"/>
      <c r="F173" s="22">
        <v>304958</v>
      </c>
      <c r="G173" s="22">
        <v>2131</v>
      </c>
      <c r="H173" s="19">
        <v>53704</v>
      </c>
      <c r="I173" s="19">
        <v>25.2</v>
      </c>
      <c r="J173" s="19">
        <v>226</v>
      </c>
      <c r="K173" s="19">
        <v>93</v>
      </c>
      <c r="L173" s="19" t="s">
        <v>825</v>
      </c>
      <c r="M173" s="19" t="s">
        <v>520</v>
      </c>
      <c r="N173" s="19"/>
      <c r="O173" s="19" t="s">
        <v>521</v>
      </c>
      <c r="P173" s="19"/>
      <c r="Q173" s="19" t="s">
        <v>547</v>
      </c>
      <c r="R173" s="19" t="s">
        <v>826</v>
      </c>
    </row>
    <row r="174" spans="1:18">
      <c r="A174" s="19">
        <v>173</v>
      </c>
      <c r="B174" s="19" t="s">
        <v>517</v>
      </c>
      <c r="C174" s="21">
        <v>4.3000000000000002E-5</v>
      </c>
      <c r="D174" s="19"/>
      <c r="E174" s="19"/>
      <c r="F174" s="22">
        <v>310440</v>
      </c>
      <c r="G174" s="22">
        <v>2057</v>
      </c>
      <c r="H174" s="19">
        <v>9595</v>
      </c>
      <c r="I174" s="19">
        <v>4.66</v>
      </c>
      <c r="J174" s="19">
        <v>146</v>
      </c>
      <c r="K174" s="19">
        <v>65</v>
      </c>
      <c r="L174" s="19" t="s">
        <v>719</v>
      </c>
      <c r="M174" s="19" t="s">
        <v>531</v>
      </c>
      <c r="N174" s="19"/>
      <c r="O174" s="19" t="s">
        <v>521</v>
      </c>
      <c r="P174" s="19"/>
      <c r="Q174" s="19" t="s">
        <v>547</v>
      </c>
      <c r="R174" s="19" t="s">
        <v>827</v>
      </c>
    </row>
    <row r="175" spans="1:18">
      <c r="A175" s="19">
        <v>172</v>
      </c>
      <c r="B175" s="19" t="s">
        <v>517</v>
      </c>
      <c r="C175" s="21">
        <v>4.3000000000000002E-5</v>
      </c>
      <c r="D175" s="19"/>
      <c r="E175" s="19"/>
      <c r="F175" s="22">
        <v>318310</v>
      </c>
      <c r="G175" s="22">
        <v>1957</v>
      </c>
      <c r="H175" s="19">
        <v>6702</v>
      </c>
      <c r="I175" s="19">
        <v>3.42</v>
      </c>
      <c r="J175" s="19">
        <v>144</v>
      </c>
      <c r="K175" s="19">
        <v>30</v>
      </c>
      <c r="L175" s="19" t="s">
        <v>608</v>
      </c>
      <c r="M175" s="19" t="s">
        <v>520</v>
      </c>
      <c r="N175" s="19"/>
      <c r="O175" s="19" t="s">
        <v>521</v>
      </c>
      <c r="P175" s="19"/>
      <c r="Q175" s="19" t="s">
        <v>547</v>
      </c>
      <c r="R175" s="19" t="s">
        <v>828</v>
      </c>
    </row>
    <row r="176" spans="1:18">
      <c r="A176" s="19">
        <v>174</v>
      </c>
      <c r="B176" s="19" t="s">
        <v>517</v>
      </c>
      <c r="C176" s="21">
        <v>4.1E-5</v>
      </c>
      <c r="D176" s="19"/>
      <c r="E176" s="19"/>
      <c r="F176" s="22">
        <v>255484</v>
      </c>
      <c r="G176" s="22">
        <v>2998</v>
      </c>
      <c r="H176" s="19">
        <v>5988</v>
      </c>
      <c r="I176" s="19">
        <v>2</v>
      </c>
      <c r="J176" s="19">
        <v>70</v>
      </c>
      <c r="K176" s="19">
        <v>82</v>
      </c>
      <c r="L176" s="19" t="s">
        <v>829</v>
      </c>
      <c r="M176" s="19" t="s">
        <v>520</v>
      </c>
      <c r="N176" s="19"/>
      <c r="O176" s="19" t="s">
        <v>521</v>
      </c>
      <c r="P176" s="19"/>
      <c r="Q176" s="19" t="s">
        <v>547</v>
      </c>
      <c r="R176" s="19" t="s">
        <v>830</v>
      </c>
    </row>
    <row r="177" spans="1:18">
      <c r="A177" s="19">
        <v>175</v>
      </c>
      <c r="B177" s="19" t="s">
        <v>517</v>
      </c>
      <c r="C177" s="21">
        <v>4.1E-5</v>
      </c>
      <c r="D177" s="19"/>
      <c r="E177" s="19"/>
      <c r="F177" s="22">
        <v>285580</v>
      </c>
      <c r="G177" s="22">
        <v>2423</v>
      </c>
      <c r="H177" s="19">
        <v>17128</v>
      </c>
      <c r="I177" s="19">
        <v>7.07</v>
      </c>
      <c r="J177" s="19">
        <v>218</v>
      </c>
      <c r="K177" s="19">
        <v>121</v>
      </c>
      <c r="L177" s="19" t="s">
        <v>831</v>
      </c>
      <c r="M177" s="19" t="s">
        <v>520</v>
      </c>
      <c r="N177" s="19"/>
      <c r="O177" s="19" t="s">
        <v>521</v>
      </c>
      <c r="P177" s="19"/>
      <c r="Q177" s="19" t="s">
        <v>547</v>
      </c>
      <c r="R177" s="19" t="s">
        <v>832</v>
      </c>
    </row>
    <row r="178" spans="1:18">
      <c r="A178" s="19">
        <v>178</v>
      </c>
      <c r="B178" s="19" t="s">
        <v>517</v>
      </c>
      <c r="C178" s="21">
        <v>3.6999999999999998E-5</v>
      </c>
      <c r="D178" s="19"/>
      <c r="E178" s="19"/>
      <c r="F178" s="22">
        <v>249600</v>
      </c>
      <c r="G178" s="22">
        <v>3132</v>
      </c>
      <c r="H178" s="19">
        <v>4817</v>
      </c>
      <c r="I178" s="19">
        <v>1.54</v>
      </c>
      <c r="J178" s="19">
        <v>114</v>
      </c>
      <c r="K178" s="19">
        <v>139</v>
      </c>
      <c r="L178" s="19" t="s">
        <v>833</v>
      </c>
      <c r="M178" s="19" t="s">
        <v>520</v>
      </c>
      <c r="N178" s="19"/>
      <c r="O178" s="19" t="s">
        <v>521</v>
      </c>
      <c r="P178" s="19"/>
      <c r="Q178" s="19" t="s">
        <v>547</v>
      </c>
      <c r="R178" s="19" t="s">
        <v>834</v>
      </c>
    </row>
    <row r="179" spans="1:18">
      <c r="A179" s="19">
        <v>179</v>
      </c>
      <c r="B179" s="19" t="s">
        <v>517</v>
      </c>
      <c r="C179" s="21">
        <v>3.6999999999999998E-5</v>
      </c>
      <c r="D179" s="19"/>
      <c r="E179" s="19"/>
      <c r="F179" s="22">
        <v>259380</v>
      </c>
      <c r="G179" s="22">
        <v>2913</v>
      </c>
      <c r="H179" s="19">
        <v>70516</v>
      </c>
      <c r="I179" s="19">
        <v>24.21</v>
      </c>
      <c r="J179" s="19">
        <v>183</v>
      </c>
      <c r="K179" s="19">
        <v>138</v>
      </c>
      <c r="L179" s="19" t="s">
        <v>556</v>
      </c>
      <c r="M179" s="19" t="s">
        <v>614</v>
      </c>
      <c r="N179" s="19"/>
      <c r="O179" s="19" t="s">
        <v>521</v>
      </c>
      <c r="P179" s="19"/>
      <c r="Q179" s="19" t="s">
        <v>547</v>
      </c>
      <c r="R179" s="19" t="s">
        <v>835</v>
      </c>
    </row>
    <row r="180" spans="1:18">
      <c r="A180" s="19">
        <v>177</v>
      </c>
      <c r="B180" s="19" t="s">
        <v>517</v>
      </c>
      <c r="C180" s="21">
        <v>3.6999999999999998E-5</v>
      </c>
      <c r="D180" s="19"/>
      <c r="E180" s="19"/>
      <c r="F180" s="22">
        <v>563556</v>
      </c>
      <c r="G180" s="22">
        <v>567</v>
      </c>
      <c r="H180" s="19">
        <v>71492</v>
      </c>
      <c r="I180" s="19">
        <v>126.09</v>
      </c>
      <c r="J180" s="19">
        <v>211</v>
      </c>
      <c r="K180" s="19">
        <v>136</v>
      </c>
      <c r="L180" s="19" t="s">
        <v>836</v>
      </c>
      <c r="M180" s="19" t="s">
        <v>688</v>
      </c>
      <c r="N180" s="19"/>
      <c r="O180" s="19" t="s">
        <v>521</v>
      </c>
      <c r="P180" s="19"/>
      <c r="Q180" s="19" t="s">
        <v>547</v>
      </c>
      <c r="R180" s="19" t="s">
        <v>837</v>
      </c>
    </row>
    <row r="181" spans="1:18">
      <c r="A181" s="19">
        <v>176</v>
      </c>
      <c r="B181" s="19" t="s">
        <v>517</v>
      </c>
      <c r="C181" s="21">
        <v>3.6999999999999998E-5</v>
      </c>
      <c r="D181" s="19"/>
      <c r="E181" s="19"/>
      <c r="F181" s="22">
        <v>651406</v>
      </c>
      <c r="G181" s="22">
        <v>400</v>
      </c>
      <c r="H181" s="19">
        <v>1545</v>
      </c>
      <c r="I181" s="19">
        <v>3.86</v>
      </c>
      <c r="J181" s="19">
        <v>213</v>
      </c>
      <c r="K181" s="19">
        <v>21</v>
      </c>
      <c r="L181" s="19" t="s">
        <v>586</v>
      </c>
      <c r="M181" s="19" t="s">
        <v>520</v>
      </c>
      <c r="N181" s="19"/>
      <c r="O181" s="19" t="s">
        <v>521</v>
      </c>
      <c r="P181" s="19"/>
      <c r="Q181" s="19" t="s">
        <v>547</v>
      </c>
      <c r="R181" s="19" t="s">
        <v>838</v>
      </c>
    </row>
    <row r="182" spans="1:18">
      <c r="A182" s="19">
        <v>181</v>
      </c>
      <c r="B182" s="19" t="s">
        <v>517</v>
      </c>
      <c r="C182" s="21">
        <v>3.4999999999999997E-5</v>
      </c>
      <c r="D182" s="19"/>
      <c r="E182" s="19"/>
      <c r="F182" s="22">
        <v>313758</v>
      </c>
      <c r="G182" s="22">
        <v>2014</v>
      </c>
      <c r="H182" s="19">
        <v>50886</v>
      </c>
      <c r="I182" s="19">
        <v>25.27</v>
      </c>
      <c r="J182" s="19">
        <v>159</v>
      </c>
      <c r="K182" s="19">
        <v>122</v>
      </c>
      <c r="L182" s="19" t="s">
        <v>822</v>
      </c>
      <c r="M182" s="19" t="s">
        <v>531</v>
      </c>
      <c r="N182" s="19"/>
      <c r="O182" s="19" t="s">
        <v>521</v>
      </c>
      <c r="P182" s="19"/>
      <c r="Q182" s="19" t="s">
        <v>547</v>
      </c>
      <c r="R182" s="19" t="s">
        <v>839</v>
      </c>
    </row>
    <row r="183" spans="1:18">
      <c r="A183" s="19">
        <v>180</v>
      </c>
      <c r="B183" s="19" t="s">
        <v>517</v>
      </c>
      <c r="C183" s="21">
        <v>3.4999999999999997E-5</v>
      </c>
      <c r="D183" s="19"/>
      <c r="E183" s="19"/>
      <c r="F183" s="22">
        <v>475426</v>
      </c>
      <c r="G183" s="22">
        <v>838</v>
      </c>
      <c r="H183" s="19">
        <v>243</v>
      </c>
      <c r="I183" s="19">
        <v>0.28999999999999998</v>
      </c>
      <c r="J183" s="19">
        <v>361</v>
      </c>
      <c r="K183" s="19">
        <v>88</v>
      </c>
      <c r="L183" s="19" t="s">
        <v>546</v>
      </c>
      <c r="M183" s="19" t="s">
        <v>840</v>
      </c>
      <c r="N183" s="19"/>
      <c r="O183" s="19" t="s">
        <v>521</v>
      </c>
      <c r="P183" s="19"/>
      <c r="Q183" s="19" t="s">
        <v>547</v>
      </c>
      <c r="R183" s="19" t="s">
        <v>841</v>
      </c>
    </row>
    <row r="184" spans="1:18">
      <c r="A184" s="19">
        <v>184</v>
      </c>
      <c r="B184" s="19" t="s">
        <v>517</v>
      </c>
      <c r="C184" s="21">
        <v>3.4E-5</v>
      </c>
      <c r="D184" s="19"/>
      <c r="E184" s="19"/>
      <c r="F184" s="22">
        <v>141569</v>
      </c>
      <c r="G184" s="22">
        <v>8412</v>
      </c>
      <c r="H184" s="19">
        <v>135762</v>
      </c>
      <c r="I184" s="19">
        <v>16.14</v>
      </c>
      <c r="J184" s="19">
        <v>166</v>
      </c>
      <c r="K184" s="19">
        <v>140</v>
      </c>
      <c r="L184" s="19" t="s">
        <v>671</v>
      </c>
      <c r="M184" s="19" t="s">
        <v>520</v>
      </c>
      <c r="N184" s="19"/>
      <c r="O184" s="19" t="s">
        <v>521</v>
      </c>
      <c r="P184" s="19"/>
      <c r="Q184" s="19" t="s">
        <v>547</v>
      </c>
      <c r="R184" s="19" t="s">
        <v>842</v>
      </c>
    </row>
    <row r="185" spans="1:18">
      <c r="A185" s="19">
        <v>183</v>
      </c>
      <c r="B185" s="19" t="s">
        <v>517</v>
      </c>
      <c r="C185" s="21">
        <v>3.4E-5</v>
      </c>
      <c r="D185" s="19"/>
      <c r="E185" s="19"/>
      <c r="F185" s="22">
        <v>147802</v>
      </c>
      <c r="G185" s="22">
        <v>7842</v>
      </c>
      <c r="H185" s="19">
        <v>5255</v>
      </c>
      <c r="I185" s="19">
        <v>0.67</v>
      </c>
      <c r="J185" s="19">
        <v>182</v>
      </c>
      <c r="K185" s="19">
        <v>106</v>
      </c>
      <c r="L185" s="19" t="s">
        <v>843</v>
      </c>
      <c r="M185" s="19" t="s">
        <v>705</v>
      </c>
      <c r="N185" s="19"/>
      <c r="O185" s="19" t="s">
        <v>521</v>
      </c>
      <c r="P185" s="19"/>
      <c r="Q185" s="19" t="s">
        <v>547</v>
      </c>
      <c r="R185" s="19" t="s">
        <v>844</v>
      </c>
    </row>
    <row r="186" spans="1:18">
      <c r="A186" s="19">
        <v>182</v>
      </c>
      <c r="B186" s="19" t="s">
        <v>517</v>
      </c>
      <c r="C186" s="21">
        <v>3.4E-5</v>
      </c>
      <c r="D186" s="19"/>
      <c r="E186" s="19"/>
      <c r="F186" s="22">
        <v>309276</v>
      </c>
      <c r="G186" s="22">
        <v>2072</v>
      </c>
      <c r="H186" s="19">
        <v>130845</v>
      </c>
      <c r="I186" s="19">
        <v>63.15</v>
      </c>
      <c r="J186" s="19">
        <v>142</v>
      </c>
      <c r="K186" s="19">
        <v>91</v>
      </c>
      <c r="L186" s="19" t="s">
        <v>785</v>
      </c>
      <c r="M186" s="19" t="s">
        <v>520</v>
      </c>
      <c r="N186" s="19"/>
      <c r="O186" s="19" t="s">
        <v>521</v>
      </c>
      <c r="P186" s="19"/>
      <c r="Q186" s="19" t="s">
        <v>547</v>
      </c>
      <c r="R186" s="19" t="s">
        <v>611</v>
      </c>
    </row>
    <row r="187" spans="1:18">
      <c r="A187" s="19">
        <v>186</v>
      </c>
      <c r="B187" s="19" t="s">
        <v>517</v>
      </c>
      <c r="C187" s="21">
        <v>3.3000000000000003E-5</v>
      </c>
      <c r="D187" s="19"/>
      <c r="E187" s="19"/>
      <c r="F187" s="22">
        <v>119058</v>
      </c>
      <c r="G187" s="22">
        <v>11073</v>
      </c>
      <c r="H187" s="19">
        <v>161</v>
      </c>
      <c r="I187" s="19">
        <v>0.01</v>
      </c>
      <c r="J187" s="19">
        <v>144</v>
      </c>
      <c r="K187" s="19">
        <v>58</v>
      </c>
      <c r="L187" s="19" t="s">
        <v>845</v>
      </c>
      <c r="M187" s="19" t="s">
        <v>520</v>
      </c>
      <c r="N187" s="19"/>
      <c r="O187" s="19" t="s">
        <v>521</v>
      </c>
      <c r="P187" s="19"/>
      <c r="Q187" s="19" t="s">
        <v>547</v>
      </c>
      <c r="R187" s="19" t="s">
        <v>846</v>
      </c>
    </row>
    <row r="188" spans="1:18">
      <c r="A188" s="19">
        <v>185</v>
      </c>
      <c r="B188" s="19" t="s">
        <v>517</v>
      </c>
      <c r="C188" s="21">
        <v>3.3000000000000003E-5</v>
      </c>
      <c r="D188" s="19"/>
      <c r="E188" s="19"/>
      <c r="F188" s="22">
        <v>481080</v>
      </c>
      <c r="G188" s="22">
        <v>816</v>
      </c>
      <c r="H188" s="19">
        <v>12573</v>
      </c>
      <c r="I188" s="19">
        <v>15.41</v>
      </c>
      <c r="J188" s="19">
        <v>200</v>
      </c>
      <c r="K188" s="19">
        <v>116</v>
      </c>
      <c r="L188" s="19" t="s">
        <v>847</v>
      </c>
      <c r="M188" s="19" t="s">
        <v>531</v>
      </c>
      <c r="N188" s="19"/>
      <c r="O188" s="19" t="s">
        <v>521</v>
      </c>
      <c r="P188" s="19"/>
      <c r="Q188" s="19" t="s">
        <v>547</v>
      </c>
      <c r="R188" s="19" t="s">
        <v>848</v>
      </c>
    </row>
    <row r="189" spans="1:18">
      <c r="A189" s="19">
        <v>188</v>
      </c>
      <c r="B189" s="19" t="s">
        <v>517</v>
      </c>
      <c r="C189" s="21">
        <v>3.1999999999999999E-5</v>
      </c>
      <c r="D189" s="19"/>
      <c r="E189" s="19"/>
      <c r="F189" s="22">
        <v>38928</v>
      </c>
      <c r="G189" s="22">
        <v>51226</v>
      </c>
      <c r="H189" s="19">
        <v>39372</v>
      </c>
      <c r="I189" s="19">
        <v>0.77</v>
      </c>
      <c r="J189" s="19">
        <v>169</v>
      </c>
      <c r="K189" s="19">
        <v>143</v>
      </c>
      <c r="L189" s="19" t="s">
        <v>650</v>
      </c>
      <c r="M189" s="19" t="s">
        <v>614</v>
      </c>
      <c r="N189" s="19"/>
      <c r="O189" s="19" t="s">
        <v>521</v>
      </c>
      <c r="P189" s="19"/>
      <c r="Q189" s="19" t="s">
        <v>547</v>
      </c>
      <c r="R189" s="19" t="s">
        <v>849</v>
      </c>
    </row>
    <row r="190" spans="1:18">
      <c r="A190" s="19">
        <v>189</v>
      </c>
      <c r="B190" s="19" t="s">
        <v>517</v>
      </c>
      <c r="C190" s="21">
        <v>3.1999999999999999E-5</v>
      </c>
      <c r="D190" s="19"/>
      <c r="E190" s="19"/>
      <c r="F190" s="22">
        <v>272620</v>
      </c>
      <c r="G190" s="22">
        <v>2650</v>
      </c>
      <c r="H190" s="19">
        <v>4902</v>
      </c>
      <c r="I190" s="19">
        <v>1.85</v>
      </c>
      <c r="J190" s="19">
        <v>149</v>
      </c>
      <c r="K190" s="19">
        <v>123</v>
      </c>
      <c r="L190" s="19" t="s">
        <v>765</v>
      </c>
      <c r="M190" s="19" t="s">
        <v>520</v>
      </c>
      <c r="N190" s="19"/>
      <c r="O190" s="19" t="s">
        <v>521</v>
      </c>
      <c r="P190" s="19"/>
      <c r="Q190" s="19" t="s">
        <v>547</v>
      </c>
      <c r="R190" s="19" t="s">
        <v>850</v>
      </c>
    </row>
    <row r="191" spans="1:18">
      <c r="A191" s="19">
        <v>187</v>
      </c>
      <c r="B191" s="19" t="s">
        <v>517</v>
      </c>
      <c r="C191" s="21">
        <v>3.1999999999999999E-5</v>
      </c>
      <c r="D191" s="19"/>
      <c r="E191" s="19"/>
      <c r="F191" s="22">
        <v>734419</v>
      </c>
      <c r="G191" s="22">
        <v>297</v>
      </c>
      <c r="H191" s="19">
        <v>1556</v>
      </c>
      <c r="I191" s="19">
        <v>5.24</v>
      </c>
      <c r="J191" s="19">
        <v>74</v>
      </c>
      <c r="K191" s="19">
        <v>75</v>
      </c>
      <c r="L191" s="19" t="s">
        <v>748</v>
      </c>
      <c r="M191" s="19" t="s">
        <v>520</v>
      </c>
      <c r="N191" s="19"/>
      <c r="O191" s="19" t="s">
        <v>521</v>
      </c>
      <c r="P191" s="19"/>
      <c r="Q191" s="19" t="s">
        <v>547</v>
      </c>
      <c r="R191" s="19" t="s">
        <v>851</v>
      </c>
    </row>
    <row r="192" spans="1:18">
      <c r="A192" s="19">
        <v>190</v>
      </c>
      <c r="B192" s="19" t="s">
        <v>517</v>
      </c>
      <c r="C192" s="21">
        <v>3.1000000000000001E-5</v>
      </c>
      <c r="D192" s="19"/>
      <c r="E192" s="19"/>
      <c r="F192" s="22">
        <v>140323</v>
      </c>
      <c r="G192" s="22">
        <v>8533</v>
      </c>
      <c r="H192" s="19">
        <v>97</v>
      </c>
      <c r="I192" s="19">
        <v>0.01</v>
      </c>
      <c r="J192" s="19">
        <v>140</v>
      </c>
      <c r="K192" s="19">
        <v>83</v>
      </c>
      <c r="L192" s="19" t="s">
        <v>852</v>
      </c>
      <c r="M192" s="19" t="s">
        <v>531</v>
      </c>
      <c r="N192" s="19"/>
      <c r="O192" s="19" t="s">
        <v>521</v>
      </c>
      <c r="P192" s="19"/>
      <c r="Q192" s="19" t="s">
        <v>547</v>
      </c>
      <c r="R192" s="19" t="s">
        <v>853</v>
      </c>
    </row>
    <row r="193" spans="1:18">
      <c r="A193" s="19">
        <v>191</v>
      </c>
      <c r="B193" s="19" t="s">
        <v>517</v>
      </c>
      <c r="C193" s="21">
        <v>3.0000000000000001E-5</v>
      </c>
      <c r="D193" s="19"/>
      <c r="E193" s="19"/>
      <c r="F193" s="22">
        <v>28144</v>
      </c>
      <c r="G193" s="22">
        <v>74818</v>
      </c>
      <c r="H193" s="19">
        <v>47085</v>
      </c>
      <c r="I193" s="19">
        <v>0.63</v>
      </c>
      <c r="J193" s="19">
        <v>258</v>
      </c>
      <c r="K193" s="19">
        <v>46</v>
      </c>
      <c r="L193" s="19" t="s">
        <v>552</v>
      </c>
      <c r="M193" s="19" t="s">
        <v>854</v>
      </c>
      <c r="N193" s="19"/>
      <c r="O193" s="19" t="s">
        <v>521</v>
      </c>
      <c r="P193" s="19"/>
      <c r="Q193" s="19" t="s">
        <v>547</v>
      </c>
      <c r="R193" s="19" t="s">
        <v>855</v>
      </c>
    </row>
    <row r="194" spans="1:18">
      <c r="A194" s="19">
        <v>192</v>
      </c>
      <c r="B194" s="19" t="s">
        <v>517</v>
      </c>
      <c r="C194" s="21">
        <v>3.0000000000000001E-5</v>
      </c>
      <c r="D194" s="19"/>
      <c r="E194" s="19"/>
      <c r="F194" s="22">
        <v>202477</v>
      </c>
      <c r="G194" s="22">
        <v>4586</v>
      </c>
      <c r="H194" s="19">
        <v>1290</v>
      </c>
      <c r="I194" s="19">
        <v>0.28000000000000003</v>
      </c>
      <c r="J194" s="19">
        <v>86</v>
      </c>
      <c r="K194" s="19">
        <v>118</v>
      </c>
      <c r="L194" s="19" t="s">
        <v>856</v>
      </c>
      <c r="M194" s="19" t="s">
        <v>520</v>
      </c>
      <c r="N194" s="19"/>
      <c r="O194" s="19" t="s">
        <v>521</v>
      </c>
      <c r="P194" s="19"/>
      <c r="Q194" s="19" t="s">
        <v>547</v>
      </c>
      <c r="R194" s="19" t="s">
        <v>857</v>
      </c>
    </row>
    <row r="195" spans="1:18">
      <c r="A195" s="19">
        <v>193</v>
      </c>
      <c r="B195" s="19" t="s">
        <v>517</v>
      </c>
      <c r="C195" s="21">
        <v>2.9E-5</v>
      </c>
      <c r="D195" s="19"/>
      <c r="E195" s="19"/>
      <c r="F195" s="22">
        <v>86486</v>
      </c>
      <c r="G195" s="22">
        <v>17866</v>
      </c>
      <c r="H195" s="19">
        <v>4877</v>
      </c>
      <c r="I195" s="19">
        <v>0.27</v>
      </c>
      <c r="J195" s="19">
        <v>126</v>
      </c>
      <c r="K195" s="19">
        <v>134</v>
      </c>
      <c r="L195" s="19" t="s">
        <v>858</v>
      </c>
      <c r="M195" s="19" t="s">
        <v>520</v>
      </c>
      <c r="N195" s="19"/>
      <c r="O195" s="19" t="s">
        <v>521</v>
      </c>
      <c r="P195" s="19"/>
      <c r="Q195" s="19" t="s">
        <v>547</v>
      </c>
      <c r="R195" s="19" t="s">
        <v>859</v>
      </c>
    </row>
    <row r="196" spans="1:18">
      <c r="A196" s="19">
        <v>194</v>
      </c>
      <c r="B196" s="19" t="s">
        <v>517</v>
      </c>
      <c r="C196" s="21">
        <v>2.8E-5</v>
      </c>
      <c r="D196" s="19"/>
      <c r="E196" s="19"/>
      <c r="F196" s="22">
        <v>517686</v>
      </c>
      <c r="G196" s="22">
        <v>691</v>
      </c>
      <c r="H196" s="19">
        <v>2691</v>
      </c>
      <c r="I196" s="19">
        <v>3.89</v>
      </c>
      <c r="J196" s="19">
        <v>153</v>
      </c>
      <c r="K196" s="19">
        <v>84</v>
      </c>
      <c r="L196" s="19" t="s">
        <v>860</v>
      </c>
      <c r="M196" s="19" t="s">
        <v>520</v>
      </c>
      <c r="N196" s="19"/>
      <c r="O196" s="19" t="s">
        <v>521</v>
      </c>
      <c r="P196" s="19"/>
      <c r="Q196" s="19" t="s">
        <v>547</v>
      </c>
      <c r="R196" s="19" t="s">
        <v>861</v>
      </c>
    </row>
    <row r="197" spans="1:18">
      <c r="A197" s="19">
        <v>195</v>
      </c>
      <c r="B197" s="19" t="s">
        <v>517</v>
      </c>
      <c r="C197" s="21">
        <v>2.8E-5</v>
      </c>
      <c r="D197" s="19"/>
      <c r="E197" s="19"/>
      <c r="F197" s="22">
        <v>537599</v>
      </c>
      <c r="G197" s="22">
        <v>633</v>
      </c>
      <c r="H197" s="19">
        <v>698</v>
      </c>
      <c r="I197" s="19">
        <v>1.1000000000000001</v>
      </c>
      <c r="J197" s="19">
        <v>179</v>
      </c>
      <c r="K197" s="19">
        <v>87</v>
      </c>
      <c r="L197" s="19" t="s">
        <v>781</v>
      </c>
      <c r="M197" s="19" t="s">
        <v>520</v>
      </c>
      <c r="N197" s="19"/>
      <c r="O197" s="19" t="s">
        <v>521</v>
      </c>
      <c r="P197" s="19"/>
      <c r="Q197" s="19" t="s">
        <v>547</v>
      </c>
      <c r="R197" s="19" t="s">
        <v>862</v>
      </c>
    </row>
    <row r="198" spans="1:18">
      <c r="A198" s="19">
        <v>196</v>
      </c>
      <c r="B198" s="19" t="s">
        <v>517</v>
      </c>
      <c r="C198" s="21">
        <v>2.5999999999999998E-5</v>
      </c>
      <c r="D198" s="19"/>
      <c r="E198" s="19"/>
      <c r="F198" s="22">
        <v>175925</v>
      </c>
      <c r="G198" s="22">
        <v>5858</v>
      </c>
      <c r="H198" s="19">
        <v>1937</v>
      </c>
      <c r="I198" s="19">
        <v>0.33</v>
      </c>
      <c r="J198" s="19">
        <v>153</v>
      </c>
      <c r="K198" s="19">
        <v>142</v>
      </c>
      <c r="L198" s="19" t="s">
        <v>632</v>
      </c>
      <c r="M198" s="19" t="s">
        <v>666</v>
      </c>
      <c r="N198" s="19"/>
      <c r="O198" s="19" t="s">
        <v>521</v>
      </c>
      <c r="P198" s="19"/>
      <c r="Q198" s="19" t="s">
        <v>547</v>
      </c>
      <c r="R198" s="19" t="s">
        <v>863</v>
      </c>
    </row>
    <row r="199" spans="1:18">
      <c r="A199" s="19">
        <v>197</v>
      </c>
      <c r="B199" s="19" t="s">
        <v>517</v>
      </c>
      <c r="C199" s="21">
        <v>2.5000000000000001E-5</v>
      </c>
      <c r="D199" s="19"/>
      <c r="E199" s="19"/>
      <c r="F199" s="22">
        <v>573554</v>
      </c>
      <c r="G199" s="22">
        <v>544</v>
      </c>
      <c r="H199" s="19">
        <v>3071</v>
      </c>
      <c r="I199" s="19">
        <v>5.65</v>
      </c>
      <c r="J199" s="19">
        <v>175</v>
      </c>
      <c r="K199" s="19">
        <v>85</v>
      </c>
      <c r="L199" s="19" t="s">
        <v>864</v>
      </c>
      <c r="M199" s="19" t="s">
        <v>520</v>
      </c>
      <c r="N199" s="19"/>
      <c r="O199" s="19" t="s">
        <v>521</v>
      </c>
      <c r="P199" s="19"/>
      <c r="Q199" s="19" t="s">
        <v>547</v>
      </c>
      <c r="R199" s="19" t="s">
        <v>865</v>
      </c>
    </row>
    <row r="200" spans="1:18">
      <c r="A200" s="19">
        <v>198</v>
      </c>
      <c r="B200" s="19" t="s">
        <v>517</v>
      </c>
      <c r="C200" s="21">
        <v>2.4000000000000001E-5</v>
      </c>
      <c r="D200" s="19"/>
      <c r="E200" s="19"/>
      <c r="F200" s="22">
        <v>126392</v>
      </c>
      <c r="G200" s="22">
        <v>10084</v>
      </c>
      <c r="H200" s="19">
        <v>55903</v>
      </c>
      <c r="I200" s="19">
        <v>5.54</v>
      </c>
      <c r="J200" s="19">
        <v>197</v>
      </c>
      <c r="K200" s="19">
        <v>135</v>
      </c>
      <c r="L200" s="19" t="s">
        <v>745</v>
      </c>
      <c r="M200" s="19" t="s">
        <v>531</v>
      </c>
      <c r="N200" s="19"/>
      <c r="O200" s="19" t="s">
        <v>521</v>
      </c>
      <c r="P200" s="19"/>
      <c r="Q200" s="19" t="s">
        <v>547</v>
      </c>
      <c r="R200" s="19" t="s">
        <v>866</v>
      </c>
    </row>
    <row r="201" spans="1:18">
      <c r="A201" s="19">
        <v>199</v>
      </c>
      <c r="B201" s="19" t="s">
        <v>517</v>
      </c>
      <c r="C201" s="21">
        <v>2.4000000000000001E-5</v>
      </c>
      <c r="D201" s="19"/>
      <c r="E201" s="19"/>
      <c r="F201" s="22">
        <v>591332</v>
      </c>
      <c r="G201" s="22">
        <v>506</v>
      </c>
      <c r="H201" s="19">
        <v>6672</v>
      </c>
      <c r="I201" s="19">
        <v>13.19</v>
      </c>
      <c r="J201" s="19">
        <v>255</v>
      </c>
      <c r="K201" s="19">
        <v>124</v>
      </c>
      <c r="L201" s="19" t="s">
        <v>731</v>
      </c>
      <c r="M201" s="19" t="s">
        <v>520</v>
      </c>
      <c r="N201" s="19"/>
      <c r="O201" s="19" t="s">
        <v>521</v>
      </c>
      <c r="P201" s="19"/>
      <c r="Q201" s="19" t="s">
        <v>547</v>
      </c>
      <c r="R201" s="19" t="s">
        <v>867</v>
      </c>
    </row>
    <row r="202" spans="1:18">
      <c r="A202" s="19">
        <v>200</v>
      </c>
      <c r="B202" s="19" t="s">
        <v>517</v>
      </c>
      <c r="C202" s="21">
        <v>2.4000000000000001E-5</v>
      </c>
      <c r="D202" s="19"/>
      <c r="E202" s="19"/>
      <c r="F202" s="22">
        <v>651721</v>
      </c>
      <c r="G202" s="22">
        <v>400</v>
      </c>
      <c r="H202" s="19">
        <v>382</v>
      </c>
      <c r="I202" s="19">
        <v>0.96</v>
      </c>
      <c r="J202" s="19">
        <v>128</v>
      </c>
      <c r="K202" s="19">
        <v>32</v>
      </c>
      <c r="L202" s="19" t="s">
        <v>713</v>
      </c>
      <c r="M202" s="19" t="s">
        <v>520</v>
      </c>
      <c r="N202" s="19"/>
      <c r="O202" s="19" t="s">
        <v>521</v>
      </c>
      <c r="P202" s="19"/>
      <c r="Q202" s="19" t="s">
        <v>547</v>
      </c>
      <c r="R202" s="19" t="s">
        <v>868</v>
      </c>
    </row>
    <row r="203" spans="1:18">
      <c r="A203" s="19">
        <v>201</v>
      </c>
      <c r="B203" s="19" t="s">
        <v>517</v>
      </c>
      <c r="C203" s="21">
        <v>2.3E-5</v>
      </c>
      <c r="D203" s="19"/>
      <c r="E203" s="19"/>
      <c r="F203" s="22">
        <v>670643</v>
      </c>
      <c r="G203" s="22">
        <v>373</v>
      </c>
      <c r="H203" s="19">
        <v>34147</v>
      </c>
      <c r="I203" s="19">
        <v>91.55</v>
      </c>
      <c r="J203" s="19">
        <v>165</v>
      </c>
      <c r="K203" s="19">
        <v>33</v>
      </c>
      <c r="L203" s="19" t="s">
        <v>793</v>
      </c>
      <c r="M203" s="19" t="s">
        <v>520</v>
      </c>
      <c r="N203" s="19"/>
      <c r="O203" s="19" t="s">
        <v>521</v>
      </c>
      <c r="P203" s="19"/>
      <c r="Q203" s="19" t="s">
        <v>547</v>
      </c>
      <c r="R203" s="19" t="s">
        <v>869</v>
      </c>
    </row>
    <row r="204" spans="1:18">
      <c r="A204" s="19">
        <v>202</v>
      </c>
      <c r="B204" s="19" t="s">
        <v>517</v>
      </c>
      <c r="C204" s="21">
        <v>2.1999999999999999E-5</v>
      </c>
      <c r="D204" s="19"/>
      <c r="E204" s="19"/>
      <c r="F204" s="22">
        <v>63845</v>
      </c>
      <c r="G204" s="22">
        <v>27264</v>
      </c>
      <c r="H204" s="19">
        <v>3102</v>
      </c>
      <c r="I204" s="19">
        <v>0.11</v>
      </c>
      <c r="J204" s="19">
        <v>152</v>
      </c>
      <c r="K204" s="19">
        <v>132</v>
      </c>
      <c r="L204" s="19" t="s">
        <v>772</v>
      </c>
      <c r="M204" s="19" t="s">
        <v>520</v>
      </c>
      <c r="N204" s="19"/>
      <c r="O204" s="19" t="s">
        <v>521</v>
      </c>
      <c r="P204" s="19"/>
      <c r="Q204" s="19" t="s">
        <v>547</v>
      </c>
      <c r="R204" s="19" t="s">
        <v>870</v>
      </c>
    </row>
    <row r="205" spans="1:18">
      <c r="A205" s="19">
        <v>204</v>
      </c>
      <c r="B205" s="19" t="s">
        <v>517</v>
      </c>
      <c r="C205" s="21">
        <v>2.1999999999999999E-5</v>
      </c>
      <c r="D205" s="19"/>
      <c r="E205" s="19"/>
      <c r="F205" s="22">
        <v>92899</v>
      </c>
      <c r="G205" s="22">
        <v>16102</v>
      </c>
      <c r="H205" s="19">
        <v>49807</v>
      </c>
      <c r="I205" s="19">
        <v>3.09</v>
      </c>
      <c r="J205" s="19">
        <v>183</v>
      </c>
      <c r="K205" s="19">
        <v>92</v>
      </c>
      <c r="L205" s="19" t="s">
        <v>721</v>
      </c>
      <c r="M205" s="19" t="s">
        <v>705</v>
      </c>
      <c r="N205" s="19"/>
      <c r="O205" s="19" t="s">
        <v>521</v>
      </c>
      <c r="P205" s="19"/>
      <c r="Q205" s="19" t="s">
        <v>547</v>
      </c>
      <c r="R205" s="19" t="s">
        <v>871</v>
      </c>
    </row>
    <row r="206" spans="1:18">
      <c r="A206" s="19">
        <v>203</v>
      </c>
      <c r="B206" s="19" t="s">
        <v>517</v>
      </c>
      <c r="C206" s="21">
        <v>2.1999999999999999E-5</v>
      </c>
      <c r="D206" s="19"/>
      <c r="E206" s="19"/>
      <c r="F206" s="22">
        <v>213575</v>
      </c>
      <c r="G206" s="22">
        <v>4169</v>
      </c>
      <c r="H206" s="19">
        <v>136378</v>
      </c>
      <c r="I206" s="19">
        <v>32.71</v>
      </c>
      <c r="J206" s="19">
        <v>167</v>
      </c>
      <c r="K206" s="19">
        <v>116</v>
      </c>
      <c r="L206" s="19" t="s">
        <v>847</v>
      </c>
      <c r="M206" s="19" t="s">
        <v>633</v>
      </c>
      <c r="N206" s="19"/>
      <c r="O206" s="19" t="s">
        <v>521</v>
      </c>
      <c r="P206" s="19"/>
      <c r="Q206" s="19" t="s">
        <v>547</v>
      </c>
      <c r="R206" s="19" t="s">
        <v>872</v>
      </c>
    </row>
    <row r="207" spans="1:18">
      <c r="A207" s="19">
        <v>208</v>
      </c>
      <c r="B207" s="19" t="s">
        <v>517</v>
      </c>
      <c r="C207" s="21">
        <v>2.0999999999999999E-5</v>
      </c>
      <c r="D207" s="19"/>
      <c r="E207" s="19"/>
      <c r="F207" s="22">
        <v>123548</v>
      </c>
      <c r="G207" s="22">
        <v>10451</v>
      </c>
      <c r="H207" s="19">
        <v>7678</v>
      </c>
      <c r="I207" s="19">
        <v>0.73</v>
      </c>
      <c r="J207" s="19">
        <v>159</v>
      </c>
      <c r="K207" s="19">
        <v>138</v>
      </c>
      <c r="L207" s="19" t="s">
        <v>556</v>
      </c>
      <c r="M207" s="19" t="s">
        <v>531</v>
      </c>
      <c r="N207" s="19"/>
      <c r="O207" s="19" t="s">
        <v>521</v>
      </c>
      <c r="P207" s="19"/>
      <c r="Q207" s="19" t="s">
        <v>547</v>
      </c>
      <c r="R207" s="19" t="s">
        <v>873</v>
      </c>
    </row>
    <row r="208" spans="1:18">
      <c r="A208" s="19">
        <v>209</v>
      </c>
      <c r="B208" s="19" t="s">
        <v>517</v>
      </c>
      <c r="C208" s="21">
        <v>2.0999999999999999E-5</v>
      </c>
      <c r="D208" s="19"/>
      <c r="E208" s="19"/>
      <c r="F208" s="22">
        <v>237534</v>
      </c>
      <c r="G208" s="22">
        <v>3435</v>
      </c>
      <c r="H208" s="19">
        <v>95819</v>
      </c>
      <c r="I208" s="19">
        <v>27.89</v>
      </c>
      <c r="J208" s="19">
        <v>180</v>
      </c>
      <c r="K208" s="19">
        <v>95</v>
      </c>
      <c r="L208" s="19" t="s">
        <v>620</v>
      </c>
      <c r="M208" s="19" t="s">
        <v>574</v>
      </c>
      <c r="N208" s="19"/>
      <c r="O208" s="19" t="s">
        <v>521</v>
      </c>
      <c r="P208" s="19"/>
      <c r="Q208" s="19" t="s">
        <v>547</v>
      </c>
      <c r="R208" s="19" t="s">
        <v>874</v>
      </c>
    </row>
    <row r="209" spans="1:18">
      <c r="A209" s="19">
        <v>206</v>
      </c>
      <c r="B209" s="19" t="s">
        <v>517</v>
      </c>
      <c r="C209" s="21">
        <v>2.0999999999999999E-5</v>
      </c>
      <c r="D209" s="19"/>
      <c r="E209" s="19"/>
      <c r="F209" s="22">
        <v>569102</v>
      </c>
      <c r="G209" s="22">
        <v>554</v>
      </c>
      <c r="H209" s="19">
        <v>203035</v>
      </c>
      <c r="I209" s="19">
        <v>366.49</v>
      </c>
      <c r="J209" s="19">
        <v>259</v>
      </c>
      <c r="K209" s="19">
        <v>118</v>
      </c>
      <c r="L209" s="19" t="s">
        <v>856</v>
      </c>
      <c r="M209" s="19" t="s">
        <v>531</v>
      </c>
      <c r="N209" s="19"/>
      <c r="O209" s="19" t="s">
        <v>521</v>
      </c>
      <c r="P209" s="19"/>
      <c r="Q209" s="19" t="s">
        <v>547</v>
      </c>
      <c r="R209" s="19" t="s">
        <v>875</v>
      </c>
    </row>
    <row r="210" spans="1:18">
      <c r="A210" s="19">
        <v>205</v>
      </c>
      <c r="B210" s="19" t="s">
        <v>517</v>
      </c>
      <c r="C210" s="21">
        <v>2.0999999999999999E-5</v>
      </c>
      <c r="D210" s="19"/>
      <c r="E210" s="19"/>
      <c r="F210" s="22">
        <v>628378</v>
      </c>
      <c r="G210" s="22">
        <v>437</v>
      </c>
      <c r="H210" s="19">
        <v>2971</v>
      </c>
      <c r="I210" s="19">
        <v>6.8</v>
      </c>
      <c r="J210" s="19">
        <v>168</v>
      </c>
      <c r="K210" s="19">
        <v>66</v>
      </c>
      <c r="L210" s="19" t="s">
        <v>709</v>
      </c>
      <c r="M210" s="19" t="s">
        <v>520</v>
      </c>
      <c r="N210" s="19"/>
      <c r="O210" s="19" t="s">
        <v>521</v>
      </c>
      <c r="P210" s="19"/>
      <c r="Q210" s="19" t="s">
        <v>547</v>
      </c>
      <c r="R210" s="19" t="s">
        <v>876</v>
      </c>
    </row>
    <row r="211" spans="1:18">
      <c r="A211" s="19">
        <v>207</v>
      </c>
      <c r="B211" s="19" t="s">
        <v>517</v>
      </c>
      <c r="C211" s="21">
        <v>2.0999999999999999E-5</v>
      </c>
      <c r="D211" s="19"/>
      <c r="E211" s="19"/>
      <c r="F211" s="22">
        <v>709612</v>
      </c>
      <c r="G211" s="22">
        <v>324</v>
      </c>
      <c r="H211" s="19">
        <v>14009</v>
      </c>
      <c r="I211" s="19">
        <v>43.24</v>
      </c>
      <c r="J211" s="19">
        <v>186</v>
      </c>
      <c r="K211" s="19">
        <v>122</v>
      </c>
      <c r="L211" s="19" t="s">
        <v>822</v>
      </c>
      <c r="M211" s="19" t="s">
        <v>520</v>
      </c>
      <c r="N211" s="19"/>
      <c r="O211" s="19" t="s">
        <v>521</v>
      </c>
      <c r="P211" s="19"/>
      <c r="Q211" s="19" t="s">
        <v>547</v>
      </c>
      <c r="R211" s="19" t="s">
        <v>877</v>
      </c>
    </row>
    <row r="212" spans="1:18">
      <c r="A212" s="19">
        <v>210</v>
      </c>
      <c r="B212" s="19" t="s">
        <v>517</v>
      </c>
      <c r="C212" s="21">
        <v>1.9000000000000001E-5</v>
      </c>
      <c r="D212" s="19"/>
      <c r="E212" s="19"/>
      <c r="F212" s="22">
        <v>127063</v>
      </c>
      <c r="G212" s="22">
        <v>10000</v>
      </c>
      <c r="H212" s="19">
        <v>64948</v>
      </c>
      <c r="I212" s="19">
        <v>6.49</v>
      </c>
      <c r="J212" s="19">
        <v>147</v>
      </c>
      <c r="K212" s="19">
        <v>138</v>
      </c>
      <c r="L212" s="19" t="s">
        <v>556</v>
      </c>
      <c r="M212" s="19" t="s">
        <v>800</v>
      </c>
      <c r="N212" s="19"/>
      <c r="O212" s="19" t="s">
        <v>521</v>
      </c>
      <c r="P212" s="19"/>
      <c r="Q212" s="19" t="s">
        <v>547</v>
      </c>
      <c r="R212" s="19" t="s">
        <v>878</v>
      </c>
    </row>
    <row r="213" spans="1:18">
      <c r="A213" s="19">
        <v>211</v>
      </c>
      <c r="B213" s="19" t="s">
        <v>517</v>
      </c>
      <c r="C213" s="21">
        <v>1.9000000000000001E-5</v>
      </c>
      <c r="D213" s="19"/>
      <c r="E213" s="19"/>
      <c r="F213" s="22">
        <v>289104</v>
      </c>
      <c r="G213" s="22">
        <v>2366</v>
      </c>
      <c r="H213" s="19">
        <v>411</v>
      </c>
      <c r="I213" s="19">
        <v>0.17</v>
      </c>
      <c r="J213" s="19">
        <v>159</v>
      </c>
      <c r="K213" s="19">
        <v>140</v>
      </c>
      <c r="L213" s="19" t="s">
        <v>671</v>
      </c>
      <c r="M213" s="19" t="s">
        <v>633</v>
      </c>
      <c r="N213" s="19"/>
      <c r="O213" s="19" t="s">
        <v>521</v>
      </c>
      <c r="P213" s="19"/>
      <c r="Q213" s="19" t="s">
        <v>547</v>
      </c>
      <c r="R213" s="19" t="s">
        <v>879</v>
      </c>
    </row>
    <row r="214" spans="1:18">
      <c r="A214" s="19">
        <v>214</v>
      </c>
      <c r="B214" s="19" t="s">
        <v>517</v>
      </c>
      <c r="C214" s="21">
        <v>1.8E-5</v>
      </c>
      <c r="D214" s="19"/>
      <c r="E214" s="19"/>
      <c r="F214" s="22">
        <v>107362</v>
      </c>
      <c r="G214" s="22">
        <v>12978</v>
      </c>
      <c r="H214" s="19">
        <v>218783</v>
      </c>
      <c r="I214" s="19">
        <v>16.86</v>
      </c>
      <c r="J214" s="19">
        <v>264</v>
      </c>
      <c r="K214" s="19">
        <v>131</v>
      </c>
      <c r="L214" s="19" t="s">
        <v>798</v>
      </c>
      <c r="M214" s="19" t="s">
        <v>854</v>
      </c>
      <c r="N214" s="19"/>
      <c r="O214" s="19" t="s">
        <v>521</v>
      </c>
      <c r="P214" s="19"/>
      <c r="Q214" s="19" t="s">
        <v>547</v>
      </c>
      <c r="R214" s="19" t="s">
        <v>880</v>
      </c>
    </row>
    <row r="215" spans="1:18">
      <c r="A215" s="19">
        <v>213</v>
      </c>
      <c r="B215" s="19" t="s">
        <v>517</v>
      </c>
      <c r="C215" s="21">
        <v>1.8E-5</v>
      </c>
      <c r="D215" s="19"/>
      <c r="E215" s="19"/>
      <c r="F215" s="22">
        <v>110809</v>
      </c>
      <c r="G215" s="22">
        <v>12369</v>
      </c>
      <c r="H215" s="19">
        <v>31033</v>
      </c>
      <c r="I215" s="19">
        <v>2.5099999999999998</v>
      </c>
      <c r="J215" s="19">
        <v>169</v>
      </c>
      <c r="K215" s="19">
        <v>142</v>
      </c>
      <c r="L215" s="19" t="s">
        <v>632</v>
      </c>
      <c r="M215" s="19" t="s">
        <v>533</v>
      </c>
      <c r="N215" s="19"/>
      <c r="O215" s="19" t="s">
        <v>521</v>
      </c>
      <c r="P215" s="19"/>
      <c r="Q215" s="19" t="s">
        <v>547</v>
      </c>
      <c r="R215" s="19" t="s">
        <v>881</v>
      </c>
    </row>
    <row r="216" spans="1:18">
      <c r="A216" s="19">
        <v>212</v>
      </c>
      <c r="B216" s="19" t="s">
        <v>517</v>
      </c>
      <c r="C216" s="21">
        <v>1.8E-5</v>
      </c>
      <c r="D216" s="19"/>
      <c r="E216" s="19"/>
      <c r="F216" s="22">
        <v>861052</v>
      </c>
      <c r="G216" s="22">
        <v>196</v>
      </c>
      <c r="H216" s="19">
        <v>97851</v>
      </c>
      <c r="I216" s="19">
        <v>499.24</v>
      </c>
      <c r="J216" s="19">
        <v>163</v>
      </c>
      <c r="K216" s="19">
        <v>37</v>
      </c>
      <c r="L216" s="19" t="s">
        <v>655</v>
      </c>
      <c r="M216" s="19" t="s">
        <v>520</v>
      </c>
      <c r="N216" s="19"/>
      <c r="O216" s="19" t="s">
        <v>521</v>
      </c>
      <c r="P216" s="19"/>
      <c r="Q216" s="19" t="s">
        <v>547</v>
      </c>
      <c r="R216" s="19" t="s">
        <v>882</v>
      </c>
    </row>
    <row r="217" spans="1:18">
      <c r="A217" s="19">
        <v>217</v>
      </c>
      <c r="B217" s="19" t="s">
        <v>517</v>
      </c>
      <c r="C217" s="21">
        <v>1.7E-5</v>
      </c>
      <c r="D217" s="19"/>
      <c r="E217" s="19"/>
      <c r="F217" s="22">
        <v>323138</v>
      </c>
      <c r="G217" s="22">
        <v>1899</v>
      </c>
      <c r="H217" s="19">
        <v>192</v>
      </c>
      <c r="I217" s="19">
        <v>0.1</v>
      </c>
      <c r="J217" s="19">
        <v>157</v>
      </c>
      <c r="K217" s="19">
        <v>123</v>
      </c>
      <c r="L217" s="19" t="s">
        <v>765</v>
      </c>
      <c r="M217" s="19" t="s">
        <v>520</v>
      </c>
      <c r="N217" s="19"/>
      <c r="O217" s="19" t="s">
        <v>521</v>
      </c>
      <c r="P217" s="19"/>
      <c r="Q217" s="19" t="s">
        <v>547</v>
      </c>
      <c r="R217" s="19" t="s">
        <v>883</v>
      </c>
    </row>
    <row r="218" spans="1:18">
      <c r="A218" s="19">
        <v>220</v>
      </c>
      <c r="B218" s="19" t="s">
        <v>517</v>
      </c>
      <c r="C218" s="21">
        <v>1.7E-5</v>
      </c>
      <c r="D218" s="19"/>
      <c r="E218" s="19"/>
      <c r="F218" s="22">
        <v>347514</v>
      </c>
      <c r="G218" s="22">
        <v>1638</v>
      </c>
      <c r="H218" s="19">
        <v>3704</v>
      </c>
      <c r="I218" s="19">
        <v>2.2599999999999998</v>
      </c>
      <c r="J218" s="19">
        <v>130</v>
      </c>
      <c r="K218" s="19">
        <v>39</v>
      </c>
      <c r="L218" s="19" t="s">
        <v>884</v>
      </c>
      <c r="M218" s="19" t="s">
        <v>520</v>
      </c>
      <c r="N218" s="19"/>
      <c r="O218" s="19" t="s">
        <v>521</v>
      </c>
      <c r="P218" s="19"/>
      <c r="Q218" s="19" t="s">
        <v>547</v>
      </c>
      <c r="R218" s="19" t="s">
        <v>885</v>
      </c>
    </row>
    <row r="219" spans="1:18">
      <c r="A219" s="19">
        <v>215</v>
      </c>
      <c r="B219" s="19" t="s">
        <v>517</v>
      </c>
      <c r="C219" s="21">
        <v>1.7E-5</v>
      </c>
      <c r="D219" s="19"/>
      <c r="E219" s="19"/>
      <c r="F219" s="22">
        <v>356698</v>
      </c>
      <c r="G219" s="22">
        <v>1553</v>
      </c>
      <c r="H219" s="19">
        <v>149766</v>
      </c>
      <c r="I219" s="19">
        <v>96.44</v>
      </c>
      <c r="J219" s="19">
        <v>300</v>
      </c>
      <c r="K219" s="19">
        <v>103</v>
      </c>
      <c r="L219" s="19" t="s">
        <v>729</v>
      </c>
      <c r="M219" s="19" t="s">
        <v>614</v>
      </c>
      <c r="N219" s="19"/>
      <c r="O219" s="19" t="s">
        <v>521</v>
      </c>
      <c r="P219" s="19"/>
      <c r="Q219" s="19" t="s">
        <v>547</v>
      </c>
      <c r="R219" s="19" t="s">
        <v>886</v>
      </c>
    </row>
    <row r="220" spans="1:18">
      <c r="A220" s="19">
        <v>216</v>
      </c>
      <c r="B220" s="19" t="s">
        <v>517</v>
      </c>
      <c r="C220" s="21">
        <v>1.7E-5</v>
      </c>
      <c r="D220" s="19"/>
      <c r="E220" s="19"/>
      <c r="F220" s="22">
        <v>395504</v>
      </c>
      <c r="G220" s="22">
        <v>1251</v>
      </c>
      <c r="H220" s="19">
        <v>188</v>
      </c>
      <c r="I220" s="19">
        <v>0.15</v>
      </c>
      <c r="J220" s="19">
        <v>151</v>
      </c>
      <c r="K220" s="19">
        <v>59</v>
      </c>
      <c r="L220" s="19" t="s">
        <v>653</v>
      </c>
      <c r="M220" s="19" t="s">
        <v>633</v>
      </c>
      <c r="N220" s="19"/>
      <c r="O220" s="19" t="s">
        <v>521</v>
      </c>
      <c r="P220" s="19"/>
      <c r="Q220" s="19" t="s">
        <v>547</v>
      </c>
      <c r="R220" s="19" t="s">
        <v>778</v>
      </c>
    </row>
    <row r="221" spans="1:18">
      <c r="A221" s="19">
        <v>218</v>
      </c>
      <c r="B221" s="19" t="s">
        <v>517</v>
      </c>
      <c r="C221" s="21">
        <v>1.7E-5</v>
      </c>
      <c r="D221" s="19"/>
      <c r="E221" s="19"/>
      <c r="F221" s="22">
        <v>455518</v>
      </c>
      <c r="G221" s="22">
        <v>921</v>
      </c>
      <c r="H221" s="19">
        <v>1558</v>
      </c>
      <c r="I221" s="19">
        <v>1.69</v>
      </c>
      <c r="J221" s="19">
        <v>143</v>
      </c>
      <c r="K221" s="19">
        <v>88</v>
      </c>
      <c r="L221" s="19" t="s">
        <v>546</v>
      </c>
      <c r="M221" s="19" t="s">
        <v>520</v>
      </c>
      <c r="N221" s="19"/>
      <c r="O221" s="19" t="s">
        <v>521</v>
      </c>
      <c r="P221" s="19"/>
      <c r="Q221" s="19" t="s">
        <v>547</v>
      </c>
      <c r="R221" s="19" t="s">
        <v>887</v>
      </c>
    </row>
    <row r="222" spans="1:18">
      <c r="A222" s="19">
        <v>219</v>
      </c>
      <c r="B222" s="19" t="s">
        <v>517</v>
      </c>
      <c r="C222" s="21">
        <v>1.7E-5</v>
      </c>
      <c r="D222" s="19"/>
      <c r="E222" s="19"/>
      <c r="F222" s="22">
        <v>464549</v>
      </c>
      <c r="G222" s="22">
        <v>882</v>
      </c>
      <c r="H222" s="19">
        <v>256</v>
      </c>
      <c r="I222" s="19">
        <v>0.28999999999999998</v>
      </c>
      <c r="J222" s="19">
        <v>87</v>
      </c>
      <c r="K222" s="19">
        <v>112</v>
      </c>
      <c r="L222" s="19" t="s">
        <v>665</v>
      </c>
      <c r="M222" s="19" t="s">
        <v>520</v>
      </c>
      <c r="N222" s="19"/>
      <c r="O222" s="19" t="s">
        <v>521</v>
      </c>
      <c r="P222" s="19"/>
      <c r="Q222" s="19" t="s">
        <v>547</v>
      </c>
      <c r="R222" s="19" t="s">
        <v>888</v>
      </c>
    </row>
    <row r="223" spans="1:18">
      <c r="A223" s="19">
        <v>221</v>
      </c>
      <c r="B223" s="19" t="s">
        <v>517</v>
      </c>
      <c r="C223" s="21">
        <v>1.5999999999999999E-5</v>
      </c>
      <c r="D223" s="19"/>
      <c r="E223" s="19"/>
      <c r="F223" s="22">
        <v>46324</v>
      </c>
      <c r="G223" s="22">
        <v>41354</v>
      </c>
      <c r="H223" s="19">
        <v>21340</v>
      </c>
      <c r="I223" s="19">
        <v>0.52</v>
      </c>
      <c r="J223" s="19">
        <v>135</v>
      </c>
      <c r="K223" s="19">
        <v>101</v>
      </c>
      <c r="L223" s="19" t="s">
        <v>889</v>
      </c>
      <c r="M223" s="19" t="s">
        <v>705</v>
      </c>
      <c r="N223" s="19"/>
      <c r="O223" s="19" t="s">
        <v>521</v>
      </c>
      <c r="P223" s="19"/>
      <c r="Q223" s="19" t="s">
        <v>547</v>
      </c>
      <c r="R223" s="19" t="s">
        <v>890</v>
      </c>
    </row>
    <row r="224" spans="1:18">
      <c r="A224" s="19">
        <v>222</v>
      </c>
      <c r="B224" s="19" t="s">
        <v>517</v>
      </c>
      <c r="C224" s="21">
        <v>1.5999999999999999E-5</v>
      </c>
      <c r="D224" s="19"/>
      <c r="E224" s="19"/>
      <c r="F224" s="22">
        <v>76465</v>
      </c>
      <c r="G224" s="22">
        <v>21283</v>
      </c>
      <c r="H224" s="19">
        <v>22100</v>
      </c>
      <c r="I224" s="19">
        <v>1.04</v>
      </c>
      <c r="J224" s="19">
        <v>147</v>
      </c>
      <c r="K224" s="19">
        <v>125</v>
      </c>
      <c r="L224" s="19" t="s">
        <v>819</v>
      </c>
      <c r="M224" s="19" t="s">
        <v>732</v>
      </c>
      <c r="N224" s="19"/>
      <c r="O224" s="19" t="s">
        <v>521</v>
      </c>
      <c r="P224" s="19"/>
      <c r="Q224" s="19" t="s">
        <v>547</v>
      </c>
      <c r="R224" s="19" t="s">
        <v>891</v>
      </c>
    </row>
    <row r="225" spans="1:18">
      <c r="A225" s="19">
        <v>224</v>
      </c>
      <c r="B225" s="19" t="s">
        <v>517</v>
      </c>
      <c r="C225" s="21">
        <v>1.5999999999999999E-5</v>
      </c>
      <c r="D225" s="19"/>
      <c r="E225" s="19"/>
      <c r="F225" s="22">
        <v>307717</v>
      </c>
      <c r="G225" s="22">
        <v>2093</v>
      </c>
      <c r="H225" s="19">
        <v>83685</v>
      </c>
      <c r="I225" s="19">
        <v>39.979999999999997</v>
      </c>
      <c r="J225" s="19">
        <v>163</v>
      </c>
      <c r="K225" s="19">
        <v>101</v>
      </c>
      <c r="L225" s="19" t="s">
        <v>889</v>
      </c>
      <c r="M225" s="19" t="s">
        <v>531</v>
      </c>
      <c r="N225" s="19"/>
      <c r="O225" s="19" t="s">
        <v>521</v>
      </c>
      <c r="P225" s="19"/>
      <c r="Q225" s="19" t="s">
        <v>547</v>
      </c>
      <c r="R225" s="19" t="s">
        <v>892</v>
      </c>
    </row>
    <row r="226" spans="1:18">
      <c r="A226" s="19">
        <v>223</v>
      </c>
      <c r="B226" s="19" t="s">
        <v>517</v>
      </c>
      <c r="C226" s="21">
        <v>1.5999999999999999E-5</v>
      </c>
      <c r="D226" s="19"/>
      <c r="E226" s="19"/>
      <c r="F226" s="22">
        <v>608655</v>
      </c>
      <c r="G226" s="22">
        <v>472</v>
      </c>
      <c r="H226" s="19">
        <v>14017</v>
      </c>
      <c r="I226" s="19">
        <v>29.7</v>
      </c>
      <c r="J226" s="19">
        <v>193</v>
      </c>
      <c r="K226" s="19">
        <v>141</v>
      </c>
      <c r="L226" s="19" t="s">
        <v>695</v>
      </c>
      <c r="M226" s="19" t="s">
        <v>520</v>
      </c>
      <c r="N226" s="19"/>
      <c r="O226" s="19" t="s">
        <v>521</v>
      </c>
      <c r="P226" s="19"/>
      <c r="Q226" s="19" t="s">
        <v>547</v>
      </c>
      <c r="R226" s="19" t="s">
        <v>893</v>
      </c>
    </row>
    <row r="227" spans="1:18">
      <c r="A227" s="19">
        <v>226</v>
      </c>
      <c r="B227" s="19" t="s">
        <v>517</v>
      </c>
      <c r="C227" s="21">
        <v>1.5E-5</v>
      </c>
      <c r="D227" s="19"/>
      <c r="E227" s="19"/>
      <c r="F227" s="22">
        <v>69035</v>
      </c>
      <c r="G227" s="22">
        <v>24520</v>
      </c>
      <c r="H227" s="19">
        <v>9042</v>
      </c>
      <c r="I227" s="19">
        <v>0.37</v>
      </c>
      <c r="J227" s="19">
        <v>154</v>
      </c>
      <c r="K227" s="19">
        <v>138</v>
      </c>
      <c r="L227" s="19" t="s">
        <v>556</v>
      </c>
      <c r="M227" s="19" t="s">
        <v>688</v>
      </c>
      <c r="N227" s="19"/>
      <c r="O227" s="19" t="s">
        <v>521</v>
      </c>
      <c r="P227" s="19"/>
      <c r="Q227" s="19" t="s">
        <v>547</v>
      </c>
      <c r="R227" s="19" t="s">
        <v>894</v>
      </c>
    </row>
    <row r="228" spans="1:18">
      <c r="A228" s="19">
        <v>228</v>
      </c>
      <c r="B228" s="19" t="s">
        <v>517</v>
      </c>
      <c r="C228" s="21">
        <v>1.5E-5</v>
      </c>
      <c r="D228" s="19"/>
      <c r="E228" s="19"/>
      <c r="F228" s="22">
        <v>226250</v>
      </c>
      <c r="G228" s="22">
        <v>3756</v>
      </c>
      <c r="H228" s="19">
        <v>633</v>
      </c>
      <c r="I228" s="19">
        <v>0.17</v>
      </c>
      <c r="J228" s="19">
        <v>105</v>
      </c>
      <c r="K228" s="19">
        <v>100</v>
      </c>
      <c r="L228" s="19" t="s">
        <v>895</v>
      </c>
      <c r="M228" s="19" t="s">
        <v>533</v>
      </c>
      <c r="N228" s="19"/>
      <c r="O228" s="19" t="s">
        <v>521</v>
      </c>
      <c r="P228" s="19"/>
      <c r="Q228" s="19" t="s">
        <v>547</v>
      </c>
      <c r="R228" s="19" t="s">
        <v>896</v>
      </c>
    </row>
    <row r="229" spans="1:18">
      <c r="A229" s="19">
        <v>227</v>
      </c>
      <c r="B229" s="19" t="s">
        <v>517</v>
      </c>
      <c r="C229" s="21">
        <v>1.5E-5</v>
      </c>
      <c r="D229" s="19"/>
      <c r="E229" s="19"/>
      <c r="F229" s="22">
        <v>425450</v>
      </c>
      <c r="G229" s="22">
        <v>1070</v>
      </c>
      <c r="H229" s="19">
        <v>28262</v>
      </c>
      <c r="I229" s="19">
        <v>26.41</v>
      </c>
      <c r="J229" s="19">
        <v>166</v>
      </c>
      <c r="K229" s="19">
        <v>76</v>
      </c>
      <c r="L229" s="19" t="s">
        <v>647</v>
      </c>
      <c r="M229" s="19" t="s">
        <v>520</v>
      </c>
      <c r="N229" s="19"/>
      <c r="O229" s="19" t="s">
        <v>521</v>
      </c>
      <c r="P229" s="19"/>
      <c r="Q229" s="19" t="s">
        <v>547</v>
      </c>
      <c r="R229" s="19" t="s">
        <v>897</v>
      </c>
    </row>
    <row r="230" spans="1:18">
      <c r="A230" s="19">
        <v>225</v>
      </c>
      <c r="B230" s="19" t="s">
        <v>517</v>
      </c>
      <c r="C230" s="21">
        <v>1.5E-5</v>
      </c>
      <c r="D230" s="19"/>
      <c r="E230" s="19"/>
      <c r="F230" s="22">
        <v>893738</v>
      </c>
      <c r="G230" s="22">
        <v>177</v>
      </c>
      <c r="H230" s="19">
        <v>235</v>
      </c>
      <c r="I230" s="19">
        <v>1.33</v>
      </c>
      <c r="J230" s="19">
        <v>191</v>
      </c>
      <c r="K230" s="19">
        <v>74</v>
      </c>
      <c r="L230" s="19" t="s">
        <v>898</v>
      </c>
      <c r="M230" s="19" t="s">
        <v>520</v>
      </c>
      <c r="N230" s="19"/>
      <c r="O230" s="19" t="s">
        <v>521</v>
      </c>
      <c r="P230" s="19"/>
      <c r="Q230" s="19" t="s">
        <v>547</v>
      </c>
      <c r="R230" s="19" t="s">
        <v>899</v>
      </c>
    </row>
    <row r="231" spans="1:18">
      <c r="A231" s="19">
        <v>231</v>
      </c>
      <c r="B231" s="19" t="s">
        <v>517</v>
      </c>
      <c r="C231" s="21">
        <v>1.4E-5</v>
      </c>
      <c r="D231" s="19"/>
      <c r="E231" s="19"/>
      <c r="F231" s="22">
        <v>114858</v>
      </c>
      <c r="G231" s="22">
        <v>11706</v>
      </c>
      <c r="H231" s="19">
        <v>47080</v>
      </c>
      <c r="I231" s="19">
        <v>4.0199999999999996</v>
      </c>
      <c r="J231" s="19">
        <v>216</v>
      </c>
      <c r="K231" s="19">
        <v>92</v>
      </c>
      <c r="L231" s="19" t="s">
        <v>721</v>
      </c>
      <c r="M231" s="19" t="s">
        <v>688</v>
      </c>
      <c r="N231" s="19"/>
      <c r="O231" s="19" t="s">
        <v>521</v>
      </c>
      <c r="P231" s="19"/>
      <c r="Q231" s="19" t="s">
        <v>547</v>
      </c>
      <c r="R231" s="19" t="s">
        <v>900</v>
      </c>
    </row>
    <row r="232" spans="1:18">
      <c r="A232" s="19">
        <v>230</v>
      </c>
      <c r="B232" s="19" t="s">
        <v>517</v>
      </c>
      <c r="C232" s="21">
        <v>1.4E-5</v>
      </c>
      <c r="D232" s="19"/>
      <c r="E232" s="19"/>
      <c r="F232" s="22">
        <v>251287</v>
      </c>
      <c r="G232" s="22">
        <v>3093</v>
      </c>
      <c r="H232" s="19">
        <v>82589</v>
      </c>
      <c r="I232" s="19">
        <v>26.7</v>
      </c>
      <c r="J232" s="19">
        <v>156</v>
      </c>
      <c r="K232" s="19">
        <v>88</v>
      </c>
      <c r="L232" s="19" t="s">
        <v>546</v>
      </c>
      <c r="M232" s="19" t="s">
        <v>520</v>
      </c>
      <c r="N232" s="19"/>
      <c r="O232" s="19" t="s">
        <v>521</v>
      </c>
      <c r="P232" s="19"/>
      <c r="Q232" s="19" t="s">
        <v>547</v>
      </c>
      <c r="R232" s="19" t="s">
        <v>901</v>
      </c>
    </row>
    <row r="233" spans="1:18">
      <c r="A233" s="19">
        <v>232</v>
      </c>
      <c r="B233" s="19" t="s">
        <v>517</v>
      </c>
      <c r="C233" s="21">
        <v>1.4E-5</v>
      </c>
      <c r="D233" s="19"/>
      <c r="E233" s="19"/>
      <c r="F233" s="22">
        <v>286740</v>
      </c>
      <c r="G233" s="22">
        <v>2404</v>
      </c>
      <c r="H233" s="19">
        <v>1121</v>
      </c>
      <c r="I233" s="19">
        <v>0.47</v>
      </c>
      <c r="J233" s="19">
        <v>128</v>
      </c>
      <c r="K233" s="19">
        <v>110</v>
      </c>
      <c r="L233" s="19" t="s">
        <v>657</v>
      </c>
      <c r="M233" s="19" t="s">
        <v>840</v>
      </c>
      <c r="N233" s="19"/>
      <c r="O233" s="19" t="s">
        <v>521</v>
      </c>
      <c r="P233" s="19"/>
      <c r="Q233" s="19" t="s">
        <v>547</v>
      </c>
      <c r="R233" s="19" t="s">
        <v>902</v>
      </c>
    </row>
    <row r="234" spans="1:18">
      <c r="A234" s="19">
        <v>229</v>
      </c>
      <c r="B234" s="19" t="s">
        <v>517</v>
      </c>
      <c r="C234" s="21">
        <v>1.4E-5</v>
      </c>
      <c r="D234" s="19"/>
      <c r="E234" s="19"/>
      <c r="F234" s="22">
        <v>322667</v>
      </c>
      <c r="G234" s="22">
        <v>1904</v>
      </c>
      <c r="H234" s="19">
        <v>4877</v>
      </c>
      <c r="I234" s="19">
        <v>2.56</v>
      </c>
      <c r="J234" s="19">
        <v>160</v>
      </c>
      <c r="K234" s="19">
        <v>57</v>
      </c>
      <c r="L234" s="19" t="s">
        <v>759</v>
      </c>
      <c r="M234" s="19" t="s">
        <v>520</v>
      </c>
      <c r="N234" s="19"/>
      <c r="O234" s="19" t="s">
        <v>521</v>
      </c>
      <c r="P234" s="19"/>
      <c r="Q234" s="19" t="s">
        <v>547</v>
      </c>
      <c r="R234" s="19" t="s">
        <v>903</v>
      </c>
    </row>
    <row r="235" spans="1:18">
      <c r="A235" s="19">
        <v>237</v>
      </c>
      <c r="B235" s="19" t="s">
        <v>517</v>
      </c>
      <c r="C235" s="21">
        <v>1.2999999999999999E-5</v>
      </c>
      <c r="D235" s="19"/>
      <c r="E235" s="19"/>
      <c r="F235" s="22">
        <v>44770</v>
      </c>
      <c r="G235" s="22">
        <v>43155</v>
      </c>
      <c r="H235" s="19">
        <v>71383</v>
      </c>
      <c r="I235" s="19">
        <v>1.65</v>
      </c>
      <c r="J235" s="19">
        <v>206</v>
      </c>
      <c r="K235" s="19">
        <v>144</v>
      </c>
      <c r="L235" s="19" t="s">
        <v>756</v>
      </c>
      <c r="M235" s="19" t="s">
        <v>614</v>
      </c>
      <c r="N235" s="19"/>
      <c r="O235" s="19" t="s">
        <v>521</v>
      </c>
      <c r="P235" s="19"/>
      <c r="Q235" s="19" t="s">
        <v>547</v>
      </c>
      <c r="R235" s="19" t="s">
        <v>904</v>
      </c>
    </row>
    <row r="236" spans="1:18">
      <c r="A236" s="19">
        <v>239</v>
      </c>
      <c r="B236" s="19" t="s">
        <v>517</v>
      </c>
      <c r="C236" s="21">
        <v>1.2999999999999999E-5</v>
      </c>
      <c r="D236" s="19"/>
      <c r="E236" s="19"/>
      <c r="F236" s="22">
        <v>167781</v>
      </c>
      <c r="G236" s="22">
        <v>6350</v>
      </c>
      <c r="H236" s="19">
        <v>56878</v>
      </c>
      <c r="I236" s="19">
        <v>8.9600000000000009</v>
      </c>
      <c r="J236" s="19">
        <v>180</v>
      </c>
      <c r="K236" s="19">
        <v>88</v>
      </c>
      <c r="L236" s="19" t="s">
        <v>546</v>
      </c>
      <c r="M236" s="19" t="s">
        <v>520</v>
      </c>
      <c r="N236" s="19"/>
      <c r="O236" s="19" t="s">
        <v>521</v>
      </c>
      <c r="P236" s="19"/>
      <c r="Q236" s="19" t="s">
        <v>547</v>
      </c>
      <c r="R236" s="19" t="s">
        <v>905</v>
      </c>
    </row>
    <row r="237" spans="1:18">
      <c r="A237" s="19">
        <v>235</v>
      </c>
      <c r="B237" s="19" t="s">
        <v>517</v>
      </c>
      <c r="C237" s="21">
        <v>1.2999999999999999E-5</v>
      </c>
      <c r="D237" s="19"/>
      <c r="E237" s="19"/>
      <c r="F237" s="22">
        <v>204241</v>
      </c>
      <c r="G237" s="22">
        <v>4516</v>
      </c>
      <c r="H237" s="19">
        <v>162757</v>
      </c>
      <c r="I237" s="19">
        <v>36.04</v>
      </c>
      <c r="J237" s="19">
        <v>129</v>
      </c>
      <c r="K237" s="19">
        <v>111</v>
      </c>
      <c r="L237" s="19" t="s">
        <v>668</v>
      </c>
      <c r="M237" s="19" t="s">
        <v>660</v>
      </c>
      <c r="N237" s="19"/>
      <c r="O237" s="19" t="s">
        <v>521</v>
      </c>
      <c r="P237" s="19"/>
      <c r="Q237" s="19" t="s">
        <v>547</v>
      </c>
      <c r="R237" s="19" t="s">
        <v>906</v>
      </c>
    </row>
    <row r="238" spans="1:18">
      <c r="A238" s="19">
        <v>233</v>
      </c>
      <c r="B238" s="19" t="s">
        <v>517</v>
      </c>
      <c r="C238" s="21">
        <v>1.2999999999999999E-5</v>
      </c>
      <c r="D238" s="19"/>
      <c r="E238" s="19"/>
      <c r="F238" s="22">
        <v>262012</v>
      </c>
      <c r="G238" s="22">
        <v>2858</v>
      </c>
      <c r="H238" s="19">
        <v>1591</v>
      </c>
      <c r="I238" s="19">
        <v>0.56000000000000005</v>
      </c>
      <c r="J238" s="19">
        <v>106</v>
      </c>
      <c r="K238" s="19">
        <v>115</v>
      </c>
      <c r="L238" s="19" t="s">
        <v>539</v>
      </c>
      <c r="M238" s="19" t="s">
        <v>574</v>
      </c>
      <c r="N238" s="19"/>
      <c r="O238" s="19" t="s">
        <v>521</v>
      </c>
      <c r="P238" s="19"/>
      <c r="Q238" s="19" t="s">
        <v>547</v>
      </c>
      <c r="R238" s="19" t="s">
        <v>907</v>
      </c>
    </row>
    <row r="239" spans="1:18">
      <c r="A239" s="19">
        <v>238</v>
      </c>
      <c r="B239" s="19" t="s">
        <v>517</v>
      </c>
      <c r="C239" s="21">
        <v>1.2999999999999999E-5</v>
      </c>
      <c r="D239" s="19"/>
      <c r="E239" s="19"/>
      <c r="F239" s="22">
        <v>320942</v>
      </c>
      <c r="G239" s="22">
        <v>1925</v>
      </c>
      <c r="H239" s="19">
        <v>11860</v>
      </c>
      <c r="I239" s="19">
        <v>6.16</v>
      </c>
      <c r="J239" s="19">
        <v>150</v>
      </c>
      <c r="K239" s="19">
        <v>94</v>
      </c>
      <c r="L239" s="19" t="s">
        <v>622</v>
      </c>
      <c r="M239" s="19" t="s">
        <v>520</v>
      </c>
      <c r="N239" s="19"/>
      <c r="O239" s="19" t="s">
        <v>521</v>
      </c>
      <c r="P239" s="19"/>
      <c r="Q239" s="19" t="s">
        <v>547</v>
      </c>
      <c r="R239" s="19" t="s">
        <v>908</v>
      </c>
    </row>
    <row r="240" spans="1:18">
      <c r="A240" s="19">
        <v>240</v>
      </c>
      <c r="B240" s="19" t="s">
        <v>517</v>
      </c>
      <c r="C240" s="21">
        <v>1.2999999999999999E-5</v>
      </c>
      <c r="D240" s="19"/>
      <c r="E240" s="19"/>
      <c r="F240" s="22">
        <v>580443</v>
      </c>
      <c r="G240" s="22">
        <v>529</v>
      </c>
      <c r="H240" s="19">
        <v>152</v>
      </c>
      <c r="I240" s="19">
        <v>0.28999999999999998</v>
      </c>
      <c r="J240" s="19">
        <v>225</v>
      </c>
      <c r="K240" s="19">
        <v>108</v>
      </c>
      <c r="L240" s="19" t="s">
        <v>909</v>
      </c>
      <c r="M240" s="19" t="s">
        <v>520</v>
      </c>
      <c r="N240" s="19"/>
      <c r="O240" s="19" t="s">
        <v>521</v>
      </c>
      <c r="P240" s="19"/>
      <c r="Q240" s="19" t="s">
        <v>547</v>
      </c>
      <c r="R240" s="19" t="s">
        <v>910</v>
      </c>
    </row>
    <row r="241" spans="1:18">
      <c r="A241" s="19">
        <v>236</v>
      </c>
      <c r="B241" s="19" t="s">
        <v>517</v>
      </c>
      <c r="C241" s="21">
        <v>1.2999999999999999E-5</v>
      </c>
      <c r="D241" s="19"/>
      <c r="E241" s="19"/>
      <c r="F241" s="22">
        <v>656194</v>
      </c>
      <c r="G241" s="22">
        <v>393</v>
      </c>
      <c r="H241" s="19">
        <v>318</v>
      </c>
      <c r="I241" s="19">
        <v>0.81</v>
      </c>
      <c r="J241" s="19">
        <v>174</v>
      </c>
      <c r="K241" s="19">
        <v>92</v>
      </c>
      <c r="L241" s="19" t="s">
        <v>721</v>
      </c>
      <c r="M241" s="19" t="s">
        <v>531</v>
      </c>
      <c r="N241" s="19"/>
      <c r="O241" s="19" t="s">
        <v>521</v>
      </c>
      <c r="P241" s="19"/>
      <c r="Q241" s="19" t="s">
        <v>547</v>
      </c>
      <c r="R241" s="19" t="s">
        <v>911</v>
      </c>
    </row>
    <row r="242" spans="1:18">
      <c r="A242" s="19">
        <v>234</v>
      </c>
      <c r="B242" s="19" t="s">
        <v>517</v>
      </c>
      <c r="C242" s="21">
        <v>1.2999999999999999E-5</v>
      </c>
      <c r="D242" s="19"/>
      <c r="E242" s="19"/>
      <c r="F242" s="22">
        <v>662533</v>
      </c>
      <c r="G242" s="22">
        <v>384</v>
      </c>
      <c r="H242" s="19">
        <v>653</v>
      </c>
      <c r="I242" s="19">
        <v>1.7</v>
      </c>
      <c r="J242" s="19">
        <v>172</v>
      </c>
      <c r="K242" s="19">
        <v>31</v>
      </c>
      <c r="L242" s="19" t="s">
        <v>912</v>
      </c>
      <c r="M242" s="19" t="s">
        <v>520</v>
      </c>
      <c r="N242" s="19"/>
      <c r="O242" s="19" t="s">
        <v>521</v>
      </c>
      <c r="P242" s="19"/>
      <c r="Q242" s="19" t="s">
        <v>547</v>
      </c>
      <c r="R242" s="19" t="s">
        <v>913</v>
      </c>
    </row>
    <row r="243" spans="1:18">
      <c r="A243" s="19">
        <v>244</v>
      </c>
      <c r="B243" s="19" t="s">
        <v>517</v>
      </c>
      <c r="C243" s="21">
        <v>1.2E-5</v>
      </c>
      <c r="D243" s="19"/>
      <c r="E243" s="19"/>
      <c r="F243" s="22">
        <v>128127</v>
      </c>
      <c r="G243" s="22">
        <v>9869</v>
      </c>
      <c r="H243" s="19">
        <v>4001</v>
      </c>
      <c r="I243" s="19">
        <v>0.41</v>
      </c>
      <c r="J243" s="19">
        <v>125</v>
      </c>
      <c r="K243" s="19">
        <v>125</v>
      </c>
      <c r="L243" s="19" t="s">
        <v>819</v>
      </c>
      <c r="M243" s="19" t="s">
        <v>533</v>
      </c>
      <c r="N243" s="19"/>
      <c r="O243" s="19" t="s">
        <v>521</v>
      </c>
      <c r="P243" s="19"/>
      <c r="Q243" s="19" t="s">
        <v>547</v>
      </c>
      <c r="R243" s="19" t="s">
        <v>914</v>
      </c>
    </row>
    <row r="244" spans="1:18">
      <c r="A244" s="19">
        <v>247</v>
      </c>
      <c r="B244" s="19" t="s">
        <v>517</v>
      </c>
      <c r="C244" s="21">
        <v>1.2E-5</v>
      </c>
      <c r="D244" s="19"/>
      <c r="E244" s="19"/>
      <c r="F244" s="22">
        <v>356792</v>
      </c>
      <c r="G244" s="22">
        <v>1552</v>
      </c>
      <c r="H244" s="19">
        <v>4254</v>
      </c>
      <c r="I244" s="19">
        <v>2.74</v>
      </c>
      <c r="J244" s="19">
        <v>102</v>
      </c>
      <c r="K244" s="19">
        <v>81</v>
      </c>
      <c r="L244" s="19" t="s">
        <v>915</v>
      </c>
      <c r="M244" s="19" t="s">
        <v>520</v>
      </c>
      <c r="N244" s="19"/>
      <c r="O244" s="19" t="s">
        <v>521</v>
      </c>
      <c r="P244" s="19"/>
      <c r="Q244" s="19" t="s">
        <v>547</v>
      </c>
      <c r="R244" s="19" t="s">
        <v>916</v>
      </c>
    </row>
    <row r="245" spans="1:18">
      <c r="A245" s="19">
        <v>245</v>
      </c>
      <c r="B245" s="19" t="s">
        <v>517</v>
      </c>
      <c r="C245" s="21">
        <v>1.2E-5</v>
      </c>
      <c r="D245" s="19"/>
      <c r="E245" s="19"/>
      <c r="F245" s="22">
        <v>363052</v>
      </c>
      <c r="G245" s="22">
        <v>1497</v>
      </c>
      <c r="H245" s="19">
        <v>1249</v>
      </c>
      <c r="I245" s="19">
        <v>0.83</v>
      </c>
      <c r="J245" s="19">
        <v>162</v>
      </c>
      <c r="K245" s="19">
        <v>92</v>
      </c>
      <c r="L245" s="19" t="s">
        <v>721</v>
      </c>
      <c r="M245" s="19" t="s">
        <v>520</v>
      </c>
      <c r="N245" s="19"/>
      <c r="O245" s="19" t="s">
        <v>521</v>
      </c>
      <c r="P245" s="19"/>
      <c r="Q245" s="19" t="s">
        <v>547</v>
      </c>
      <c r="R245" s="19" t="s">
        <v>917</v>
      </c>
    </row>
    <row r="246" spans="1:18">
      <c r="A246" s="19">
        <v>248</v>
      </c>
      <c r="B246" s="19" t="s">
        <v>517</v>
      </c>
      <c r="C246" s="21">
        <v>1.2E-5</v>
      </c>
      <c r="D246" s="19"/>
      <c r="E246" s="19"/>
      <c r="F246" s="22">
        <v>369303</v>
      </c>
      <c r="G246" s="22">
        <v>1445</v>
      </c>
      <c r="H246" s="19">
        <v>15784</v>
      </c>
      <c r="I246" s="19">
        <v>10.92</v>
      </c>
      <c r="J246" s="19">
        <v>145</v>
      </c>
      <c r="K246" s="19">
        <v>110</v>
      </c>
      <c r="L246" s="19" t="s">
        <v>657</v>
      </c>
      <c r="M246" s="19" t="s">
        <v>574</v>
      </c>
      <c r="N246" s="19"/>
      <c r="O246" s="19" t="s">
        <v>521</v>
      </c>
      <c r="P246" s="19"/>
      <c r="Q246" s="19" t="s">
        <v>547</v>
      </c>
      <c r="R246" s="19" t="s">
        <v>918</v>
      </c>
    </row>
    <row r="247" spans="1:18">
      <c r="A247" s="19">
        <v>246</v>
      </c>
      <c r="B247" s="19" t="s">
        <v>517</v>
      </c>
      <c r="C247" s="21">
        <v>1.2E-5</v>
      </c>
      <c r="D247" s="19"/>
      <c r="E247" s="19"/>
      <c r="F247" s="22">
        <v>385541</v>
      </c>
      <c r="G247" s="22">
        <v>1320</v>
      </c>
      <c r="H247" s="19">
        <v>462</v>
      </c>
      <c r="I247" s="19">
        <v>0.35</v>
      </c>
      <c r="J247" s="19">
        <v>140</v>
      </c>
      <c r="K247" s="19">
        <v>82</v>
      </c>
      <c r="L247" s="19" t="s">
        <v>829</v>
      </c>
      <c r="M247" s="19" t="s">
        <v>520</v>
      </c>
      <c r="N247" s="19"/>
      <c r="O247" s="19" t="s">
        <v>521</v>
      </c>
      <c r="P247" s="19"/>
      <c r="Q247" s="19" t="s">
        <v>547</v>
      </c>
      <c r="R247" s="19" t="s">
        <v>919</v>
      </c>
    </row>
    <row r="248" spans="1:18">
      <c r="A248" s="19">
        <v>242</v>
      </c>
      <c r="B248" s="19" t="s">
        <v>517</v>
      </c>
      <c r="C248" s="21">
        <v>1.2E-5</v>
      </c>
      <c r="D248" s="19"/>
      <c r="E248" s="19"/>
      <c r="F248" s="22">
        <v>444542</v>
      </c>
      <c r="G248" s="22">
        <v>972</v>
      </c>
      <c r="H248" s="19">
        <v>593</v>
      </c>
      <c r="I248" s="19">
        <v>0.61</v>
      </c>
      <c r="J248" s="19">
        <v>183</v>
      </c>
      <c r="K248" s="19">
        <v>38</v>
      </c>
      <c r="L248" s="19" t="s">
        <v>920</v>
      </c>
      <c r="M248" s="19" t="s">
        <v>520</v>
      </c>
      <c r="N248" s="19"/>
      <c r="O248" s="19" t="s">
        <v>521</v>
      </c>
      <c r="P248" s="19"/>
      <c r="Q248" s="19" t="s">
        <v>547</v>
      </c>
      <c r="R248" s="19" t="s">
        <v>921</v>
      </c>
    </row>
    <row r="249" spans="1:18">
      <c r="A249" s="19">
        <v>241</v>
      </c>
      <c r="B249" s="19" t="s">
        <v>517</v>
      </c>
      <c r="C249" s="21">
        <v>1.2E-5</v>
      </c>
      <c r="D249" s="19"/>
      <c r="E249" s="19"/>
      <c r="F249" s="22">
        <v>454603</v>
      </c>
      <c r="G249" s="22">
        <v>925</v>
      </c>
      <c r="H249" s="19">
        <v>114886</v>
      </c>
      <c r="I249" s="19">
        <v>124.2</v>
      </c>
      <c r="J249" s="19">
        <v>188</v>
      </c>
      <c r="K249" s="19">
        <v>83</v>
      </c>
      <c r="L249" s="19" t="s">
        <v>852</v>
      </c>
      <c r="M249" s="19" t="s">
        <v>520</v>
      </c>
      <c r="N249" s="19"/>
      <c r="O249" s="19" t="s">
        <v>521</v>
      </c>
      <c r="P249" s="19"/>
      <c r="Q249" s="19" t="s">
        <v>547</v>
      </c>
      <c r="R249" s="19" t="s">
        <v>922</v>
      </c>
    </row>
    <row r="250" spans="1:18">
      <c r="A250" s="19">
        <v>243</v>
      </c>
      <c r="B250" s="19" t="s">
        <v>517</v>
      </c>
      <c r="C250" s="21">
        <v>1.2E-5</v>
      </c>
      <c r="D250" s="19"/>
      <c r="E250" s="19"/>
      <c r="F250" s="22">
        <v>590981</v>
      </c>
      <c r="G250" s="22">
        <v>507</v>
      </c>
      <c r="H250" s="19">
        <v>660</v>
      </c>
      <c r="I250" s="19">
        <v>1.3</v>
      </c>
      <c r="J250" s="19">
        <v>158</v>
      </c>
      <c r="K250" s="19">
        <v>57</v>
      </c>
      <c r="L250" s="19" t="s">
        <v>759</v>
      </c>
      <c r="M250" s="19" t="s">
        <v>520</v>
      </c>
      <c r="N250" s="19"/>
      <c r="O250" s="19" t="s">
        <v>521</v>
      </c>
      <c r="P250" s="19"/>
      <c r="Q250" s="19" t="s">
        <v>547</v>
      </c>
      <c r="R250" s="19" t="s">
        <v>923</v>
      </c>
    </row>
    <row r="251" spans="1:18">
      <c r="A251" s="19">
        <v>253</v>
      </c>
      <c r="B251" s="19" t="s">
        <v>517</v>
      </c>
      <c r="C251" s="21">
        <v>1.1E-5</v>
      </c>
      <c r="D251" s="19"/>
      <c r="E251" s="19"/>
      <c r="F251" s="22">
        <v>189665</v>
      </c>
      <c r="G251" s="22">
        <v>5144</v>
      </c>
      <c r="H251" s="19">
        <v>5235</v>
      </c>
      <c r="I251" s="19">
        <v>1.02</v>
      </c>
      <c r="J251" s="19">
        <v>150</v>
      </c>
      <c r="K251" s="19">
        <v>123</v>
      </c>
      <c r="L251" s="19" t="s">
        <v>765</v>
      </c>
      <c r="M251" s="19" t="s">
        <v>520</v>
      </c>
      <c r="N251" s="19"/>
      <c r="O251" s="19" t="s">
        <v>521</v>
      </c>
      <c r="P251" s="19"/>
      <c r="Q251" s="19" t="s">
        <v>547</v>
      </c>
      <c r="R251" s="19" t="s">
        <v>924</v>
      </c>
    </row>
    <row r="252" spans="1:18">
      <c r="A252" s="19">
        <v>249</v>
      </c>
      <c r="B252" s="19" t="s">
        <v>517</v>
      </c>
      <c r="C252" s="21">
        <v>1.1E-5</v>
      </c>
      <c r="D252" s="19"/>
      <c r="E252" s="19"/>
      <c r="F252" s="22">
        <v>242231</v>
      </c>
      <c r="G252" s="22">
        <v>3312</v>
      </c>
      <c r="H252" s="19">
        <v>66650</v>
      </c>
      <c r="I252" s="19">
        <v>20.12</v>
      </c>
      <c r="J252" s="19">
        <v>171</v>
      </c>
      <c r="K252" s="19">
        <v>91</v>
      </c>
      <c r="L252" s="19" t="s">
        <v>785</v>
      </c>
      <c r="M252" s="19" t="s">
        <v>531</v>
      </c>
      <c r="N252" s="19"/>
      <c r="O252" s="19" t="s">
        <v>521</v>
      </c>
      <c r="P252" s="19"/>
      <c r="Q252" s="19" t="s">
        <v>547</v>
      </c>
      <c r="R252" s="19" t="s">
        <v>925</v>
      </c>
    </row>
    <row r="253" spans="1:18">
      <c r="A253" s="19">
        <v>250</v>
      </c>
      <c r="B253" s="19" t="s">
        <v>517</v>
      </c>
      <c r="C253" s="21">
        <v>1.1E-5</v>
      </c>
      <c r="D253" s="19"/>
      <c r="E253" s="19"/>
      <c r="F253" s="22">
        <v>284653</v>
      </c>
      <c r="G253" s="22">
        <v>2438</v>
      </c>
      <c r="H253" s="19">
        <v>372</v>
      </c>
      <c r="I253" s="19">
        <v>0.15</v>
      </c>
      <c r="J253" s="19">
        <v>259</v>
      </c>
      <c r="K253" s="19">
        <v>71</v>
      </c>
      <c r="L253" s="19" t="s">
        <v>761</v>
      </c>
      <c r="M253" s="19" t="s">
        <v>533</v>
      </c>
      <c r="N253" s="19"/>
      <c r="O253" s="19" t="s">
        <v>521</v>
      </c>
      <c r="P253" s="19"/>
      <c r="Q253" s="19" t="s">
        <v>547</v>
      </c>
      <c r="R253" s="19" t="s">
        <v>926</v>
      </c>
    </row>
    <row r="254" spans="1:18">
      <c r="A254" s="19">
        <v>251</v>
      </c>
      <c r="B254" s="19" t="s">
        <v>517</v>
      </c>
      <c r="C254" s="21">
        <v>1.1E-5</v>
      </c>
      <c r="D254" s="19"/>
      <c r="E254" s="19"/>
      <c r="F254" s="22">
        <v>315064</v>
      </c>
      <c r="G254" s="22">
        <v>1997</v>
      </c>
      <c r="H254" s="19">
        <v>8228</v>
      </c>
      <c r="I254" s="19">
        <v>4.12</v>
      </c>
      <c r="J254" s="19">
        <v>223</v>
      </c>
      <c r="K254" s="19">
        <v>144</v>
      </c>
      <c r="L254" s="19" t="s">
        <v>756</v>
      </c>
      <c r="M254" s="19" t="s">
        <v>574</v>
      </c>
      <c r="N254" s="19"/>
      <c r="O254" s="19" t="s">
        <v>521</v>
      </c>
      <c r="P254" s="19"/>
      <c r="Q254" s="19" t="s">
        <v>547</v>
      </c>
      <c r="R254" s="19" t="s">
        <v>927</v>
      </c>
    </row>
    <row r="255" spans="1:18">
      <c r="A255" s="19">
        <v>252</v>
      </c>
      <c r="B255" s="19" t="s">
        <v>517</v>
      </c>
      <c r="C255" s="21">
        <v>1.1E-5</v>
      </c>
      <c r="D255" s="19"/>
      <c r="E255" s="19"/>
      <c r="F255" s="22">
        <v>505891</v>
      </c>
      <c r="G255" s="22">
        <v>728</v>
      </c>
      <c r="H255" s="19">
        <v>15966</v>
      </c>
      <c r="I255" s="19">
        <v>21.93</v>
      </c>
      <c r="J255" s="19">
        <v>184</v>
      </c>
      <c r="K255" s="19">
        <v>79</v>
      </c>
      <c r="L255" s="19" t="s">
        <v>928</v>
      </c>
      <c r="M255" s="19" t="s">
        <v>520</v>
      </c>
      <c r="N255" s="19"/>
      <c r="O255" s="19" t="s">
        <v>521</v>
      </c>
      <c r="P255" s="19"/>
      <c r="Q255" s="19" t="s">
        <v>547</v>
      </c>
      <c r="R255" s="19" t="s">
        <v>929</v>
      </c>
    </row>
    <row r="256" spans="1:18">
      <c r="A256" s="19">
        <v>254</v>
      </c>
      <c r="B256" s="19" t="s">
        <v>517</v>
      </c>
      <c r="C256" s="21">
        <v>1.0000000000000001E-5</v>
      </c>
      <c r="D256" s="19"/>
      <c r="E256" s="19"/>
      <c r="F256" s="22">
        <v>122463</v>
      </c>
      <c r="G256" s="22">
        <v>10597</v>
      </c>
      <c r="H256" s="19">
        <v>35950</v>
      </c>
      <c r="I256" s="19">
        <v>3.39</v>
      </c>
      <c r="J256" s="19">
        <v>193</v>
      </c>
      <c r="K256" s="19">
        <v>94</v>
      </c>
      <c r="L256" s="19" t="s">
        <v>622</v>
      </c>
      <c r="M256" s="19" t="s">
        <v>651</v>
      </c>
      <c r="N256" s="19"/>
      <c r="O256" s="19" t="s">
        <v>521</v>
      </c>
      <c r="P256" s="19"/>
      <c r="Q256" s="19" t="s">
        <v>547</v>
      </c>
      <c r="R256" s="19" t="s">
        <v>930</v>
      </c>
    </row>
    <row r="257" spans="1:18">
      <c r="A257" s="19">
        <v>259</v>
      </c>
      <c r="B257" s="19" t="s">
        <v>517</v>
      </c>
      <c r="C257" s="21">
        <v>1.0000000000000001E-5</v>
      </c>
      <c r="D257" s="19"/>
      <c r="E257" s="19"/>
      <c r="F257" s="22">
        <v>163446</v>
      </c>
      <c r="G257" s="22">
        <v>6636</v>
      </c>
      <c r="H257" s="19">
        <v>306</v>
      </c>
      <c r="I257" s="19">
        <v>0.05</v>
      </c>
      <c r="J257" s="19">
        <v>130</v>
      </c>
      <c r="K257" s="19">
        <v>121</v>
      </c>
      <c r="L257" s="19" t="s">
        <v>831</v>
      </c>
      <c r="M257" s="19" t="s">
        <v>520</v>
      </c>
      <c r="N257" s="19"/>
      <c r="O257" s="19" t="s">
        <v>521</v>
      </c>
      <c r="P257" s="19"/>
      <c r="Q257" s="19" t="s">
        <v>547</v>
      </c>
      <c r="R257" s="19" t="s">
        <v>931</v>
      </c>
    </row>
    <row r="258" spans="1:18">
      <c r="A258" s="19">
        <v>257</v>
      </c>
      <c r="B258" s="19" t="s">
        <v>517</v>
      </c>
      <c r="C258" s="21">
        <v>1.0000000000000001E-5</v>
      </c>
      <c r="D258" s="19"/>
      <c r="E258" s="19"/>
      <c r="F258" s="22">
        <v>185097</v>
      </c>
      <c r="G258" s="22">
        <v>5367</v>
      </c>
      <c r="H258" s="19">
        <v>149375</v>
      </c>
      <c r="I258" s="19">
        <v>27.83</v>
      </c>
      <c r="J258" s="19">
        <v>150</v>
      </c>
      <c r="K258" s="19">
        <v>107</v>
      </c>
      <c r="L258" s="19" t="s">
        <v>932</v>
      </c>
      <c r="M258" s="19" t="s">
        <v>520</v>
      </c>
      <c r="N258" s="19"/>
      <c r="O258" s="19" t="s">
        <v>521</v>
      </c>
      <c r="P258" s="19"/>
      <c r="Q258" s="19" t="s">
        <v>547</v>
      </c>
      <c r="R258" s="19" t="s">
        <v>933</v>
      </c>
    </row>
    <row r="259" spans="1:18">
      <c r="A259" s="19">
        <v>258</v>
      </c>
      <c r="B259" s="19" t="s">
        <v>517</v>
      </c>
      <c r="C259" s="21">
        <v>1.0000000000000001E-5</v>
      </c>
      <c r="D259" s="19"/>
      <c r="E259" s="19"/>
      <c r="F259" s="22">
        <v>284326</v>
      </c>
      <c r="G259" s="22">
        <v>2444</v>
      </c>
      <c r="H259" s="19">
        <v>1163</v>
      </c>
      <c r="I259" s="19">
        <v>0.48</v>
      </c>
      <c r="J259" s="19">
        <v>142</v>
      </c>
      <c r="K259" s="19">
        <v>128</v>
      </c>
      <c r="L259" s="19" t="s">
        <v>934</v>
      </c>
      <c r="M259" s="19" t="s">
        <v>541</v>
      </c>
      <c r="N259" s="19"/>
      <c r="O259" s="19" t="s">
        <v>521</v>
      </c>
      <c r="P259" s="19"/>
      <c r="Q259" s="19" t="s">
        <v>547</v>
      </c>
      <c r="R259" s="19" t="s">
        <v>935</v>
      </c>
    </row>
    <row r="260" spans="1:18">
      <c r="A260" s="19">
        <v>255</v>
      </c>
      <c r="B260" s="19" t="s">
        <v>517</v>
      </c>
      <c r="C260" s="21">
        <v>1.0000000000000001E-5</v>
      </c>
      <c r="D260" s="19"/>
      <c r="E260" s="19"/>
      <c r="F260" s="22">
        <v>488904</v>
      </c>
      <c r="G260" s="22">
        <v>787</v>
      </c>
      <c r="H260" s="19">
        <v>69715</v>
      </c>
      <c r="I260" s="19">
        <v>88.58</v>
      </c>
      <c r="J260" s="19">
        <v>129</v>
      </c>
      <c r="K260" s="19">
        <v>140</v>
      </c>
      <c r="L260" s="19" t="s">
        <v>671</v>
      </c>
      <c r="M260" s="19" t="s">
        <v>660</v>
      </c>
      <c r="N260" s="19"/>
      <c r="O260" s="19" t="s">
        <v>521</v>
      </c>
      <c r="P260" s="19"/>
      <c r="Q260" s="19" t="s">
        <v>547</v>
      </c>
      <c r="R260" s="19" t="s">
        <v>936</v>
      </c>
    </row>
    <row r="261" spans="1:18">
      <c r="A261" s="19">
        <v>256</v>
      </c>
      <c r="B261" s="19" t="s">
        <v>517</v>
      </c>
      <c r="C261" s="21">
        <v>1.0000000000000001E-5</v>
      </c>
      <c r="D261" s="19"/>
      <c r="E261" s="19"/>
      <c r="F261" s="22">
        <v>726012</v>
      </c>
      <c r="G261" s="22">
        <v>305</v>
      </c>
      <c r="H261" s="19">
        <v>131761</v>
      </c>
      <c r="I261" s="19">
        <v>432</v>
      </c>
      <c r="J261" s="19">
        <v>176</v>
      </c>
      <c r="K261" s="19">
        <v>93</v>
      </c>
      <c r="L261" s="19" t="s">
        <v>825</v>
      </c>
      <c r="M261" s="19" t="s">
        <v>520</v>
      </c>
      <c r="N261" s="19"/>
      <c r="O261" s="19" t="s">
        <v>521</v>
      </c>
      <c r="P261" s="19"/>
      <c r="Q261" s="19" t="s">
        <v>547</v>
      </c>
      <c r="R261" s="19" t="s">
        <v>937</v>
      </c>
    </row>
    <row r="262" spans="1:18">
      <c r="A262" s="19">
        <v>260</v>
      </c>
      <c r="B262" s="19" t="s">
        <v>517</v>
      </c>
      <c r="C262" s="21">
        <v>9.0000000000000002E-6</v>
      </c>
      <c r="D262" s="19"/>
      <c r="E262" s="19"/>
      <c r="F262" s="22">
        <v>388296</v>
      </c>
      <c r="G262" s="22">
        <v>1301</v>
      </c>
      <c r="H262" s="19">
        <v>4300</v>
      </c>
      <c r="I262" s="19">
        <v>3.31</v>
      </c>
      <c r="J262" s="19">
        <v>168</v>
      </c>
      <c r="K262" s="19">
        <v>122</v>
      </c>
      <c r="L262" s="19" t="s">
        <v>822</v>
      </c>
      <c r="M262" s="19" t="s">
        <v>520</v>
      </c>
      <c r="N262" s="19"/>
      <c r="O262" s="19" t="s">
        <v>521</v>
      </c>
      <c r="P262" s="19"/>
      <c r="Q262" s="19" t="s">
        <v>547</v>
      </c>
      <c r="R262" s="19" t="s">
        <v>938</v>
      </c>
    </row>
    <row r="263" spans="1:18">
      <c r="A263" s="19">
        <v>261</v>
      </c>
      <c r="B263" s="19" t="s">
        <v>517</v>
      </c>
      <c r="C263" s="21">
        <v>9.0000000000000002E-6</v>
      </c>
      <c r="D263" s="19"/>
      <c r="E263" s="19"/>
      <c r="F263" s="22">
        <v>546138</v>
      </c>
      <c r="G263" s="22">
        <v>610</v>
      </c>
      <c r="H263" s="19">
        <v>33775</v>
      </c>
      <c r="I263" s="19">
        <v>55.37</v>
      </c>
      <c r="J263" s="19">
        <v>110</v>
      </c>
      <c r="K263" s="19">
        <v>108</v>
      </c>
      <c r="L263" s="19" t="s">
        <v>909</v>
      </c>
      <c r="M263" s="19" t="s">
        <v>520</v>
      </c>
      <c r="N263" s="19"/>
      <c r="O263" s="19" t="s">
        <v>521</v>
      </c>
      <c r="P263" s="19"/>
      <c r="Q263" s="19" t="s">
        <v>547</v>
      </c>
      <c r="R263" s="19" t="s">
        <v>939</v>
      </c>
    </row>
    <row r="264" spans="1:18">
      <c r="A264" s="19">
        <v>262</v>
      </c>
      <c r="B264" s="19" t="s">
        <v>517</v>
      </c>
      <c r="C264" s="21">
        <v>9.0000000000000002E-6</v>
      </c>
      <c r="D264" s="19"/>
      <c r="E264" s="19"/>
      <c r="F264" s="22">
        <v>584267</v>
      </c>
      <c r="G264" s="22">
        <v>521</v>
      </c>
      <c r="H264" s="19">
        <v>512</v>
      </c>
      <c r="I264" s="19">
        <v>0.98</v>
      </c>
      <c r="J264" s="19">
        <v>158</v>
      </c>
      <c r="K264" s="19">
        <v>86</v>
      </c>
      <c r="L264" s="19" t="s">
        <v>584</v>
      </c>
      <c r="M264" s="19" t="s">
        <v>520</v>
      </c>
      <c r="N264" s="19"/>
      <c r="O264" s="19" t="s">
        <v>521</v>
      </c>
      <c r="P264" s="19"/>
      <c r="Q264" s="19" t="s">
        <v>547</v>
      </c>
      <c r="R264" s="19" t="s">
        <v>940</v>
      </c>
    </row>
    <row r="265" spans="1:18">
      <c r="A265" s="19">
        <v>265</v>
      </c>
      <c r="B265" s="19" t="s">
        <v>517</v>
      </c>
      <c r="C265" s="21">
        <v>7.9999999999999996E-6</v>
      </c>
      <c r="D265" s="19"/>
      <c r="E265" s="19"/>
      <c r="F265" s="22">
        <v>220232</v>
      </c>
      <c r="G265" s="22">
        <v>3944</v>
      </c>
      <c r="H265" s="19">
        <v>60140</v>
      </c>
      <c r="I265" s="19">
        <v>15.25</v>
      </c>
      <c r="J265" s="19">
        <v>175</v>
      </c>
      <c r="K265" s="19">
        <v>143</v>
      </c>
      <c r="L265" s="19" t="s">
        <v>650</v>
      </c>
      <c r="M265" s="19" t="s">
        <v>614</v>
      </c>
      <c r="N265" s="19"/>
      <c r="O265" s="19" t="s">
        <v>521</v>
      </c>
      <c r="P265" s="19"/>
      <c r="Q265" s="19" t="s">
        <v>547</v>
      </c>
      <c r="R265" s="19" t="s">
        <v>941</v>
      </c>
    </row>
    <row r="266" spans="1:18">
      <c r="A266" s="19">
        <v>266</v>
      </c>
      <c r="B266" s="19" t="s">
        <v>517</v>
      </c>
      <c r="C266" s="21">
        <v>7.9999999999999996E-6</v>
      </c>
      <c r="D266" s="19"/>
      <c r="E266" s="19"/>
      <c r="F266" s="22">
        <v>249304</v>
      </c>
      <c r="G266" s="22">
        <v>3139</v>
      </c>
      <c r="H266" s="19">
        <v>4257</v>
      </c>
      <c r="I266" s="19">
        <v>1.36</v>
      </c>
      <c r="J266" s="19">
        <v>141</v>
      </c>
      <c r="K266" s="19">
        <v>112</v>
      </c>
      <c r="L266" s="19" t="s">
        <v>665</v>
      </c>
      <c r="M266" s="19" t="s">
        <v>669</v>
      </c>
      <c r="N266" s="19"/>
      <c r="O266" s="19" t="s">
        <v>521</v>
      </c>
      <c r="P266" s="19"/>
      <c r="Q266" s="19" t="s">
        <v>547</v>
      </c>
      <c r="R266" s="19" t="s">
        <v>942</v>
      </c>
    </row>
    <row r="267" spans="1:18">
      <c r="A267" s="19">
        <v>268</v>
      </c>
      <c r="B267" s="19" t="s">
        <v>517</v>
      </c>
      <c r="C267" s="21">
        <v>7.9999999999999996E-6</v>
      </c>
      <c r="D267" s="19"/>
      <c r="E267" s="19"/>
      <c r="F267" s="22">
        <v>376703</v>
      </c>
      <c r="G267" s="22">
        <v>1386</v>
      </c>
      <c r="H267" s="19">
        <v>7414</v>
      </c>
      <c r="I267" s="19">
        <v>5.35</v>
      </c>
      <c r="J267" s="19">
        <v>157</v>
      </c>
      <c r="K267" s="19">
        <v>120</v>
      </c>
      <c r="L267" s="19" t="s">
        <v>736</v>
      </c>
      <c r="M267" s="19" t="s">
        <v>574</v>
      </c>
      <c r="N267" s="19"/>
      <c r="O267" s="19" t="s">
        <v>521</v>
      </c>
      <c r="P267" s="19"/>
      <c r="Q267" s="19" t="s">
        <v>547</v>
      </c>
      <c r="R267" s="19" t="s">
        <v>943</v>
      </c>
    </row>
    <row r="268" spans="1:18">
      <c r="A268" s="19">
        <v>269</v>
      </c>
      <c r="B268" s="19" t="s">
        <v>517</v>
      </c>
      <c r="C268" s="21">
        <v>7.9999999999999996E-6</v>
      </c>
      <c r="D268" s="19"/>
      <c r="E268" s="19"/>
      <c r="F268" s="22">
        <v>423121</v>
      </c>
      <c r="G268" s="22">
        <v>1083</v>
      </c>
      <c r="H268" s="19">
        <v>6141</v>
      </c>
      <c r="I268" s="19">
        <v>5.67</v>
      </c>
      <c r="J268" s="19">
        <v>186</v>
      </c>
      <c r="K268" s="19">
        <v>28</v>
      </c>
      <c r="L268" s="19" t="s">
        <v>686</v>
      </c>
      <c r="M268" s="19" t="s">
        <v>520</v>
      </c>
      <c r="N268" s="19"/>
      <c r="O268" s="19" t="s">
        <v>521</v>
      </c>
      <c r="P268" s="19"/>
      <c r="Q268" s="19" t="s">
        <v>547</v>
      </c>
      <c r="R268" s="19" t="s">
        <v>944</v>
      </c>
    </row>
    <row r="269" spans="1:18">
      <c r="A269" s="19">
        <v>264</v>
      </c>
      <c r="B269" s="19" t="s">
        <v>517</v>
      </c>
      <c r="C269" s="21">
        <v>7.9999999999999996E-6</v>
      </c>
      <c r="D269" s="19"/>
      <c r="E269" s="19"/>
      <c r="F269" s="22">
        <v>523960</v>
      </c>
      <c r="G269" s="22">
        <v>672</v>
      </c>
      <c r="H269" s="19">
        <v>6327</v>
      </c>
      <c r="I269" s="19">
        <v>9.42</v>
      </c>
      <c r="J269" s="19">
        <v>165</v>
      </c>
      <c r="K269" s="19">
        <v>89</v>
      </c>
      <c r="L269" s="19" t="s">
        <v>754</v>
      </c>
      <c r="M269" s="19" t="s">
        <v>520</v>
      </c>
      <c r="N269" s="19"/>
      <c r="O269" s="19" t="s">
        <v>521</v>
      </c>
      <c r="P269" s="19"/>
      <c r="Q269" s="19" t="s">
        <v>547</v>
      </c>
      <c r="R269" s="19" t="s">
        <v>945</v>
      </c>
    </row>
    <row r="270" spans="1:18">
      <c r="A270" s="19">
        <v>267</v>
      </c>
      <c r="B270" s="19" t="s">
        <v>517</v>
      </c>
      <c r="C270" s="21">
        <v>7.9999999999999996E-6</v>
      </c>
      <c r="D270" s="19"/>
      <c r="E270" s="19"/>
      <c r="F270" s="22">
        <v>526196</v>
      </c>
      <c r="G270" s="22">
        <v>665</v>
      </c>
      <c r="H270" s="19">
        <v>115449</v>
      </c>
      <c r="I270" s="19">
        <v>173.61</v>
      </c>
      <c r="J270" s="19">
        <v>221</v>
      </c>
      <c r="K270" s="19">
        <v>125</v>
      </c>
      <c r="L270" s="19" t="s">
        <v>819</v>
      </c>
      <c r="M270" s="19" t="s">
        <v>520</v>
      </c>
      <c r="N270" s="19"/>
      <c r="O270" s="19" t="s">
        <v>521</v>
      </c>
      <c r="P270" s="19"/>
      <c r="Q270" s="19" t="s">
        <v>547</v>
      </c>
      <c r="R270" s="19" t="s">
        <v>946</v>
      </c>
    </row>
    <row r="271" spans="1:18">
      <c r="A271" s="19">
        <v>263</v>
      </c>
      <c r="B271" s="19" t="s">
        <v>517</v>
      </c>
      <c r="C271" s="21">
        <v>7.9999999999999996E-6</v>
      </c>
      <c r="D271" s="19"/>
      <c r="E271" s="19"/>
      <c r="F271" s="22">
        <v>574929</v>
      </c>
      <c r="G271" s="22">
        <v>541</v>
      </c>
      <c r="H271" s="19">
        <v>98912</v>
      </c>
      <c r="I271" s="19">
        <v>182.83</v>
      </c>
      <c r="J271" s="19">
        <v>228</v>
      </c>
      <c r="K271" s="19">
        <v>95</v>
      </c>
      <c r="L271" s="19" t="s">
        <v>620</v>
      </c>
      <c r="M271" s="19" t="s">
        <v>520</v>
      </c>
      <c r="N271" s="19"/>
      <c r="O271" s="19" t="s">
        <v>521</v>
      </c>
      <c r="P271" s="19"/>
      <c r="Q271" s="19" t="s">
        <v>547</v>
      </c>
      <c r="R271" s="19" t="s">
        <v>947</v>
      </c>
    </row>
    <row r="272" spans="1:18">
      <c r="A272" s="19">
        <v>270</v>
      </c>
      <c r="B272" s="19" t="s">
        <v>517</v>
      </c>
      <c r="C272" s="21">
        <v>7.9999999999999996E-6</v>
      </c>
      <c r="D272" s="19"/>
      <c r="E272" s="19"/>
      <c r="F272" s="22">
        <v>838417</v>
      </c>
      <c r="G272" s="22">
        <v>210</v>
      </c>
      <c r="H272" s="19">
        <v>304</v>
      </c>
      <c r="I272" s="19">
        <v>1.45</v>
      </c>
      <c r="J272" s="19">
        <v>245</v>
      </c>
      <c r="K272" s="19">
        <v>68</v>
      </c>
      <c r="L272" s="19" t="s">
        <v>530</v>
      </c>
      <c r="M272" s="19" t="s">
        <v>531</v>
      </c>
      <c r="N272" s="19"/>
      <c r="O272" s="19" t="s">
        <v>521</v>
      </c>
      <c r="P272" s="19"/>
      <c r="Q272" s="19" t="s">
        <v>547</v>
      </c>
      <c r="R272" s="19" t="s">
        <v>948</v>
      </c>
    </row>
    <row r="273" spans="1:18">
      <c r="A273" s="19">
        <v>273</v>
      </c>
      <c r="B273" s="19" t="s">
        <v>517</v>
      </c>
      <c r="C273" s="21">
        <v>6.9999999999999999E-6</v>
      </c>
      <c r="D273" s="19"/>
      <c r="E273" s="19"/>
      <c r="F273" s="22">
        <v>111875</v>
      </c>
      <c r="G273" s="22">
        <v>12189</v>
      </c>
      <c r="H273" s="19">
        <v>1127</v>
      </c>
      <c r="I273" s="19">
        <v>0.09</v>
      </c>
      <c r="J273" s="19">
        <v>88</v>
      </c>
      <c r="K273" s="19">
        <v>144</v>
      </c>
      <c r="L273" s="19" t="s">
        <v>756</v>
      </c>
      <c r="M273" s="19" t="s">
        <v>854</v>
      </c>
      <c r="N273" s="19"/>
      <c r="O273" s="19" t="s">
        <v>521</v>
      </c>
      <c r="P273" s="19"/>
      <c r="Q273" s="19" t="s">
        <v>547</v>
      </c>
      <c r="R273" s="19" t="s">
        <v>949</v>
      </c>
    </row>
    <row r="274" spans="1:18">
      <c r="A274" s="19">
        <v>272</v>
      </c>
      <c r="B274" s="19" t="s">
        <v>517</v>
      </c>
      <c r="C274" s="21">
        <v>6.9999999999999999E-6</v>
      </c>
      <c r="D274" s="19"/>
      <c r="E274" s="19"/>
      <c r="F274" s="22">
        <v>175192</v>
      </c>
      <c r="G274" s="22">
        <v>5900</v>
      </c>
      <c r="H274" s="19">
        <v>11583</v>
      </c>
      <c r="I274" s="19">
        <v>1.96</v>
      </c>
      <c r="J274" s="19">
        <v>171</v>
      </c>
      <c r="K274" s="19">
        <v>99</v>
      </c>
      <c r="L274" s="19" t="s">
        <v>727</v>
      </c>
      <c r="M274" s="19" t="s">
        <v>520</v>
      </c>
      <c r="N274" s="19"/>
      <c r="O274" s="19" t="s">
        <v>521</v>
      </c>
      <c r="P274" s="19"/>
      <c r="Q274" s="19" t="s">
        <v>547</v>
      </c>
      <c r="R274" s="19" t="s">
        <v>950</v>
      </c>
    </row>
    <row r="275" spans="1:18">
      <c r="A275" s="19">
        <v>274</v>
      </c>
      <c r="B275" s="19" t="s">
        <v>517</v>
      </c>
      <c r="C275" s="21">
        <v>6.9999999999999999E-6</v>
      </c>
      <c r="D275" s="19"/>
      <c r="E275" s="19"/>
      <c r="F275" s="22">
        <v>235331</v>
      </c>
      <c r="G275" s="22">
        <v>3494</v>
      </c>
      <c r="H275" s="19">
        <v>31621</v>
      </c>
      <c r="I275" s="19">
        <v>9.0500000000000007</v>
      </c>
      <c r="J275" s="19">
        <v>136</v>
      </c>
      <c r="K275" s="19">
        <v>130</v>
      </c>
      <c r="L275" s="19" t="s">
        <v>951</v>
      </c>
      <c r="M275" s="19" t="s">
        <v>633</v>
      </c>
      <c r="N275" s="19"/>
      <c r="O275" s="19" t="s">
        <v>521</v>
      </c>
      <c r="P275" s="19"/>
      <c r="Q275" s="19" t="s">
        <v>547</v>
      </c>
      <c r="R275" s="19" t="s">
        <v>952</v>
      </c>
    </row>
    <row r="276" spans="1:18">
      <c r="A276" s="19">
        <v>278</v>
      </c>
      <c r="B276" s="19" t="s">
        <v>517</v>
      </c>
      <c r="C276" s="21">
        <v>6.9999999999999999E-6</v>
      </c>
      <c r="D276" s="19"/>
      <c r="E276" s="19"/>
      <c r="F276" s="22">
        <v>426471</v>
      </c>
      <c r="G276" s="22">
        <v>1064</v>
      </c>
      <c r="H276" s="19">
        <v>422</v>
      </c>
      <c r="I276" s="19">
        <v>0.4</v>
      </c>
      <c r="J276" s="19">
        <v>163</v>
      </c>
      <c r="K276" s="19">
        <v>126</v>
      </c>
      <c r="L276" s="19" t="s">
        <v>662</v>
      </c>
      <c r="M276" s="19" t="s">
        <v>533</v>
      </c>
      <c r="N276" s="19"/>
      <c r="O276" s="19" t="s">
        <v>521</v>
      </c>
      <c r="P276" s="19"/>
      <c r="Q276" s="19" t="s">
        <v>547</v>
      </c>
      <c r="R276" s="19" t="s">
        <v>953</v>
      </c>
    </row>
    <row r="277" spans="1:18">
      <c r="A277" s="19">
        <v>276</v>
      </c>
      <c r="B277" s="19" t="s">
        <v>517</v>
      </c>
      <c r="C277" s="21">
        <v>6.9999999999999999E-6</v>
      </c>
      <c r="D277" s="19"/>
      <c r="E277" s="19"/>
      <c r="F277" s="22">
        <v>545051</v>
      </c>
      <c r="G277" s="22">
        <v>613</v>
      </c>
      <c r="H277" s="19">
        <v>6690</v>
      </c>
      <c r="I277" s="19">
        <v>10.91</v>
      </c>
      <c r="J277" s="19">
        <v>130</v>
      </c>
      <c r="K277" s="19">
        <v>46</v>
      </c>
      <c r="L277" s="19" t="s">
        <v>552</v>
      </c>
      <c r="M277" s="19" t="s">
        <v>520</v>
      </c>
      <c r="N277" s="19"/>
      <c r="O277" s="19" t="s">
        <v>521</v>
      </c>
      <c r="P277" s="19"/>
      <c r="Q277" s="19" t="s">
        <v>547</v>
      </c>
      <c r="R277" s="19" t="s">
        <v>954</v>
      </c>
    </row>
    <row r="278" spans="1:18">
      <c r="A278" s="19">
        <v>275</v>
      </c>
      <c r="B278" s="19" t="s">
        <v>517</v>
      </c>
      <c r="C278" s="21">
        <v>6.9999999999999999E-6</v>
      </c>
      <c r="D278" s="19"/>
      <c r="E278" s="19"/>
      <c r="F278" s="22">
        <v>547242</v>
      </c>
      <c r="G278" s="22">
        <v>607</v>
      </c>
      <c r="H278" s="19">
        <v>2898</v>
      </c>
      <c r="I278" s="19">
        <v>4.7699999999999996</v>
      </c>
      <c r="J278" s="19">
        <v>150</v>
      </c>
      <c r="K278" s="19">
        <v>85</v>
      </c>
      <c r="L278" s="19" t="s">
        <v>864</v>
      </c>
      <c r="M278" s="19" t="s">
        <v>574</v>
      </c>
      <c r="N278" s="19"/>
      <c r="O278" s="19" t="s">
        <v>521</v>
      </c>
      <c r="P278" s="19"/>
      <c r="Q278" s="19" t="s">
        <v>547</v>
      </c>
      <c r="R278" s="19" t="s">
        <v>955</v>
      </c>
    </row>
    <row r="279" spans="1:18">
      <c r="A279" s="19">
        <v>277</v>
      </c>
      <c r="B279" s="19" t="s">
        <v>517</v>
      </c>
      <c r="C279" s="21">
        <v>6.9999999999999999E-6</v>
      </c>
      <c r="D279" s="19"/>
      <c r="E279" s="19"/>
      <c r="F279" s="22">
        <v>778884</v>
      </c>
      <c r="G279" s="22">
        <v>255</v>
      </c>
      <c r="H279" s="19">
        <v>265</v>
      </c>
      <c r="I279" s="19">
        <v>1.04</v>
      </c>
      <c r="J279" s="19">
        <v>137</v>
      </c>
      <c r="K279" s="19">
        <v>48</v>
      </c>
      <c r="L279" s="19" t="s">
        <v>640</v>
      </c>
      <c r="M279" s="19" t="s">
        <v>520</v>
      </c>
      <c r="N279" s="19"/>
      <c r="O279" s="19" t="s">
        <v>521</v>
      </c>
      <c r="P279" s="19"/>
      <c r="Q279" s="19" t="s">
        <v>547</v>
      </c>
      <c r="R279" s="19" t="s">
        <v>956</v>
      </c>
    </row>
    <row r="280" spans="1:18">
      <c r="A280" s="19">
        <v>271</v>
      </c>
      <c r="B280" s="19" t="s">
        <v>517</v>
      </c>
      <c r="C280" s="21">
        <v>6.9999999999999999E-6</v>
      </c>
      <c r="D280" s="19"/>
      <c r="E280" s="19"/>
      <c r="F280" s="22">
        <v>868214</v>
      </c>
      <c r="G280" s="22">
        <v>191</v>
      </c>
      <c r="H280" s="19">
        <v>1443</v>
      </c>
      <c r="I280" s="19">
        <v>7.55</v>
      </c>
      <c r="J280" s="19">
        <v>106</v>
      </c>
      <c r="K280" s="19">
        <v>138</v>
      </c>
      <c r="L280" s="19" t="s">
        <v>556</v>
      </c>
      <c r="M280" s="19" t="s">
        <v>520</v>
      </c>
      <c r="N280" s="19"/>
      <c r="O280" s="19" t="s">
        <v>521</v>
      </c>
      <c r="P280" s="19"/>
      <c r="Q280" s="19" t="s">
        <v>547</v>
      </c>
      <c r="R280" s="19" t="s">
        <v>957</v>
      </c>
    </row>
    <row r="281" spans="1:18">
      <c r="A281" s="19">
        <v>284</v>
      </c>
      <c r="B281" s="19" t="s">
        <v>517</v>
      </c>
      <c r="C281" s="21">
        <v>6.0000000000000002E-6</v>
      </c>
      <c r="D281" s="19"/>
      <c r="E281" s="19"/>
      <c r="F281" s="22">
        <v>247356</v>
      </c>
      <c r="G281" s="22">
        <v>3185</v>
      </c>
      <c r="H281" s="19">
        <v>165</v>
      </c>
      <c r="I281" s="19">
        <v>0.05</v>
      </c>
      <c r="J281" s="19">
        <v>247</v>
      </c>
      <c r="K281" s="19">
        <v>126</v>
      </c>
      <c r="L281" s="19" t="s">
        <v>662</v>
      </c>
      <c r="M281" s="19" t="s">
        <v>633</v>
      </c>
      <c r="N281" s="19"/>
      <c r="O281" s="19" t="s">
        <v>521</v>
      </c>
      <c r="P281" s="19"/>
      <c r="Q281" s="19" t="s">
        <v>547</v>
      </c>
      <c r="R281" s="19" t="s">
        <v>958</v>
      </c>
    </row>
    <row r="282" spans="1:18">
      <c r="A282" s="19">
        <v>281</v>
      </c>
      <c r="B282" s="19" t="s">
        <v>517</v>
      </c>
      <c r="C282" s="21">
        <v>6.0000000000000002E-6</v>
      </c>
      <c r="D282" s="19"/>
      <c r="E282" s="19"/>
      <c r="F282" s="22">
        <v>332266</v>
      </c>
      <c r="G282" s="22">
        <v>1795</v>
      </c>
      <c r="H282" s="19">
        <v>65600</v>
      </c>
      <c r="I282" s="19">
        <v>36.549999999999997</v>
      </c>
      <c r="J282" s="19">
        <v>200</v>
      </c>
      <c r="K282" s="19">
        <v>138</v>
      </c>
      <c r="L282" s="19" t="s">
        <v>556</v>
      </c>
      <c r="M282" s="19" t="s">
        <v>800</v>
      </c>
      <c r="N282" s="19"/>
      <c r="O282" s="19" t="s">
        <v>521</v>
      </c>
      <c r="P282" s="19"/>
      <c r="Q282" s="19" t="s">
        <v>547</v>
      </c>
      <c r="R282" s="19" t="s">
        <v>959</v>
      </c>
    </row>
    <row r="283" spans="1:18">
      <c r="A283" s="19">
        <v>282</v>
      </c>
      <c r="B283" s="19" t="s">
        <v>517</v>
      </c>
      <c r="C283" s="21">
        <v>6.0000000000000002E-6</v>
      </c>
      <c r="D283" s="19"/>
      <c r="E283" s="19"/>
      <c r="F283" s="22">
        <v>482940</v>
      </c>
      <c r="G283" s="22">
        <v>809</v>
      </c>
      <c r="H283" s="19">
        <v>108803</v>
      </c>
      <c r="I283" s="19">
        <v>134.49</v>
      </c>
      <c r="J283" s="19">
        <v>165</v>
      </c>
      <c r="K283" s="19">
        <v>142</v>
      </c>
      <c r="L283" s="19" t="s">
        <v>632</v>
      </c>
      <c r="M283" s="19" t="s">
        <v>633</v>
      </c>
      <c r="N283" s="19"/>
      <c r="O283" s="19" t="s">
        <v>521</v>
      </c>
      <c r="P283" s="19"/>
      <c r="Q283" s="19" t="s">
        <v>547</v>
      </c>
      <c r="R283" s="19" t="s">
        <v>960</v>
      </c>
    </row>
    <row r="284" spans="1:18">
      <c r="A284" s="19">
        <v>280</v>
      </c>
      <c r="B284" s="19" t="s">
        <v>517</v>
      </c>
      <c r="C284" s="21">
        <v>6.0000000000000002E-6</v>
      </c>
      <c r="D284" s="19"/>
      <c r="E284" s="19"/>
      <c r="F284" s="22">
        <v>515395</v>
      </c>
      <c r="G284" s="22">
        <v>698</v>
      </c>
      <c r="H284" s="19">
        <v>1637</v>
      </c>
      <c r="I284" s="19">
        <v>2.35</v>
      </c>
      <c r="J284" s="19">
        <v>272</v>
      </c>
      <c r="K284" s="19">
        <v>87</v>
      </c>
      <c r="L284" s="19" t="s">
        <v>781</v>
      </c>
      <c r="M284" s="19" t="s">
        <v>520</v>
      </c>
      <c r="N284" s="19"/>
      <c r="O284" s="19" t="s">
        <v>521</v>
      </c>
      <c r="P284" s="19"/>
      <c r="Q284" s="19" t="s">
        <v>547</v>
      </c>
      <c r="R284" s="19" t="s">
        <v>961</v>
      </c>
    </row>
    <row r="285" spans="1:18">
      <c r="A285" s="19">
        <v>283</v>
      </c>
      <c r="B285" s="19" t="s">
        <v>517</v>
      </c>
      <c r="C285" s="21">
        <v>6.0000000000000002E-6</v>
      </c>
      <c r="D285" s="19"/>
      <c r="E285" s="19"/>
      <c r="F285" s="22">
        <v>517319</v>
      </c>
      <c r="G285" s="22">
        <v>692</v>
      </c>
      <c r="H285" s="19">
        <v>127550</v>
      </c>
      <c r="I285" s="19">
        <v>184.32</v>
      </c>
      <c r="J285" s="19">
        <v>242</v>
      </c>
      <c r="K285" s="19">
        <v>132</v>
      </c>
      <c r="L285" s="19" t="s">
        <v>772</v>
      </c>
      <c r="M285" s="19" t="s">
        <v>610</v>
      </c>
      <c r="N285" s="19"/>
      <c r="O285" s="19" t="s">
        <v>521</v>
      </c>
      <c r="P285" s="19"/>
      <c r="Q285" s="19" t="s">
        <v>547</v>
      </c>
      <c r="R285" s="19" t="s">
        <v>962</v>
      </c>
    </row>
    <row r="286" spans="1:18">
      <c r="A286" s="19">
        <v>279</v>
      </c>
      <c r="B286" s="19" t="s">
        <v>517</v>
      </c>
      <c r="C286" s="21">
        <v>6.0000000000000002E-6</v>
      </c>
      <c r="D286" s="19"/>
      <c r="E286" s="19"/>
      <c r="F286" s="22">
        <v>731706</v>
      </c>
      <c r="G286" s="22">
        <v>299</v>
      </c>
      <c r="H286" s="19">
        <v>132796</v>
      </c>
      <c r="I286" s="19">
        <v>444.13</v>
      </c>
      <c r="J286" s="19">
        <v>181</v>
      </c>
      <c r="K286" s="19">
        <v>129</v>
      </c>
      <c r="L286" s="19" t="s">
        <v>630</v>
      </c>
      <c r="M286" s="19" t="s">
        <v>520</v>
      </c>
      <c r="N286" s="19"/>
      <c r="O286" s="19" t="s">
        <v>521</v>
      </c>
      <c r="P286" s="19"/>
      <c r="Q286" s="19" t="s">
        <v>547</v>
      </c>
      <c r="R286" s="19" t="s">
        <v>963</v>
      </c>
    </row>
    <row r="287" spans="1:18">
      <c r="A287" s="19">
        <v>286</v>
      </c>
      <c r="B287" s="19" t="s">
        <v>517</v>
      </c>
      <c r="C287" s="21">
        <v>5.0000000000000004E-6</v>
      </c>
      <c r="D287" s="19"/>
      <c r="E287" s="19"/>
      <c r="F287" s="22">
        <v>152784</v>
      </c>
      <c r="G287" s="22">
        <v>7425</v>
      </c>
      <c r="H287" s="19">
        <v>220</v>
      </c>
      <c r="I287" s="19">
        <v>0.03</v>
      </c>
      <c r="J287" s="19">
        <v>180</v>
      </c>
      <c r="K287" s="19">
        <v>132</v>
      </c>
      <c r="L287" s="19" t="s">
        <v>772</v>
      </c>
      <c r="M287" s="19" t="s">
        <v>688</v>
      </c>
      <c r="N287" s="19"/>
      <c r="O287" s="19" t="s">
        <v>521</v>
      </c>
      <c r="P287" s="19"/>
      <c r="Q287" s="19" t="s">
        <v>547</v>
      </c>
      <c r="R287" s="19" t="s">
        <v>964</v>
      </c>
    </row>
    <row r="288" spans="1:18">
      <c r="A288" s="19">
        <v>294</v>
      </c>
      <c r="B288" s="19" t="s">
        <v>517</v>
      </c>
      <c r="C288" s="21">
        <v>5.0000000000000004E-6</v>
      </c>
      <c r="D288" s="19"/>
      <c r="E288" s="19"/>
      <c r="F288" s="22">
        <v>257345</v>
      </c>
      <c r="G288" s="22">
        <v>2957</v>
      </c>
      <c r="H288" s="19">
        <v>6991</v>
      </c>
      <c r="I288" s="19">
        <v>2.36</v>
      </c>
      <c r="J288" s="19">
        <v>134</v>
      </c>
      <c r="K288" s="19">
        <v>47</v>
      </c>
      <c r="L288" s="19" t="s">
        <v>563</v>
      </c>
      <c r="M288" s="19" t="s">
        <v>633</v>
      </c>
      <c r="N288" s="19"/>
      <c r="O288" s="19" t="s">
        <v>521</v>
      </c>
      <c r="P288" s="19"/>
      <c r="Q288" s="19" t="s">
        <v>547</v>
      </c>
      <c r="R288" s="19" t="s">
        <v>965</v>
      </c>
    </row>
    <row r="289" spans="1:18">
      <c r="A289" s="19">
        <v>285</v>
      </c>
      <c r="B289" s="19" t="s">
        <v>517</v>
      </c>
      <c r="C289" s="21">
        <v>5.0000000000000004E-6</v>
      </c>
      <c r="D289" s="19"/>
      <c r="E289" s="19"/>
      <c r="F289" s="22">
        <v>263565</v>
      </c>
      <c r="G289" s="22">
        <v>2826</v>
      </c>
      <c r="H289" s="19">
        <v>57730</v>
      </c>
      <c r="I289" s="19">
        <v>20.43</v>
      </c>
      <c r="J289" s="19">
        <v>177</v>
      </c>
      <c r="K289" s="19">
        <v>123</v>
      </c>
      <c r="L289" s="19" t="s">
        <v>765</v>
      </c>
      <c r="M289" s="19" t="s">
        <v>669</v>
      </c>
      <c r="N289" s="19"/>
      <c r="O289" s="19" t="s">
        <v>521</v>
      </c>
      <c r="P289" s="19"/>
      <c r="Q289" s="19" t="s">
        <v>547</v>
      </c>
      <c r="R289" s="19" t="s">
        <v>966</v>
      </c>
    </row>
    <row r="290" spans="1:18">
      <c r="A290" s="19">
        <v>292</v>
      </c>
      <c r="B290" s="19" t="s">
        <v>517</v>
      </c>
      <c r="C290" s="21">
        <v>5.0000000000000004E-6</v>
      </c>
      <c r="D290" s="19"/>
      <c r="E290" s="19"/>
      <c r="F290" s="22">
        <v>382066</v>
      </c>
      <c r="G290" s="22">
        <v>1346</v>
      </c>
      <c r="H290" s="19">
        <v>228</v>
      </c>
      <c r="I290" s="19">
        <v>0.17</v>
      </c>
      <c r="J290" s="19">
        <v>108</v>
      </c>
      <c r="K290" s="19">
        <v>100</v>
      </c>
      <c r="L290" s="19" t="s">
        <v>895</v>
      </c>
      <c r="M290" s="19" t="s">
        <v>520</v>
      </c>
      <c r="N290" s="19"/>
      <c r="O290" s="19" t="s">
        <v>521</v>
      </c>
      <c r="P290" s="19"/>
      <c r="Q290" s="19" t="s">
        <v>547</v>
      </c>
      <c r="R290" s="19" t="s">
        <v>967</v>
      </c>
    </row>
    <row r="291" spans="1:18">
      <c r="A291" s="19">
        <v>291</v>
      </c>
      <c r="B291" s="19" t="s">
        <v>517</v>
      </c>
      <c r="C291" s="21">
        <v>5.0000000000000004E-6</v>
      </c>
      <c r="D291" s="19"/>
      <c r="E291" s="19"/>
      <c r="F291" s="22">
        <v>454894</v>
      </c>
      <c r="G291" s="22">
        <v>924</v>
      </c>
      <c r="H291" s="19">
        <v>793</v>
      </c>
      <c r="I291" s="19">
        <v>0.86</v>
      </c>
      <c r="J291" s="19">
        <v>119</v>
      </c>
      <c r="K291" s="19">
        <v>112</v>
      </c>
      <c r="L291" s="19" t="s">
        <v>665</v>
      </c>
      <c r="M291" s="19" t="s">
        <v>520</v>
      </c>
      <c r="N291" s="19"/>
      <c r="O291" s="19" t="s">
        <v>521</v>
      </c>
      <c r="P291" s="19"/>
      <c r="Q291" s="19" t="s">
        <v>547</v>
      </c>
      <c r="R291" s="19" t="s">
        <v>968</v>
      </c>
    </row>
    <row r="292" spans="1:18">
      <c r="A292" s="19">
        <v>289</v>
      </c>
      <c r="B292" s="19" t="s">
        <v>517</v>
      </c>
      <c r="C292" s="21">
        <v>5.0000000000000004E-6</v>
      </c>
      <c r="D292" s="19"/>
      <c r="E292" s="19"/>
      <c r="F292" s="22">
        <v>490738</v>
      </c>
      <c r="G292" s="22">
        <v>780</v>
      </c>
      <c r="H292" s="19">
        <v>1455</v>
      </c>
      <c r="I292" s="19">
        <v>1.87</v>
      </c>
      <c r="J292" s="19">
        <v>196</v>
      </c>
      <c r="K292" s="19">
        <v>131</v>
      </c>
      <c r="L292" s="19" t="s">
        <v>798</v>
      </c>
      <c r="M292" s="19" t="s">
        <v>520</v>
      </c>
      <c r="N292" s="19"/>
      <c r="O292" s="19" t="s">
        <v>521</v>
      </c>
      <c r="P292" s="19"/>
      <c r="Q292" s="19" t="s">
        <v>547</v>
      </c>
      <c r="R292" s="19" t="s">
        <v>936</v>
      </c>
    </row>
    <row r="293" spans="1:18">
      <c r="A293" s="19">
        <v>290</v>
      </c>
      <c r="B293" s="19" t="s">
        <v>517</v>
      </c>
      <c r="C293" s="21">
        <v>5.0000000000000004E-6</v>
      </c>
      <c r="D293" s="19"/>
      <c r="E293" s="19"/>
      <c r="F293" s="22">
        <v>541357</v>
      </c>
      <c r="G293" s="22">
        <v>623</v>
      </c>
      <c r="H293" s="19">
        <v>75644</v>
      </c>
      <c r="I293" s="19">
        <v>121.42</v>
      </c>
      <c r="J293" s="19">
        <v>160</v>
      </c>
      <c r="K293" s="19">
        <v>130</v>
      </c>
      <c r="L293" s="19" t="s">
        <v>951</v>
      </c>
      <c r="M293" s="19" t="s">
        <v>633</v>
      </c>
      <c r="N293" s="19"/>
      <c r="O293" s="19" t="s">
        <v>521</v>
      </c>
      <c r="P293" s="19"/>
      <c r="Q293" s="19" t="s">
        <v>547</v>
      </c>
      <c r="R293" s="19" t="s">
        <v>969</v>
      </c>
    </row>
    <row r="294" spans="1:18">
      <c r="A294" s="19">
        <v>287</v>
      </c>
      <c r="B294" s="19" t="s">
        <v>517</v>
      </c>
      <c r="C294" s="21">
        <v>5.0000000000000004E-6</v>
      </c>
      <c r="D294" s="19"/>
      <c r="E294" s="19"/>
      <c r="F294" s="22">
        <v>836791</v>
      </c>
      <c r="G294" s="22">
        <v>211</v>
      </c>
      <c r="H294" s="19">
        <v>3623</v>
      </c>
      <c r="I294" s="19">
        <v>17.170000000000002</v>
      </c>
      <c r="J294" s="19">
        <v>95</v>
      </c>
      <c r="K294" s="19">
        <v>122</v>
      </c>
      <c r="L294" s="19" t="s">
        <v>822</v>
      </c>
      <c r="M294" s="19" t="s">
        <v>520</v>
      </c>
      <c r="N294" s="19"/>
      <c r="O294" s="19" t="s">
        <v>521</v>
      </c>
      <c r="P294" s="19"/>
      <c r="Q294" s="19" t="s">
        <v>547</v>
      </c>
      <c r="R294" s="19" t="s">
        <v>970</v>
      </c>
    </row>
    <row r="295" spans="1:18">
      <c r="A295" s="19">
        <v>288</v>
      </c>
      <c r="B295" s="19" t="s">
        <v>517</v>
      </c>
      <c r="C295" s="21">
        <v>5.0000000000000004E-6</v>
      </c>
      <c r="D295" s="19"/>
      <c r="E295" s="19"/>
      <c r="F295" s="22">
        <v>846705</v>
      </c>
      <c r="G295" s="22">
        <v>205</v>
      </c>
      <c r="H295" s="19">
        <v>141251</v>
      </c>
      <c r="I295" s="19">
        <v>689.03</v>
      </c>
      <c r="J295" s="19">
        <v>201</v>
      </c>
      <c r="K295" s="19">
        <v>52</v>
      </c>
      <c r="L295" s="19" t="s">
        <v>971</v>
      </c>
      <c r="M295" s="19" t="s">
        <v>574</v>
      </c>
      <c r="N295" s="19"/>
      <c r="O295" s="19" t="s">
        <v>521</v>
      </c>
      <c r="P295" s="19"/>
      <c r="Q295" s="19" t="s">
        <v>547</v>
      </c>
      <c r="R295" s="19" t="s">
        <v>972</v>
      </c>
    </row>
    <row r="296" spans="1:18">
      <c r="A296" s="19">
        <v>293</v>
      </c>
      <c r="B296" s="19" t="s">
        <v>517</v>
      </c>
      <c r="C296" s="21">
        <v>5.0000000000000004E-6</v>
      </c>
      <c r="D296" s="19"/>
      <c r="E296" s="19"/>
      <c r="F296" s="22">
        <v>935661</v>
      </c>
      <c r="G296" s="22">
        <v>156</v>
      </c>
      <c r="H296" s="19">
        <v>36525</v>
      </c>
      <c r="I296" s="19">
        <v>234.13</v>
      </c>
      <c r="J296" s="19">
        <v>157</v>
      </c>
      <c r="K296" s="19">
        <v>112</v>
      </c>
      <c r="L296" s="19" t="s">
        <v>665</v>
      </c>
      <c r="M296" s="19" t="s">
        <v>520</v>
      </c>
      <c r="N296" s="19"/>
      <c r="O296" s="19" t="s">
        <v>521</v>
      </c>
      <c r="P296" s="19"/>
      <c r="Q296" s="19" t="s">
        <v>547</v>
      </c>
      <c r="R296" s="19" t="s">
        <v>973</v>
      </c>
    </row>
    <row r="297" spans="1:18">
      <c r="A297" s="19">
        <v>300</v>
      </c>
      <c r="B297" s="19" t="s">
        <v>517</v>
      </c>
      <c r="C297" s="21">
        <v>3.9999999999999998E-6</v>
      </c>
      <c r="D297" s="19"/>
      <c r="E297" s="19"/>
      <c r="F297" s="22">
        <v>176584</v>
      </c>
      <c r="G297" s="22">
        <v>5821</v>
      </c>
      <c r="H297" s="19">
        <v>8903</v>
      </c>
      <c r="I297" s="19">
        <v>1.53</v>
      </c>
      <c r="J297" s="19">
        <v>117</v>
      </c>
      <c r="K297" s="19">
        <v>138</v>
      </c>
      <c r="L297" s="19" t="s">
        <v>556</v>
      </c>
      <c r="M297" s="19" t="s">
        <v>533</v>
      </c>
      <c r="N297" s="19"/>
      <c r="O297" s="19" t="s">
        <v>521</v>
      </c>
      <c r="P297" s="19"/>
      <c r="Q297" s="19" t="s">
        <v>547</v>
      </c>
      <c r="R297" s="19" t="s">
        <v>974</v>
      </c>
    </row>
    <row r="298" spans="1:18">
      <c r="A298" s="19">
        <v>298</v>
      </c>
      <c r="B298" s="19" t="s">
        <v>517</v>
      </c>
      <c r="C298" s="21">
        <v>3.9999999999999998E-6</v>
      </c>
      <c r="D298" s="19"/>
      <c r="E298" s="19"/>
      <c r="F298" s="22">
        <v>280319</v>
      </c>
      <c r="G298" s="22">
        <v>2512</v>
      </c>
      <c r="H298" s="19">
        <v>47423</v>
      </c>
      <c r="I298" s="19">
        <v>18.88</v>
      </c>
      <c r="J298" s="19">
        <v>129</v>
      </c>
      <c r="K298" s="19">
        <v>107</v>
      </c>
      <c r="L298" s="19" t="s">
        <v>932</v>
      </c>
      <c r="M298" s="19" t="s">
        <v>840</v>
      </c>
      <c r="N298" s="19"/>
      <c r="O298" s="19" t="s">
        <v>521</v>
      </c>
      <c r="P298" s="19"/>
      <c r="Q298" s="19" t="s">
        <v>547</v>
      </c>
      <c r="R298" s="19" t="s">
        <v>975</v>
      </c>
    </row>
    <row r="299" spans="1:18">
      <c r="A299" s="19">
        <v>296</v>
      </c>
      <c r="B299" s="19" t="s">
        <v>517</v>
      </c>
      <c r="C299" s="21">
        <v>3.9999999999999998E-6</v>
      </c>
      <c r="D299" s="19"/>
      <c r="E299" s="19"/>
      <c r="F299" s="22">
        <v>361885</v>
      </c>
      <c r="G299" s="22">
        <v>1507</v>
      </c>
      <c r="H299" s="19">
        <v>9806</v>
      </c>
      <c r="I299" s="19">
        <v>6.51</v>
      </c>
      <c r="J299" s="19">
        <v>178</v>
      </c>
      <c r="K299" s="19">
        <v>140</v>
      </c>
      <c r="L299" s="19" t="s">
        <v>671</v>
      </c>
      <c r="M299" s="19" t="s">
        <v>633</v>
      </c>
      <c r="N299" s="19"/>
      <c r="O299" s="19" t="s">
        <v>521</v>
      </c>
      <c r="P299" s="19"/>
      <c r="Q299" s="19" t="s">
        <v>547</v>
      </c>
      <c r="R299" s="19" t="s">
        <v>976</v>
      </c>
    </row>
    <row r="300" spans="1:18">
      <c r="A300" s="19">
        <v>297</v>
      </c>
      <c r="B300" s="19" t="s">
        <v>517</v>
      </c>
      <c r="C300" s="21">
        <v>3.9999999999999998E-6</v>
      </c>
      <c r="D300" s="19"/>
      <c r="E300" s="19"/>
      <c r="F300" s="22">
        <v>412936</v>
      </c>
      <c r="G300" s="22">
        <v>1141</v>
      </c>
      <c r="H300" s="19">
        <v>134248</v>
      </c>
      <c r="I300" s="19">
        <v>117.66</v>
      </c>
      <c r="J300" s="19">
        <v>212</v>
      </c>
      <c r="K300" s="19">
        <v>48</v>
      </c>
      <c r="L300" s="19" t="s">
        <v>640</v>
      </c>
      <c r="M300" s="19" t="s">
        <v>732</v>
      </c>
      <c r="N300" s="19"/>
      <c r="O300" s="19" t="s">
        <v>521</v>
      </c>
      <c r="P300" s="19"/>
      <c r="Q300" s="19" t="s">
        <v>547</v>
      </c>
      <c r="R300" s="19" t="s">
        <v>977</v>
      </c>
    </row>
    <row r="301" spans="1:18">
      <c r="A301" s="19">
        <v>299</v>
      </c>
      <c r="B301" s="19" t="s">
        <v>517</v>
      </c>
      <c r="C301" s="21">
        <v>3.9999999999999998E-6</v>
      </c>
      <c r="D301" s="19"/>
      <c r="E301" s="19"/>
      <c r="F301" s="22">
        <v>430544</v>
      </c>
      <c r="G301" s="22">
        <v>1042</v>
      </c>
      <c r="H301" s="19">
        <v>31517</v>
      </c>
      <c r="I301" s="19">
        <v>30.25</v>
      </c>
      <c r="J301" s="19">
        <v>192</v>
      </c>
      <c r="K301" s="19">
        <v>90</v>
      </c>
      <c r="L301" s="19" t="s">
        <v>978</v>
      </c>
      <c r="M301" s="19" t="s">
        <v>520</v>
      </c>
      <c r="N301" s="19"/>
      <c r="O301" s="19" t="s">
        <v>521</v>
      </c>
      <c r="P301" s="19"/>
      <c r="Q301" s="19" t="s">
        <v>547</v>
      </c>
      <c r="R301" s="19" t="s">
        <v>979</v>
      </c>
    </row>
    <row r="302" spans="1:18">
      <c r="A302" s="19">
        <v>295</v>
      </c>
      <c r="B302" s="19" t="s">
        <v>517</v>
      </c>
      <c r="C302" s="21">
        <v>3.9999999999999998E-6</v>
      </c>
      <c r="D302" s="19"/>
      <c r="E302" s="19"/>
      <c r="F302" s="22">
        <v>447745</v>
      </c>
      <c r="G302" s="22">
        <v>957</v>
      </c>
      <c r="H302" s="19">
        <v>49660</v>
      </c>
      <c r="I302" s="19">
        <v>51.89</v>
      </c>
      <c r="J302" s="19">
        <v>174</v>
      </c>
      <c r="K302" s="19">
        <v>142</v>
      </c>
      <c r="L302" s="19" t="s">
        <v>632</v>
      </c>
      <c r="M302" s="19" t="s">
        <v>531</v>
      </c>
      <c r="N302" s="19"/>
      <c r="O302" s="19" t="s">
        <v>521</v>
      </c>
      <c r="P302" s="19"/>
      <c r="Q302" s="19" t="s">
        <v>547</v>
      </c>
      <c r="R302" s="19" t="s">
        <v>980</v>
      </c>
    </row>
    <row r="303" spans="1:18">
      <c r="A303" s="19">
        <v>301</v>
      </c>
      <c r="B303" s="19" t="s">
        <v>517</v>
      </c>
      <c r="C303" s="21">
        <v>3.9999999999999998E-6</v>
      </c>
      <c r="D303" s="19"/>
      <c r="E303" s="19"/>
      <c r="F303" s="22">
        <v>539611</v>
      </c>
      <c r="G303" s="22">
        <v>628</v>
      </c>
      <c r="H303" s="19">
        <v>357</v>
      </c>
      <c r="I303" s="19">
        <v>0.56999999999999995</v>
      </c>
      <c r="J303" s="19">
        <v>169</v>
      </c>
      <c r="K303" s="19">
        <v>105</v>
      </c>
      <c r="L303" s="19" t="s">
        <v>734</v>
      </c>
      <c r="M303" s="19" t="s">
        <v>520</v>
      </c>
      <c r="N303" s="19"/>
      <c r="O303" s="19" t="s">
        <v>521</v>
      </c>
      <c r="P303" s="19"/>
      <c r="Q303" s="19" t="s">
        <v>547</v>
      </c>
      <c r="R303" s="19" t="s">
        <v>981</v>
      </c>
    </row>
    <row r="304" spans="1:18">
      <c r="A304" s="19">
        <v>302</v>
      </c>
      <c r="B304" s="19" t="s">
        <v>517</v>
      </c>
      <c r="C304" s="21">
        <v>3.9999999999999998E-6</v>
      </c>
      <c r="D304" s="19"/>
      <c r="E304" s="19"/>
      <c r="F304" s="22">
        <v>628575</v>
      </c>
      <c r="G304" s="22">
        <v>437</v>
      </c>
      <c r="H304" s="19">
        <v>3104</v>
      </c>
      <c r="I304" s="19">
        <v>7.1</v>
      </c>
      <c r="J304" s="19">
        <v>155</v>
      </c>
      <c r="K304" s="19">
        <v>138</v>
      </c>
      <c r="L304" s="19" t="s">
        <v>556</v>
      </c>
      <c r="M304" s="19" t="s">
        <v>610</v>
      </c>
      <c r="N304" s="19"/>
      <c r="O304" s="19" t="s">
        <v>521</v>
      </c>
      <c r="P304" s="19"/>
      <c r="Q304" s="19" t="s">
        <v>547</v>
      </c>
      <c r="R304" s="19" t="s">
        <v>982</v>
      </c>
    </row>
    <row r="305" spans="1:18">
      <c r="A305" s="19">
        <v>304</v>
      </c>
      <c r="B305" s="19" t="s">
        <v>517</v>
      </c>
      <c r="C305" s="21">
        <v>3.0000000000000001E-6</v>
      </c>
      <c r="D305" s="19"/>
      <c r="E305" s="19"/>
      <c r="F305" s="22">
        <v>274602</v>
      </c>
      <c r="G305" s="22">
        <v>2613</v>
      </c>
      <c r="H305" s="19">
        <v>154036</v>
      </c>
      <c r="I305" s="19">
        <v>58.95</v>
      </c>
      <c r="J305" s="19">
        <v>263</v>
      </c>
      <c r="K305" s="19">
        <v>132</v>
      </c>
      <c r="L305" s="19" t="s">
        <v>772</v>
      </c>
      <c r="M305" s="19" t="s">
        <v>651</v>
      </c>
      <c r="N305" s="19"/>
      <c r="O305" s="19" t="s">
        <v>521</v>
      </c>
      <c r="P305" s="19"/>
      <c r="Q305" s="19" t="s">
        <v>547</v>
      </c>
      <c r="R305" s="19" t="s">
        <v>983</v>
      </c>
    </row>
    <row r="306" spans="1:18">
      <c r="A306" s="19">
        <v>309</v>
      </c>
      <c r="B306" s="19" t="s">
        <v>517</v>
      </c>
      <c r="C306" s="21">
        <v>3.0000000000000001E-6</v>
      </c>
      <c r="D306" s="19"/>
      <c r="E306" s="19"/>
      <c r="F306" s="22">
        <v>309079</v>
      </c>
      <c r="G306" s="22">
        <v>2075</v>
      </c>
      <c r="H306" s="19">
        <v>1963</v>
      </c>
      <c r="I306" s="19">
        <v>0.95</v>
      </c>
      <c r="J306" s="19">
        <v>261</v>
      </c>
      <c r="K306" s="19">
        <v>144</v>
      </c>
      <c r="L306" s="19" t="s">
        <v>756</v>
      </c>
      <c r="M306" s="19" t="s">
        <v>520</v>
      </c>
      <c r="N306" s="19"/>
      <c r="O306" s="19" t="s">
        <v>521</v>
      </c>
      <c r="P306" s="19"/>
      <c r="Q306" s="19" t="s">
        <v>547</v>
      </c>
      <c r="R306" s="19" t="s">
        <v>984</v>
      </c>
    </row>
    <row r="307" spans="1:18">
      <c r="A307" s="19">
        <v>310</v>
      </c>
      <c r="B307" s="19" t="s">
        <v>517</v>
      </c>
      <c r="C307" s="21">
        <v>3.0000000000000001E-6</v>
      </c>
      <c r="D307" s="19"/>
      <c r="E307" s="19"/>
      <c r="F307" s="22">
        <v>311633</v>
      </c>
      <c r="G307" s="22">
        <v>2041</v>
      </c>
      <c r="H307" s="19">
        <v>65562</v>
      </c>
      <c r="I307" s="19">
        <v>32.119999999999997</v>
      </c>
      <c r="J307" s="19">
        <v>236</v>
      </c>
      <c r="K307" s="19">
        <v>132</v>
      </c>
      <c r="L307" s="19" t="s">
        <v>772</v>
      </c>
      <c r="M307" s="19" t="s">
        <v>610</v>
      </c>
      <c r="N307" s="19"/>
      <c r="O307" s="19" t="s">
        <v>521</v>
      </c>
      <c r="P307" s="19"/>
      <c r="Q307" s="19" t="s">
        <v>547</v>
      </c>
      <c r="R307" s="19" t="s">
        <v>985</v>
      </c>
    </row>
    <row r="308" spans="1:18">
      <c r="A308" s="19">
        <v>308</v>
      </c>
      <c r="B308" s="19" t="s">
        <v>517</v>
      </c>
      <c r="C308" s="21">
        <v>3.0000000000000001E-6</v>
      </c>
      <c r="D308" s="19"/>
      <c r="E308" s="19"/>
      <c r="F308" s="22">
        <v>525030</v>
      </c>
      <c r="G308" s="22">
        <v>669</v>
      </c>
      <c r="H308" s="19">
        <v>1585</v>
      </c>
      <c r="I308" s="19">
        <v>2.37</v>
      </c>
      <c r="J308" s="19">
        <v>110</v>
      </c>
      <c r="K308" s="19">
        <v>87</v>
      </c>
      <c r="L308" s="19" t="s">
        <v>781</v>
      </c>
      <c r="M308" s="19" t="s">
        <v>574</v>
      </c>
      <c r="N308" s="19"/>
      <c r="O308" s="19" t="s">
        <v>521</v>
      </c>
      <c r="P308" s="19"/>
      <c r="Q308" s="19" t="s">
        <v>547</v>
      </c>
      <c r="R308" s="19" t="s">
        <v>986</v>
      </c>
    </row>
    <row r="309" spans="1:18">
      <c r="A309" s="19">
        <v>305</v>
      </c>
      <c r="B309" s="19" t="s">
        <v>517</v>
      </c>
      <c r="C309" s="21">
        <v>3.0000000000000001E-6</v>
      </c>
      <c r="D309" s="19"/>
      <c r="E309" s="19"/>
      <c r="F309" s="22">
        <v>551723</v>
      </c>
      <c r="G309" s="22">
        <v>596</v>
      </c>
      <c r="H309" s="19">
        <v>1086</v>
      </c>
      <c r="I309" s="19">
        <v>1.82</v>
      </c>
      <c r="J309" s="19">
        <v>181</v>
      </c>
      <c r="K309" s="19">
        <v>138</v>
      </c>
      <c r="L309" s="19" t="s">
        <v>556</v>
      </c>
      <c r="M309" s="19" t="s">
        <v>520</v>
      </c>
      <c r="N309" s="19"/>
      <c r="O309" s="19" t="s">
        <v>521</v>
      </c>
      <c r="P309" s="19"/>
      <c r="Q309" s="19" t="s">
        <v>547</v>
      </c>
      <c r="R309" s="19" t="s">
        <v>987</v>
      </c>
    </row>
    <row r="310" spans="1:18">
      <c r="A310" s="19">
        <v>306</v>
      </c>
      <c r="B310" s="19" t="s">
        <v>517</v>
      </c>
      <c r="C310" s="21">
        <v>3.0000000000000001E-6</v>
      </c>
      <c r="D310" s="19"/>
      <c r="E310" s="19"/>
      <c r="F310" s="22">
        <v>581248</v>
      </c>
      <c r="G310" s="22">
        <v>527</v>
      </c>
      <c r="H310" s="19">
        <v>1228</v>
      </c>
      <c r="I310" s="19">
        <v>2.33</v>
      </c>
      <c r="J310" s="19">
        <v>117</v>
      </c>
      <c r="K310" s="19">
        <v>93</v>
      </c>
      <c r="L310" s="19" t="s">
        <v>825</v>
      </c>
      <c r="M310" s="19" t="s">
        <v>633</v>
      </c>
      <c r="N310" s="19"/>
      <c r="O310" s="19" t="s">
        <v>521</v>
      </c>
      <c r="P310" s="19"/>
      <c r="Q310" s="19" t="s">
        <v>547</v>
      </c>
      <c r="R310" s="19" t="s">
        <v>988</v>
      </c>
    </row>
    <row r="311" spans="1:18">
      <c r="A311" s="19">
        <v>303</v>
      </c>
      <c r="B311" s="19" t="s">
        <v>517</v>
      </c>
      <c r="C311" s="21">
        <v>3.0000000000000001E-6</v>
      </c>
      <c r="D311" s="19"/>
      <c r="E311" s="19"/>
      <c r="F311" s="22">
        <v>658358</v>
      </c>
      <c r="G311" s="22">
        <v>390</v>
      </c>
      <c r="H311" s="19">
        <v>5563</v>
      </c>
      <c r="I311" s="19">
        <v>14.26</v>
      </c>
      <c r="J311" s="19">
        <v>150</v>
      </c>
      <c r="K311" s="19">
        <v>76</v>
      </c>
      <c r="L311" s="19" t="s">
        <v>647</v>
      </c>
      <c r="M311" s="19" t="s">
        <v>989</v>
      </c>
      <c r="N311" s="19"/>
      <c r="O311" s="19" t="s">
        <v>521</v>
      </c>
      <c r="P311" s="19"/>
      <c r="Q311" s="19" t="s">
        <v>547</v>
      </c>
      <c r="R311" s="19" t="s">
        <v>990</v>
      </c>
    </row>
    <row r="312" spans="1:18">
      <c r="A312" s="19">
        <v>307</v>
      </c>
      <c r="B312" s="19" t="s">
        <v>517</v>
      </c>
      <c r="C312" s="21">
        <v>3.0000000000000001E-6</v>
      </c>
      <c r="D312" s="19"/>
      <c r="E312" s="19"/>
      <c r="F312" s="22">
        <v>704094</v>
      </c>
      <c r="G312" s="22">
        <v>330</v>
      </c>
      <c r="H312" s="19">
        <v>53</v>
      </c>
      <c r="I312" s="19">
        <v>0.16</v>
      </c>
      <c r="J312" s="19">
        <v>169</v>
      </c>
      <c r="K312" s="19">
        <v>69</v>
      </c>
      <c r="L312" s="19" t="s">
        <v>679</v>
      </c>
      <c r="M312" s="19" t="s">
        <v>533</v>
      </c>
      <c r="N312" s="19"/>
      <c r="O312" s="19" t="s">
        <v>521</v>
      </c>
      <c r="P312" s="19"/>
      <c r="Q312" s="19" t="s">
        <v>547</v>
      </c>
      <c r="R312" s="19" t="s">
        <v>991</v>
      </c>
    </row>
    <row r="313" spans="1:18">
      <c r="A313" s="19">
        <v>318</v>
      </c>
      <c r="B313" s="19" t="s">
        <v>517</v>
      </c>
      <c r="C313" s="21">
        <v>1.9999999999999999E-6</v>
      </c>
      <c r="D313" s="19"/>
      <c r="E313" s="19"/>
      <c r="F313" s="22">
        <v>226743</v>
      </c>
      <c r="G313" s="22">
        <v>3741</v>
      </c>
      <c r="H313" s="19">
        <v>133136</v>
      </c>
      <c r="I313" s="19">
        <v>35.590000000000003</v>
      </c>
      <c r="J313" s="19">
        <v>212</v>
      </c>
      <c r="K313" s="19">
        <v>144</v>
      </c>
      <c r="L313" s="19" t="s">
        <v>756</v>
      </c>
      <c r="M313" s="19" t="s">
        <v>660</v>
      </c>
      <c r="N313" s="19"/>
      <c r="O313" s="19" t="s">
        <v>521</v>
      </c>
      <c r="P313" s="19"/>
      <c r="Q313" s="19" t="s">
        <v>547</v>
      </c>
      <c r="R313" s="19" t="s">
        <v>992</v>
      </c>
    </row>
    <row r="314" spans="1:18">
      <c r="A314" s="19">
        <v>315</v>
      </c>
      <c r="B314" s="19" t="s">
        <v>517</v>
      </c>
      <c r="C314" s="21">
        <v>1.9999999999999999E-6</v>
      </c>
      <c r="D314" s="19"/>
      <c r="E314" s="19"/>
      <c r="F314" s="22">
        <v>250607</v>
      </c>
      <c r="G314" s="22">
        <v>3109</v>
      </c>
      <c r="H314" s="19">
        <v>508</v>
      </c>
      <c r="I314" s="19">
        <v>0.16</v>
      </c>
      <c r="J314" s="19">
        <v>142</v>
      </c>
      <c r="K314" s="19">
        <v>136</v>
      </c>
      <c r="L314" s="19" t="s">
        <v>836</v>
      </c>
      <c r="M314" s="19" t="s">
        <v>520</v>
      </c>
      <c r="N314" s="19"/>
      <c r="O314" s="19" t="s">
        <v>521</v>
      </c>
      <c r="P314" s="19"/>
      <c r="Q314" s="19" t="s">
        <v>547</v>
      </c>
      <c r="R314" s="19" t="s">
        <v>993</v>
      </c>
    </row>
    <row r="315" spans="1:18">
      <c r="A315" s="19">
        <v>313</v>
      </c>
      <c r="B315" s="19" t="s">
        <v>517</v>
      </c>
      <c r="C315" s="21">
        <v>1.9999999999999999E-6</v>
      </c>
      <c r="D315" s="19"/>
      <c r="E315" s="19"/>
      <c r="F315" s="22">
        <v>258660</v>
      </c>
      <c r="G315" s="22">
        <v>2929</v>
      </c>
      <c r="H315" s="19">
        <v>153550</v>
      </c>
      <c r="I315" s="19">
        <v>52.42</v>
      </c>
      <c r="J315" s="19">
        <v>161</v>
      </c>
      <c r="K315" s="19">
        <v>105</v>
      </c>
      <c r="L315" s="19" t="s">
        <v>734</v>
      </c>
      <c r="M315" s="19" t="s">
        <v>854</v>
      </c>
      <c r="N315" s="19"/>
      <c r="O315" s="19" t="s">
        <v>521</v>
      </c>
      <c r="P315" s="19"/>
      <c r="Q315" s="19" t="s">
        <v>547</v>
      </c>
      <c r="R315" s="19" t="s">
        <v>994</v>
      </c>
    </row>
    <row r="316" spans="1:18">
      <c r="A316" s="19">
        <v>314</v>
      </c>
      <c r="B316" s="19" t="s">
        <v>517</v>
      </c>
      <c r="C316" s="21">
        <v>1.9999999999999999E-6</v>
      </c>
      <c r="D316" s="19"/>
      <c r="E316" s="19"/>
      <c r="F316" s="22">
        <v>279250</v>
      </c>
      <c r="G316" s="22">
        <v>2530</v>
      </c>
      <c r="H316" s="19">
        <v>109</v>
      </c>
      <c r="I316" s="19">
        <v>0.04</v>
      </c>
      <c r="J316" s="19">
        <v>123</v>
      </c>
      <c r="K316" s="19">
        <v>96</v>
      </c>
      <c r="L316" s="19" t="s">
        <v>683</v>
      </c>
      <c r="M316" s="19" t="s">
        <v>688</v>
      </c>
      <c r="N316" s="19"/>
      <c r="O316" s="19" t="s">
        <v>521</v>
      </c>
      <c r="P316" s="19"/>
      <c r="Q316" s="19" t="s">
        <v>547</v>
      </c>
      <c r="R316" s="19" t="s">
        <v>995</v>
      </c>
    </row>
    <row r="317" spans="1:18">
      <c r="A317" s="19">
        <v>311</v>
      </c>
      <c r="B317" s="19" t="s">
        <v>517</v>
      </c>
      <c r="C317" s="21">
        <v>1.9999999999999999E-6</v>
      </c>
      <c r="D317" s="19"/>
      <c r="E317" s="19"/>
      <c r="F317" s="22">
        <v>358448</v>
      </c>
      <c r="G317" s="22">
        <v>1537</v>
      </c>
      <c r="H317" s="19">
        <v>6336</v>
      </c>
      <c r="I317" s="19">
        <v>4.12</v>
      </c>
      <c r="J317" s="19">
        <v>155</v>
      </c>
      <c r="K317" s="19">
        <v>138</v>
      </c>
      <c r="L317" s="19" t="s">
        <v>556</v>
      </c>
      <c r="M317" s="19" t="s">
        <v>854</v>
      </c>
      <c r="N317" s="19"/>
      <c r="O317" s="19" t="s">
        <v>521</v>
      </c>
      <c r="P317" s="19"/>
      <c r="Q317" s="19" t="s">
        <v>547</v>
      </c>
      <c r="R317" s="19" t="s">
        <v>996</v>
      </c>
    </row>
    <row r="318" spans="1:18">
      <c r="A318" s="19">
        <v>320</v>
      </c>
      <c r="B318" s="19" t="s">
        <v>517</v>
      </c>
      <c r="C318" s="21">
        <v>1.9999999999999999E-6</v>
      </c>
      <c r="D318" s="19"/>
      <c r="E318" s="19"/>
      <c r="F318" s="22">
        <v>364740</v>
      </c>
      <c r="G318" s="22">
        <v>1483</v>
      </c>
      <c r="H318" s="19">
        <v>8925</v>
      </c>
      <c r="I318" s="19">
        <v>6.02</v>
      </c>
      <c r="J318" s="19">
        <v>202</v>
      </c>
      <c r="K318" s="19">
        <v>139</v>
      </c>
      <c r="L318" s="19" t="s">
        <v>833</v>
      </c>
      <c r="M318" s="19" t="s">
        <v>660</v>
      </c>
      <c r="N318" s="19"/>
      <c r="O318" s="19" t="s">
        <v>521</v>
      </c>
      <c r="P318" s="19"/>
      <c r="Q318" s="19" t="s">
        <v>547</v>
      </c>
      <c r="R318" s="19" t="s">
        <v>997</v>
      </c>
    </row>
    <row r="319" spans="1:18">
      <c r="A319" s="19">
        <v>316</v>
      </c>
      <c r="B319" s="19" t="s">
        <v>517</v>
      </c>
      <c r="C319" s="21">
        <v>1.9999999999999999E-6</v>
      </c>
      <c r="D319" s="19"/>
      <c r="E319" s="19"/>
      <c r="F319" s="22">
        <v>431745</v>
      </c>
      <c r="G319" s="22">
        <v>1036</v>
      </c>
      <c r="H319" s="19">
        <v>1890</v>
      </c>
      <c r="I319" s="19">
        <v>1.82</v>
      </c>
      <c r="J319" s="19">
        <v>125</v>
      </c>
      <c r="K319" s="19">
        <v>115</v>
      </c>
      <c r="L319" s="19" t="s">
        <v>539</v>
      </c>
      <c r="M319" s="19" t="s">
        <v>840</v>
      </c>
      <c r="N319" s="19"/>
      <c r="O319" s="19" t="s">
        <v>521</v>
      </c>
      <c r="P319" s="19"/>
      <c r="Q319" s="19" t="s">
        <v>547</v>
      </c>
      <c r="R319" s="19" t="s">
        <v>998</v>
      </c>
    </row>
    <row r="320" spans="1:18">
      <c r="A320" s="19">
        <v>312</v>
      </c>
      <c r="B320" s="19" t="s">
        <v>517</v>
      </c>
      <c r="C320" s="21">
        <v>1.9999999999999999E-6</v>
      </c>
      <c r="D320" s="19"/>
      <c r="E320" s="19"/>
      <c r="F320" s="22">
        <v>438458</v>
      </c>
      <c r="G320" s="22">
        <v>1002</v>
      </c>
      <c r="H320" s="19">
        <v>21086</v>
      </c>
      <c r="I320" s="19">
        <v>21.04</v>
      </c>
      <c r="J320" s="19">
        <v>158</v>
      </c>
      <c r="K320" s="19">
        <v>133</v>
      </c>
      <c r="L320" s="19" t="s">
        <v>767</v>
      </c>
      <c r="M320" s="19" t="s">
        <v>614</v>
      </c>
      <c r="N320" s="19"/>
      <c r="O320" s="19" t="s">
        <v>521</v>
      </c>
      <c r="P320" s="19"/>
      <c r="Q320" s="19" t="s">
        <v>547</v>
      </c>
      <c r="R320" s="19" t="s">
        <v>999</v>
      </c>
    </row>
    <row r="321" spans="1:18">
      <c r="A321" s="19">
        <v>319</v>
      </c>
      <c r="B321" s="19" t="s">
        <v>517</v>
      </c>
      <c r="C321" s="21">
        <v>1.9999999999999999E-6</v>
      </c>
      <c r="D321" s="19"/>
      <c r="E321" s="19"/>
      <c r="F321" s="22">
        <v>588516</v>
      </c>
      <c r="G321" s="22">
        <v>512</v>
      </c>
      <c r="H321" s="19">
        <v>36</v>
      </c>
      <c r="I321" s="19">
        <v>7.0000000000000007E-2</v>
      </c>
      <c r="J321" s="19">
        <v>152</v>
      </c>
      <c r="K321" s="19">
        <v>50</v>
      </c>
      <c r="L321" s="19" t="s">
        <v>618</v>
      </c>
      <c r="M321" s="19" t="s">
        <v>531</v>
      </c>
      <c r="N321" s="19"/>
      <c r="O321" s="19" t="s">
        <v>521</v>
      </c>
      <c r="P321" s="19"/>
      <c r="Q321" s="19" t="s">
        <v>547</v>
      </c>
      <c r="R321" s="19" t="s">
        <v>1000</v>
      </c>
    </row>
    <row r="322" spans="1:18">
      <c r="A322" s="19">
        <v>317</v>
      </c>
      <c r="B322" s="19" t="s">
        <v>517</v>
      </c>
      <c r="C322" s="21">
        <v>1.9999999999999999E-6</v>
      </c>
      <c r="D322" s="19"/>
      <c r="E322" s="19"/>
      <c r="F322" s="22">
        <v>815106</v>
      </c>
      <c r="G322" s="22">
        <v>226</v>
      </c>
      <c r="H322" s="19">
        <v>733</v>
      </c>
      <c r="I322" s="19">
        <v>3.24</v>
      </c>
      <c r="J322" s="19">
        <v>171</v>
      </c>
      <c r="K322" s="19">
        <v>134</v>
      </c>
      <c r="L322" s="19" t="s">
        <v>858</v>
      </c>
      <c r="M322" s="19" t="s">
        <v>533</v>
      </c>
      <c r="N322" s="19"/>
      <c r="O322" s="19" t="s">
        <v>521</v>
      </c>
      <c r="P322" s="19"/>
      <c r="Q322" s="19" t="s">
        <v>547</v>
      </c>
      <c r="R322" s="19" t="s">
        <v>1001</v>
      </c>
    </row>
    <row r="323" spans="1:18">
      <c r="A323" s="19">
        <v>338</v>
      </c>
      <c r="B323" s="19" t="s">
        <v>517</v>
      </c>
      <c r="C323" s="21">
        <v>9.9999999999999995E-7</v>
      </c>
      <c r="D323" s="19"/>
      <c r="E323" s="19"/>
      <c r="F323" s="22">
        <v>204048</v>
      </c>
      <c r="G323" s="22">
        <v>4523</v>
      </c>
      <c r="H323" s="19">
        <v>92268</v>
      </c>
      <c r="I323" s="19">
        <v>20.399999999999999</v>
      </c>
      <c r="J323" s="19">
        <v>166</v>
      </c>
      <c r="K323" s="19">
        <v>130</v>
      </c>
      <c r="L323" s="19" t="s">
        <v>951</v>
      </c>
      <c r="M323" s="19" t="s">
        <v>800</v>
      </c>
      <c r="N323" s="19"/>
      <c r="O323" s="19" t="s">
        <v>521</v>
      </c>
      <c r="P323" s="19"/>
      <c r="Q323" s="19" t="s">
        <v>547</v>
      </c>
      <c r="R323" s="19" t="s">
        <v>1002</v>
      </c>
    </row>
    <row r="324" spans="1:18">
      <c r="A324" s="19">
        <v>329</v>
      </c>
      <c r="B324" s="19" t="s">
        <v>517</v>
      </c>
      <c r="C324" s="21">
        <v>9.9999999999999995E-7</v>
      </c>
      <c r="D324" s="19"/>
      <c r="E324" s="19"/>
      <c r="F324" s="22">
        <v>272649</v>
      </c>
      <c r="G324" s="22">
        <v>2649</v>
      </c>
      <c r="H324" s="19">
        <v>322</v>
      </c>
      <c r="I324" s="19">
        <v>0.12</v>
      </c>
      <c r="J324" s="19">
        <v>176</v>
      </c>
      <c r="K324" s="19">
        <v>115</v>
      </c>
      <c r="L324" s="19" t="s">
        <v>539</v>
      </c>
      <c r="M324" s="19" t="s">
        <v>633</v>
      </c>
      <c r="N324" s="19"/>
      <c r="O324" s="19" t="s">
        <v>521</v>
      </c>
      <c r="P324" s="19"/>
      <c r="Q324" s="19" t="s">
        <v>547</v>
      </c>
      <c r="R324" s="19" t="s">
        <v>1003</v>
      </c>
    </row>
    <row r="325" spans="1:18">
      <c r="A325" s="19">
        <v>342</v>
      </c>
      <c r="B325" s="19" t="s">
        <v>517</v>
      </c>
      <c r="C325" s="21">
        <v>9.9999999999999995E-7</v>
      </c>
      <c r="D325" s="19"/>
      <c r="E325" s="19"/>
      <c r="F325" s="22">
        <v>291658</v>
      </c>
      <c r="G325" s="22">
        <v>2326</v>
      </c>
      <c r="H325" s="19">
        <v>472</v>
      </c>
      <c r="I325" s="19">
        <v>0.2</v>
      </c>
      <c r="J325" s="19">
        <v>153</v>
      </c>
      <c r="K325" s="19">
        <v>138</v>
      </c>
      <c r="L325" s="19" t="s">
        <v>556</v>
      </c>
      <c r="M325" s="19" t="s">
        <v>705</v>
      </c>
      <c r="N325" s="19"/>
      <c r="O325" s="19" t="s">
        <v>521</v>
      </c>
      <c r="P325" s="19"/>
      <c r="Q325" s="19" t="s">
        <v>547</v>
      </c>
      <c r="R325" s="19" t="s">
        <v>1004</v>
      </c>
    </row>
    <row r="326" spans="1:18">
      <c r="A326" s="19">
        <v>347</v>
      </c>
      <c r="B326" s="19" t="s">
        <v>517</v>
      </c>
      <c r="C326" s="21">
        <v>9.9999999999999995E-7</v>
      </c>
      <c r="D326" s="19"/>
      <c r="E326" s="19"/>
      <c r="F326" s="22">
        <v>317482</v>
      </c>
      <c r="G326" s="22">
        <v>1967</v>
      </c>
      <c r="H326" s="19">
        <v>3399</v>
      </c>
      <c r="I326" s="19">
        <v>1.73</v>
      </c>
      <c r="J326" s="19">
        <v>165</v>
      </c>
      <c r="K326" s="19">
        <v>140</v>
      </c>
      <c r="L326" s="19" t="s">
        <v>671</v>
      </c>
      <c r="M326" s="19" t="s">
        <v>800</v>
      </c>
      <c r="N326" s="19"/>
      <c r="O326" s="19" t="s">
        <v>521</v>
      </c>
      <c r="P326" s="19"/>
      <c r="Q326" s="19" t="s">
        <v>547</v>
      </c>
      <c r="R326" s="19" t="s">
        <v>1005</v>
      </c>
    </row>
    <row r="327" spans="1:18">
      <c r="A327" s="19">
        <v>324</v>
      </c>
      <c r="B327" s="19" t="s">
        <v>517</v>
      </c>
      <c r="C327" s="21">
        <v>9.9999999999999995E-7</v>
      </c>
      <c r="D327" s="19"/>
      <c r="E327" s="19"/>
      <c r="F327" s="22">
        <v>338333</v>
      </c>
      <c r="G327" s="22">
        <v>1730</v>
      </c>
      <c r="H327" s="19">
        <v>1197</v>
      </c>
      <c r="I327" s="19">
        <v>0.69</v>
      </c>
      <c r="J327" s="19">
        <v>138</v>
      </c>
      <c r="K327" s="19">
        <v>139</v>
      </c>
      <c r="L327" s="19" t="s">
        <v>833</v>
      </c>
      <c r="M327" s="19" t="s">
        <v>705</v>
      </c>
      <c r="N327" s="19"/>
      <c r="O327" s="19" t="s">
        <v>521</v>
      </c>
      <c r="P327" s="19"/>
      <c r="Q327" s="19" t="s">
        <v>547</v>
      </c>
      <c r="R327" s="19" t="s">
        <v>1006</v>
      </c>
    </row>
    <row r="328" spans="1:18">
      <c r="A328" s="19">
        <v>348</v>
      </c>
      <c r="B328" s="19" t="s">
        <v>517</v>
      </c>
      <c r="C328" s="21">
        <v>9.9999999999999995E-7</v>
      </c>
      <c r="D328" s="19"/>
      <c r="E328" s="19"/>
      <c r="F328" s="22">
        <v>358587</v>
      </c>
      <c r="G328" s="22">
        <v>1536</v>
      </c>
      <c r="H328" s="19">
        <v>106672</v>
      </c>
      <c r="I328" s="19">
        <v>69.45</v>
      </c>
      <c r="J328" s="19">
        <v>180</v>
      </c>
      <c r="K328" s="19">
        <v>101</v>
      </c>
      <c r="L328" s="19" t="s">
        <v>889</v>
      </c>
      <c r="M328" s="19" t="s">
        <v>854</v>
      </c>
      <c r="N328" s="19"/>
      <c r="O328" s="19" t="s">
        <v>521</v>
      </c>
      <c r="P328" s="19"/>
      <c r="Q328" s="19" t="s">
        <v>547</v>
      </c>
      <c r="R328" s="19" t="s">
        <v>1007</v>
      </c>
    </row>
    <row r="329" spans="1:18">
      <c r="A329" s="19">
        <v>328</v>
      </c>
      <c r="B329" s="19" t="s">
        <v>517</v>
      </c>
      <c r="C329" s="21">
        <v>9.9999999999999995E-7</v>
      </c>
      <c r="D329" s="19"/>
      <c r="E329" s="19"/>
      <c r="F329" s="22">
        <v>368520</v>
      </c>
      <c r="G329" s="22">
        <v>1451</v>
      </c>
      <c r="H329" s="19">
        <v>2266</v>
      </c>
      <c r="I329" s="19">
        <v>1.56</v>
      </c>
      <c r="J329" s="19">
        <v>178</v>
      </c>
      <c r="K329" s="19">
        <v>86</v>
      </c>
      <c r="L329" s="19" t="s">
        <v>584</v>
      </c>
      <c r="M329" s="19" t="s">
        <v>651</v>
      </c>
      <c r="N329" s="19"/>
      <c r="O329" s="19" t="s">
        <v>521</v>
      </c>
      <c r="P329" s="19"/>
      <c r="Q329" s="19" t="s">
        <v>547</v>
      </c>
      <c r="R329" s="19" t="s">
        <v>1008</v>
      </c>
    </row>
    <row r="330" spans="1:18">
      <c r="A330" s="19">
        <v>322</v>
      </c>
      <c r="B330" s="19" t="s">
        <v>517</v>
      </c>
      <c r="C330" s="21">
        <v>9.9999999999999995E-7</v>
      </c>
      <c r="D330" s="19"/>
      <c r="E330" s="19"/>
      <c r="F330" s="22">
        <v>384413</v>
      </c>
      <c r="G330" s="22">
        <v>1329</v>
      </c>
      <c r="H330" s="19">
        <v>16411</v>
      </c>
      <c r="I330" s="19">
        <v>12.35</v>
      </c>
      <c r="J330" s="19">
        <v>156</v>
      </c>
      <c r="K330" s="19">
        <v>72</v>
      </c>
      <c r="L330" s="19" t="s">
        <v>815</v>
      </c>
      <c r="M330" s="19" t="s">
        <v>610</v>
      </c>
      <c r="N330" s="19"/>
      <c r="O330" s="19" t="s">
        <v>521</v>
      </c>
      <c r="P330" s="19"/>
      <c r="Q330" s="19" t="s">
        <v>547</v>
      </c>
      <c r="R330" s="19" t="s">
        <v>1009</v>
      </c>
    </row>
    <row r="331" spans="1:18">
      <c r="A331" s="19">
        <v>343</v>
      </c>
      <c r="B331" s="19" t="s">
        <v>517</v>
      </c>
      <c r="C331" s="21">
        <v>9.9999999999999995E-7</v>
      </c>
      <c r="D331" s="19"/>
      <c r="E331" s="19"/>
      <c r="F331" s="22">
        <v>391916</v>
      </c>
      <c r="G331" s="22">
        <v>1275</v>
      </c>
      <c r="H331" s="19">
        <v>60220</v>
      </c>
      <c r="I331" s="19">
        <v>47.23</v>
      </c>
      <c r="J331" s="19">
        <v>153</v>
      </c>
      <c r="K331" s="19">
        <v>139</v>
      </c>
      <c r="L331" s="19" t="s">
        <v>833</v>
      </c>
      <c r="M331" s="19" t="s">
        <v>705</v>
      </c>
      <c r="N331" s="19"/>
      <c r="O331" s="19" t="s">
        <v>521</v>
      </c>
      <c r="P331" s="19"/>
      <c r="Q331" s="19" t="s">
        <v>547</v>
      </c>
      <c r="R331" s="19" t="s">
        <v>1010</v>
      </c>
    </row>
    <row r="332" spans="1:18">
      <c r="A332" s="19">
        <v>334</v>
      </c>
      <c r="B332" s="19" t="s">
        <v>517</v>
      </c>
      <c r="C332" s="21">
        <v>9.9999999999999995E-7</v>
      </c>
      <c r="D332" s="19"/>
      <c r="E332" s="19"/>
      <c r="F332" s="22">
        <v>413792</v>
      </c>
      <c r="G332" s="22">
        <v>1136</v>
      </c>
      <c r="H332" s="19">
        <v>196470</v>
      </c>
      <c r="I332" s="19">
        <v>172.95</v>
      </c>
      <c r="J332" s="19">
        <v>161</v>
      </c>
      <c r="K332" s="19">
        <v>102</v>
      </c>
      <c r="L332" s="19" t="s">
        <v>1011</v>
      </c>
      <c r="M332" s="19" t="s">
        <v>840</v>
      </c>
      <c r="N332" s="19"/>
      <c r="O332" s="19" t="s">
        <v>521</v>
      </c>
      <c r="P332" s="19"/>
      <c r="Q332" s="19" t="s">
        <v>547</v>
      </c>
      <c r="R332" s="19" t="s">
        <v>1012</v>
      </c>
    </row>
    <row r="333" spans="1:18">
      <c r="A333" s="19">
        <v>346</v>
      </c>
      <c r="B333" s="19" t="s">
        <v>517</v>
      </c>
      <c r="C333" s="21">
        <v>9.9999999999999995E-7</v>
      </c>
      <c r="D333" s="19"/>
      <c r="E333" s="19"/>
      <c r="F333" s="22">
        <v>443253</v>
      </c>
      <c r="G333" s="22">
        <v>978</v>
      </c>
      <c r="H333" s="19">
        <v>12687</v>
      </c>
      <c r="I333" s="19">
        <v>12.97</v>
      </c>
      <c r="J333" s="19">
        <v>178</v>
      </c>
      <c r="K333" s="19">
        <v>109</v>
      </c>
      <c r="L333" s="19" t="s">
        <v>592</v>
      </c>
      <c r="M333" s="19" t="s">
        <v>531</v>
      </c>
      <c r="N333" s="19"/>
      <c r="O333" s="19" t="s">
        <v>521</v>
      </c>
      <c r="P333" s="19"/>
      <c r="Q333" s="19" t="s">
        <v>547</v>
      </c>
      <c r="R333" s="19" t="s">
        <v>1013</v>
      </c>
    </row>
    <row r="334" spans="1:18">
      <c r="A334" s="19">
        <v>341</v>
      </c>
      <c r="B334" s="19" t="s">
        <v>517</v>
      </c>
      <c r="C334" s="21">
        <v>9.9999999999999995E-7</v>
      </c>
      <c r="D334" s="19"/>
      <c r="E334" s="19"/>
      <c r="F334" s="22">
        <v>476171</v>
      </c>
      <c r="G334" s="22">
        <v>835</v>
      </c>
      <c r="H334" s="19">
        <v>1876</v>
      </c>
      <c r="I334" s="19">
        <v>2.25</v>
      </c>
      <c r="J334" s="19">
        <v>111</v>
      </c>
      <c r="K334" s="19">
        <v>119</v>
      </c>
      <c r="L334" s="19" t="s">
        <v>642</v>
      </c>
      <c r="M334" s="19" t="s">
        <v>531</v>
      </c>
      <c r="N334" s="19"/>
      <c r="O334" s="19" t="s">
        <v>521</v>
      </c>
      <c r="P334" s="19"/>
      <c r="Q334" s="19" t="s">
        <v>547</v>
      </c>
      <c r="R334" s="19" t="s">
        <v>1014</v>
      </c>
    </row>
    <row r="335" spans="1:18">
      <c r="A335" s="19">
        <v>340</v>
      </c>
      <c r="B335" s="19" t="s">
        <v>517</v>
      </c>
      <c r="C335" s="21">
        <v>9.9999999999999995E-7</v>
      </c>
      <c r="D335" s="19"/>
      <c r="E335" s="19"/>
      <c r="F335" s="22">
        <v>495396</v>
      </c>
      <c r="G335" s="22">
        <v>764</v>
      </c>
      <c r="H335" s="19">
        <v>6623</v>
      </c>
      <c r="I335" s="19">
        <v>8.67</v>
      </c>
      <c r="J335" s="19">
        <v>156</v>
      </c>
      <c r="K335" s="19">
        <v>130</v>
      </c>
      <c r="L335" s="19" t="s">
        <v>951</v>
      </c>
      <c r="M335" s="19" t="s">
        <v>688</v>
      </c>
      <c r="N335" s="19"/>
      <c r="O335" s="19" t="s">
        <v>521</v>
      </c>
      <c r="P335" s="19"/>
      <c r="Q335" s="19" t="s">
        <v>547</v>
      </c>
      <c r="R335" s="19" t="s">
        <v>1015</v>
      </c>
    </row>
    <row r="336" spans="1:18">
      <c r="A336" s="19">
        <v>339</v>
      </c>
      <c r="B336" s="19" t="s">
        <v>517</v>
      </c>
      <c r="C336" s="21">
        <v>9.9999999999999995E-7</v>
      </c>
      <c r="D336" s="19"/>
      <c r="E336" s="19"/>
      <c r="F336" s="22">
        <v>516438</v>
      </c>
      <c r="G336" s="22">
        <v>695</v>
      </c>
      <c r="H336" s="19">
        <v>4875</v>
      </c>
      <c r="I336" s="19">
        <v>7.01</v>
      </c>
      <c r="J336" s="19">
        <v>151</v>
      </c>
      <c r="K336" s="19">
        <v>139</v>
      </c>
      <c r="L336" s="19" t="s">
        <v>833</v>
      </c>
      <c r="M336" s="19" t="s">
        <v>520</v>
      </c>
      <c r="N336" s="19"/>
      <c r="O336" s="19" t="s">
        <v>521</v>
      </c>
      <c r="P336" s="19"/>
      <c r="Q336" s="19" t="s">
        <v>547</v>
      </c>
      <c r="R336" s="19" t="s">
        <v>1016</v>
      </c>
    </row>
    <row r="337" spans="1:18">
      <c r="A337" s="19">
        <v>321</v>
      </c>
      <c r="B337" s="19" t="s">
        <v>517</v>
      </c>
      <c r="C337" s="21">
        <v>9.9999999999999995E-7</v>
      </c>
      <c r="D337" s="19"/>
      <c r="E337" s="19"/>
      <c r="F337" s="22">
        <v>533073</v>
      </c>
      <c r="G337" s="22">
        <v>646</v>
      </c>
      <c r="H337" s="19">
        <v>582</v>
      </c>
      <c r="I337" s="19">
        <v>0.9</v>
      </c>
      <c r="J337" s="19">
        <v>209</v>
      </c>
      <c r="K337" s="19">
        <v>135</v>
      </c>
      <c r="L337" s="19" t="s">
        <v>745</v>
      </c>
      <c r="M337" s="19" t="s">
        <v>574</v>
      </c>
      <c r="N337" s="19"/>
      <c r="O337" s="19" t="s">
        <v>521</v>
      </c>
      <c r="P337" s="19"/>
      <c r="Q337" s="19" t="s">
        <v>547</v>
      </c>
      <c r="R337" s="19" t="s">
        <v>1017</v>
      </c>
    </row>
    <row r="338" spans="1:18">
      <c r="A338" s="19">
        <v>336</v>
      </c>
      <c r="B338" s="19" t="s">
        <v>517</v>
      </c>
      <c r="C338" s="21">
        <v>9.9999999999999995E-7</v>
      </c>
      <c r="D338" s="19"/>
      <c r="E338" s="19"/>
      <c r="F338" s="22">
        <v>534517</v>
      </c>
      <c r="G338" s="22">
        <v>642</v>
      </c>
      <c r="H338" s="19">
        <v>6051</v>
      </c>
      <c r="I338" s="19">
        <v>9.43</v>
      </c>
      <c r="J338" s="19">
        <v>99</v>
      </c>
      <c r="K338" s="19">
        <v>132</v>
      </c>
      <c r="L338" s="19" t="s">
        <v>772</v>
      </c>
      <c r="M338" s="19" t="s">
        <v>688</v>
      </c>
      <c r="N338" s="19"/>
      <c r="O338" s="19" t="s">
        <v>521</v>
      </c>
      <c r="P338" s="19"/>
      <c r="Q338" s="19" t="s">
        <v>547</v>
      </c>
      <c r="R338" s="19" t="s">
        <v>1018</v>
      </c>
    </row>
    <row r="339" spans="1:18">
      <c r="A339" s="19">
        <v>325</v>
      </c>
      <c r="B339" s="19" t="s">
        <v>517</v>
      </c>
      <c r="C339" s="21">
        <v>9.9999999999999995E-7</v>
      </c>
      <c r="D339" s="19"/>
      <c r="E339" s="19"/>
      <c r="F339" s="22">
        <v>540655</v>
      </c>
      <c r="G339" s="22">
        <v>625</v>
      </c>
      <c r="H339" s="19">
        <v>73027</v>
      </c>
      <c r="I339" s="19">
        <v>116.84</v>
      </c>
      <c r="J339" s="19">
        <v>162</v>
      </c>
      <c r="K339" s="19">
        <v>130</v>
      </c>
      <c r="L339" s="19" t="s">
        <v>951</v>
      </c>
      <c r="M339" s="19" t="s">
        <v>520</v>
      </c>
      <c r="N339" s="19"/>
      <c r="O339" s="19" t="s">
        <v>521</v>
      </c>
      <c r="P339" s="19"/>
      <c r="Q339" s="19" t="s">
        <v>547</v>
      </c>
      <c r="R339" s="19" t="s">
        <v>1019</v>
      </c>
    </row>
    <row r="340" spans="1:18">
      <c r="A340" s="19">
        <v>330</v>
      </c>
      <c r="B340" s="19" t="s">
        <v>517</v>
      </c>
      <c r="C340" s="21">
        <v>9.9999999999999995E-7</v>
      </c>
      <c r="D340" s="19"/>
      <c r="E340" s="19"/>
      <c r="F340" s="22">
        <v>599918</v>
      </c>
      <c r="G340" s="22">
        <v>489</v>
      </c>
      <c r="H340" s="19">
        <v>110412</v>
      </c>
      <c r="I340" s="19">
        <v>225.79</v>
      </c>
      <c r="J340" s="19">
        <v>202</v>
      </c>
      <c r="K340" s="19">
        <v>133</v>
      </c>
      <c r="L340" s="19" t="s">
        <v>767</v>
      </c>
      <c r="M340" s="19" t="s">
        <v>660</v>
      </c>
      <c r="N340" s="19"/>
      <c r="O340" s="19" t="s">
        <v>521</v>
      </c>
      <c r="P340" s="19"/>
      <c r="Q340" s="19" t="s">
        <v>547</v>
      </c>
      <c r="R340" s="19" t="s">
        <v>1020</v>
      </c>
    </row>
    <row r="341" spans="1:18">
      <c r="A341" s="19">
        <v>327</v>
      </c>
      <c r="B341" s="19" t="s">
        <v>517</v>
      </c>
      <c r="C341" s="21">
        <v>9.9999999999999995E-7</v>
      </c>
      <c r="D341" s="19"/>
      <c r="E341" s="19"/>
      <c r="F341" s="22">
        <v>631504</v>
      </c>
      <c r="G341" s="22">
        <v>432</v>
      </c>
      <c r="H341" s="19">
        <v>131208</v>
      </c>
      <c r="I341" s="19">
        <v>303.72000000000003</v>
      </c>
      <c r="J341" s="19">
        <v>207</v>
      </c>
      <c r="K341" s="19">
        <v>107</v>
      </c>
      <c r="L341" s="19" t="s">
        <v>932</v>
      </c>
      <c r="M341" s="19" t="s">
        <v>614</v>
      </c>
      <c r="N341" s="19"/>
      <c r="O341" s="19" t="s">
        <v>521</v>
      </c>
      <c r="P341" s="19"/>
      <c r="Q341" s="19" t="s">
        <v>547</v>
      </c>
      <c r="R341" s="19" t="s">
        <v>1021</v>
      </c>
    </row>
    <row r="342" spans="1:18">
      <c r="A342" s="19">
        <v>337</v>
      </c>
      <c r="B342" s="19" t="s">
        <v>517</v>
      </c>
      <c r="C342" s="21">
        <v>9.9999999999999995E-7</v>
      </c>
      <c r="D342" s="19"/>
      <c r="E342" s="19"/>
      <c r="F342" s="22">
        <v>687410</v>
      </c>
      <c r="G342" s="22">
        <v>350</v>
      </c>
      <c r="H342" s="19">
        <v>727</v>
      </c>
      <c r="I342" s="19">
        <v>2.08</v>
      </c>
      <c r="J342" s="19">
        <v>168</v>
      </c>
      <c r="K342" s="19">
        <v>94</v>
      </c>
      <c r="L342" s="19" t="s">
        <v>622</v>
      </c>
      <c r="M342" s="19" t="s">
        <v>666</v>
      </c>
      <c r="N342" s="19"/>
      <c r="O342" s="19" t="s">
        <v>521</v>
      </c>
      <c r="P342" s="19"/>
      <c r="Q342" s="19" t="s">
        <v>547</v>
      </c>
      <c r="R342" s="19" t="s">
        <v>1022</v>
      </c>
    </row>
    <row r="343" spans="1:18">
      <c r="A343" s="19">
        <v>333</v>
      </c>
      <c r="B343" s="19" t="s">
        <v>517</v>
      </c>
      <c r="C343" s="21">
        <v>9.9999999999999995E-7</v>
      </c>
      <c r="D343" s="19"/>
      <c r="E343" s="19"/>
      <c r="F343" s="22">
        <v>736197</v>
      </c>
      <c r="G343" s="22">
        <v>295</v>
      </c>
      <c r="H343" s="19">
        <v>248</v>
      </c>
      <c r="I343" s="19">
        <v>0.84</v>
      </c>
      <c r="J343" s="19">
        <v>208</v>
      </c>
      <c r="K343" s="19">
        <v>139</v>
      </c>
      <c r="L343" s="19" t="s">
        <v>833</v>
      </c>
      <c r="M343" s="19" t="s">
        <v>633</v>
      </c>
      <c r="N343" s="19"/>
      <c r="O343" s="19" t="s">
        <v>521</v>
      </c>
      <c r="P343" s="19"/>
      <c r="Q343" s="19" t="s">
        <v>547</v>
      </c>
      <c r="R343" s="19" t="s">
        <v>1023</v>
      </c>
    </row>
    <row r="344" spans="1:18">
      <c r="A344" s="19">
        <v>331</v>
      </c>
      <c r="B344" s="19" t="s">
        <v>517</v>
      </c>
      <c r="C344" s="21">
        <v>9.9999999999999995E-7</v>
      </c>
      <c r="D344" s="19"/>
      <c r="E344" s="19"/>
      <c r="F344" s="22">
        <v>790568</v>
      </c>
      <c r="G344" s="22">
        <v>245</v>
      </c>
      <c r="H344" s="19">
        <v>2685</v>
      </c>
      <c r="I344" s="19">
        <v>10.96</v>
      </c>
      <c r="J344" s="19">
        <v>187</v>
      </c>
      <c r="K344" s="19">
        <v>65</v>
      </c>
      <c r="L344" s="19" t="s">
        <v>719</v>
      </c>
      <c r="M344" s="19" t="s">
        <v>541</v>
      </c>
      <c r="N344" s="19"/>
      <c r="O344" s="19" t="s">
        <v>521</v>
      </c>
      <c r="P344" s="19"/>
      <c r="Q344" s="19" t="s">
        <v>547</v>
      </c>
      <c r="R344" s="19" t="s">
        <v>1024</v>
      </c>
    </row>
    <row r="345" spans="1:18">
      <c r="A345" s="19">
        <v>345</v>
      </c>
      <c r="B345" s="19" t="s">
        <v>517</v>
      </c>
      <c r="C345" s="21">
        <v>9.9999999999999995E-7</v>
      </c>
      <c r="D345" s="19"/>
      <c r="E345" s="19"/>
      <c r="F345" s="22">
        <v>819594</v>
      </c>
      <c r="G345" s="22">
        <v>223</v>
      </c>
      <c r="H345" s="19">
        <v>7015</v>
      </c>
      <c r="I345" s="19">
        <v>31.46</v>
      </c>
      <c r="J345" s="19">
        <v>132</v>
      </c>
      <c r="K345" s="19">
        <v>141</v>
      </c>
      <c r="L345" s="19" t="s">
        <v>695</v>
      </c>
      <c r="M345" s="19" t="s">
        <v>660</v>
      </c>
      <c r="N345" s="19"/>
      <c r="O345" s="19" t="s">
        <v>521</v>
      </c>
      <c r="P345" s="19"/>
      <c r="Q345" s="19" t="s">
        <v>547</v>
      </c>
      <c r="R345" s="19" t="s">
        <v>1025</v>
      </c>
    </row>
    <row r="346" spans="1:18">
      <c r="A346" s="19">
        <v>332</v>
      </c>
      <c r="B346" s="19" t="s">
        <v>517</v>
      </c>
      <c r="C346" s="21">
        <v>9.9999999999999995E-7</v>
      </c>
      <c r="D346" s="19"/>
      <c r="E346" s="19"/>
      <c r="F346" s="22">
        <v>931514</v>
      </c>
      <c r="G346" s="22">
        <v>158</v>
      </c>
      <c r="H346" s="19">
        <v>271</v>
      </c>
      <c r="I346" s="19">
        <v>1.72</v>
      </c>
      <c r="J346" s="19">
        <v>189</v>
      </c>
      <c r="K346" s="19">
        <v>118</v>
      </c>
      <c r="L346" s="19" t="s">
        <v>856</v>
      </c>
      <c r="M346" s="19" t="s">
        <v>705</v>
      </c>
      <c r="N346" s="19"/>
      <c r="O346" s="19" t="s">
        <v>521</v>
      </c>
      <c r="P346" s="19"/>
      <c r="Q346" s="19" t="s">
        <v>547</v>
      </c>
      <c r="R346" s="19" t="s">
        <v>1026</v>
      </c>
    </row>
    <row r="347" spans="1:18">
      <c r="A347" s="19">
        <v>326</v>
      </c>
      <c r="B347" s="19" t="s">
        <v>517</v>
      </c>
      <c r="C347" s="21">
        <v>9.9999999999999995E-7</v>
      </c>
      <c r="D347" s="19"/>
      <c r="E347" s="19"/>
      <c r="F347" s="22">
        <v>938549</v>
      </c>
      <c r="G347" s="22">
        <v>155</v>
      </c>
      <c r="H347" s="19">
        <v>121179</v>
      </c>
      <c r="I347" s="19">
        <v>781.8</v>
      </c>
      <c r="J347" s="19">
        <v>20</v>
      </c>
      <c r="K347" s="19">
        <v>138</v>
      </c>
      <c r="L347" s="19" t="s">
        <v>556</v>
      </c>
      <c r="M347" s="19" t="s">
        <v>840</v>
      </c>
      <c r="N347" s="19"/>
      <c r="O347" s="19" t="s">
        <v>521</v>
      </c>
      <c r="P347" s="19"/>
      <c r="Q347" s="19" t="s">
        <v>547</v>
      </c>
      <c r="R347" s="19" t="s">
        <v>1027</v>
      </c>
    </row>
    <row r="348" spans="1:18">
      <c r="A348" s="19">
        <v>323</v>
      </c>
      <c r="B348" s="19" t="s">
        <v>517</v>
      </c>
      <c r="C348" s="21">
        <v>9.9999999999999995E-7</v>
      </c>
      <c r="D348" s="19"/>
      <c r="E348" s="19"/>
      <c r="F348" s="22">
        <v>941951</v>
      </c>
      <c r="G348" s="22">
        <v>153</v>
      </c>
      <c r="H348" s="19">
        <v>499</v>
      </c>
      <c r="I348" s="19">
        <v>3.26</v>
      </c>
      <c r="J348" s="19">
        <v>125</v>
      </c>
      <c r="K348" s="19">
        <v>139</v>
      </c>
      <c r="L348" s="19" t="s">
        <v>833</v>
      </c>
      <c r="M348" s="19" t="s">
        <v>533</v>
      </c>
      <c r="N348" s="19"/>
      <c r="O348" s="19" t="s">
        <v>521</v>
      </c>
      <c r="P348" s="19"/>
      <c r="Q348" s="19" t="s">
        <v>547</v>
      </c>
      <c r="R348" s="19" t="s">
        <v>1028</v>
      </c>
    </row>
    <row r="349" spans="1:18">
      <c r="A349" s="19">
        <v>335</v>
      </c>
      <c r="B349" s="19" t="s">
        <v>517</v>
      </c>
      <c r="C349" s="21">
        <v>9.9999999999999995E-7</v>
      </c>
      <c r="D349" s="19"/>
      <c r="E349" s="19"/>
      <c r="F349" s="22">
        <v>991102</v>
      </c>
      <c r="G349" s="22">
        <v>133</v>
      </c>
      <c r="H349" s="19">
        <v>10797</v>
      </c>
      <c r="I349" s="19">
        <v>81.180000000000007</v>
      </c>
      <c r="J349" s="19">
        <v>221</v>
      </c>
      <c r="K349" s="19">
        <v>139</v>
      </c>
      <c r="L349" s="19" t="s">
        <v>833</v>
      </c>
      <c r="M349" s="19" t="s">
        <v>688</v>
      </c>
      <c r="N349" s="19"/>
      <c r="O349" s="19" t="s">
        <v>521</v>
      </c>
      <c r="P349" s="19"/>
      <c r="Q349" s="19" t="s">
        <v>547</v>
      </c>
      <c r="R349" s="19" t="s">
        <v>1029</v>
      </c>
    </row>
    <row r="350" spans="1:18">
      <c r="A350" s="19">
        <v>344</v>
      </c>
      <c r="B350" s="19" t="s">
        <v>517</v>
      </c>
      <c r="C350" s="21">
        <v>9.9999999999999995E-7</v>
      </c>
      <c r="D350" s="19"/>
      <c r="E350" s="19"/>
      <c r="F350" s="22">
        <v>999012</v>
      </c>
      <c r="G350" s="22">
        <v>130</v>
      </c>
      <c r="H350" s="19">
        <v>135063</v>
      </c>
      <c r="I350" s="19">
        <v>1038.95</v>
      </c>
      <c r="J350" s="19">
        <v>192</v>
      </c>
      <c r="K350" s="19">
        <v>69</v>
      </c>
      <c r="L350" s="19" t="s">
        <v>679</v>
      </c>
      <c r="M350" s="19" t="s">
        <v>669</v>
      </c>
      <c r="N350" s="19"/>
      <c r="O350" s="19" t="s">
        <v>521</v>
      </c>
      <c r="P350" s="19"/>
      <c r="Q350" s="19" t="s">
        <v>547</v>
      </c>
      <c r="R350" s="19" t="s">
        <v>1030</v>
      </c>
    </row>
    <row r="351" spans="1:18">
      <c r="A351" s="19">
        <v>442</v>
      </c>
      <c r="B351" s="19" t="s">
        <v>517</v>
      </c>
      <c r="C351" s="21">
        <v>0</v>
      </c>
      <c r="D351" s="19"/>
      <c r="E351" s="19"/>
      <c r="F351" s="22">
        <v>30415</v>
      </c>
      <c r="G351" s="22">
        <v>68494</v>
      </c>
      <c r="H351" s="19">
        <v>51390</v>
      </c>
      <c r="I351" s="19">
        <v>0.75</v>
      </c>
      <c r="J351" s="19">
        <v>200</v>
      </c>
      <c r="K351" s="19">
        <v>90</v>
      </c>
      <c r="L351" s="19" t="s">
        <v>978</v>
      </c>
      <c r="M351" s="19" t="s">
        <v>520</v>
      </c>
      <c r="N351" s="19"/>
      <c r="O351" s="19" t="s">
        <v>521</v>
      </c>
      <c r="P351" s="19"/>
      <c r="Q351" s="19" t="s">
        <v>547</v>
      </c>
      <c r="R351" s="19" t="s">
        <v>1031</v>
      </c>
    </row>
    <row r="352" spans="1:18">
      <c r="A352" s="19">
        <v>499</v>
      </c>
      <c r="B352" s="19" t="s">
        <v>517</v>
      </c>
      <c r="C352" s="21">
        <v>0</v>
      </c>
      <c r="D352" s="19"/>
      <c r="E352" s="19"/>
      <c r="F352" s="22">
        <v>63040</v>
      </c>
      <c r="G352" s="22">
        <v>27733</v>
      </c>
      <c r="H352" s="19">
        <v>276</v>
      </c>
      <c r="I352" s="19">
        <v>0.01</v>
      </c>
      <c r="J352" s="19">
        <v>178</v>
      </c>
      <c r="K352" s="19">
        <v>110</v>
      </c>
      <c r="L352" s="19" t="s">
        <v>657</v>
      </c>
      <c r="M352" s="19" t="s">
        <v>688</v>
      </c>
      <c r="N352" s="19"/>
      <c r="O352" s="19" t="s">
        <v>521</v>
      </c>
      <c r="P352" s="19"/>
      <c r="Q352" s="19" t="s">
        <v>547</v>
      </c>
      <c r="R352" s="19" t="s">
        <v>1032</v>
      </c>
    </row>
    <row r="353" spans="1:18">
      <c r="A353" s="19">
        <v>361</v>
      </c>
      <c r="B353" s="19" t="s">
        <v>517</v>
      </c>
      <c r="C353" s="21">
        <v>0</v>
      </c>
      <c r="D353" s="19"/>
      <c r="E353" s="19"/>
      <c r="F353" s="22">
        <v>203477</v>
      </c>
      <c r="G353" s="22">
        <v>4546</v>
      </c>
      <c r="H353" s="19">
        <v>145251</v>
      </c>
      <c r="I353" s="19">
        <v>31.95</v>
      </c>
      <c r="J353" s="19">
        <v>188</v>
      </c>
      <c r="K353" s="19"/>
      <c r="L353" s="19" t="s">
        <v>521</v>
      </c>
      <c r="M353" s="19"/>
      <c r="N353" s="19">
        <v>27</v>
      </c>
      <c r="O353" s="19" t="s">
        <v>1033</v>
      </c>
      <c r="P353" s="19" t="s">
        <v>533</v>
      </c>
      <c r="Q353" s="19" t="s">
        <v>550</v>
      </c>
      <c r="R353" s="19" t="s">
        <v>1034</v>
      </c>
    </row>
    <row r="354" spans="1:18">
      <c r="A354" s="19">
        <v>478</v>
      </c>
      <c r="B354" s="19" t="s">
        <v>517</v>
      </c>
      <c r="C354" s="21">
        <v>0</v>
      </c>
      <c r="D354" s="19"/>
      <c r="E354" s="19"/>
      <c r="F354" s="22">
        <v>236150</v>
      </c>
      <c r="G354" s="22">
        <v>3472</v>
      </c>
      <c r="H354" s="19">
        <v>10936</v>
      </c>
      <c r="I354" s="19">
        <v>3.15</v>
      </c>
      <c r="J354" s="19">
        <v>154</v>
      </c>
      <c r="K354" s="19">
        <v>76</v>
      </c>
      <c r="L354" s="19" t="s">
        <v>647</v>
      </c>
      <c r="M354" s="19" t="s">
        <v>688</v>
      </c>
      <c r="N354" s="19"/>
      <c r="O354" s="19" t="s">
        <v>521</v>
      </c>
      <c r="P354" s="19"/>
      <c r="Q354" s="19" t="s">
        <v>547</v>
      </c>
      <c r="R354" s="19" t="s">
        <v>1035</v>
      </c>
    </row>
    <row r="355" spans="1:18">
      <c r="A355" s="19">
        <v>391</v>
      </c>
      <c r="B355" s="19" t="s">
        <v>517</v>
      </c>
      <c r="C355" s="21">
        <v>0</v>
      </c>
      <c r="D355" s="19"/>
      <c r="E355" s="19"/>
      <c r="F355" s="22">
        <v>302722</v>
      </c>
      <c r="G355" s="22">
        <v>2162</v>
      </c>
      <c r="H355" s="19">
        <v>407</v>
      </c>
      <c r="I355" s="19">
        <v>0.19</v>
      </c>
      <c r="J355" s="19">
        <v>111</v>
      </c>
      <c r="K355" s="19">
        <v>80</v>
      </c>
      <c r="L355" s="19" t="s">
        <v>1036</v>
      </c>
      <c r="M355" s="19" t="s">
        <v>610</v>
      </c>
      <c r="N355" s="19"/>
      <c r="O355" s="19" t="s">
        <v>521</v>
      </c>
      <c r="P355" s="19"/>
      <c r="Q355" s="19" t="s">
        <v>547</v>
      </c>
      <c r="R355" s="19" t="s">
        <v>1037</v>
      </c>
    </row>
    <row r="356" spans="1:18">
      <c r="A356" s="19">
        <v>375</v>
      </c>
      <c r="B356" s="19" t="s">
        <v>517</v>
      </c>
      <c r="C356" s="21">
        <v>0</v>
      </c>
      <c r="D356" s="19"/>
      <c r="E356" s="19"/>
      <c r="F356" s="22">
        <v>317307</v>
      </c>
      <c r="G356" s="22">
        <v>1969</v>
      </c>
      <c r="H356" s="19">
        <v>4319</v>
      </c>
      <c r="I356" s="19">
        <v>2.19</v>
      </c>
      <c r="J356" s="19">
        <v>200</v>
      </c>
      <c r="K356" s="19">
        <v>135</v>
      </c>
      <c r="L356" s="19" t="s">
        <v>745</v>
      </c>
      <c r="M356" s="19" t="s">
        <v>610</v>
      </c>
      <c r="N356" s="19"/>
      <c r="O356" s="19" t="s">
        <v>521</v>
      </c>
      <c r="P356" s="19"/>
      <c r="Q356" s="19" t="s">
        <v>547</v>
      </c>
      <c r="R356" s="19" t="s">
        <v>1038</v>
      </c>
    </row>
    <row r="357" spans="1:18">
      <c r="A357" s="19">
        <v>393</v>
      </c>
      <c r="B357" s="19" t="s">
        <v>517</v>
      </c>
      <c r="C357" s="21">
        <v>0</v>
      </c>
      <c r="D357" s="19"/>
      <c r="E357" s="19"/>
      <c r="F357" s="22">
        <v>317938</v>
      </c>
      <c r="G357" s="22">
        <v>1961</v>
      </c>
      <c r="H357" s="19">
        <v>74576</v>
      </c>
      <c r="I357" s="19">
        <v>38.03</v>
      </c>
      <c r="J357" s="19">
        <v>209</v>
      </c>
      <c r="K357" s="19">
        <v>122</v>
      </c>
      <c r="L357" s="19" t="s">
        <v>822</v>
      </c>
      <c r="M357" s="19" t="s">
        <v>660</v>
      </c>
      <c r="N357" s="19"/>
      <c r="O357" s="19" t="s">
        <v>521</v>
      </c>
      <c r="P357" s="19"/>
      <c r="Q357" s="19" t="s">
        <v>547</v>
      </c>
      <c r="R357" s="19" t="s">
        <v>1039</v>
      </c>
    </row>
    <row r="358" spans="1:18">
      <c r="A358" s="19">
        <v>464</v>
      </c>
      <c r="B358" s="19" t="s">
        <v>517</v>
      </c>
      <c r="C358" s="21">
        <v>0</v>
      </c>
      <c r="D358" s="19"/>
      <c r="E358" s="19"/>
      <c r="F358" s="22">
        <v>333140</v>
      </c>
      <c r="G358" s="22">
        <v>1785</v>
      </c>
      <c r="H358" s="19">
        <v>41907</v>
      </c>
      <c r="I358" s="19">
        <v>23.48</v>
      </c>
      <c r="J358" s="19">
        <v>150</v>
      </c>
      <c r="K358" s="19">
        <v>69</v>
      </c>
      <c r="L358" s="19" t="s">
        <v>679</v>
      </c>
      <c r="M358" s="19" t="s">
        <v>520</v>
      </c>
      <c r="N358" s="19"/>
      <c r="O358" s="19" t="s">
        <v>521</v>
      </c>
      <c r="P358" s="19"/>
      <c r="Q358" s="19" t="s">
        <v>547</v>
      </c>
      <c r="R358" s="19" t="s">
        <v>1040</v>
      </c>
    </row>
    <row r="359" spans="1:18">
      <c r="A359" s="19">
        <v>473</v>
      </c>
      <c r="B359" s="19" t="s">
        <v>517</v>
      </c>
      <c r="C359" s="21">
        <v>0</v>
      </c>
      <c r="D359" s="19"/>
      <c r="E359" s="19"/>
      <c r="F359" s="22">
        <v>339050</v>
      </c>
      <c r="G359" s="22">
        <v>1723</v>
      </c>
      <c r="H359" s="19">
        <v>33025</v>
      </c>
      <c r="I359" s="19">
        <v>19.170000000000002</v>
      </c>
      <c r="J359" s="19">
        <v>221</v>
      </c>
      <c r="K359" s="19">
        <v>103</v>
      </c>
      <c r="L359" s="19" t="s">
        <v>729</v>
      </c>
      <c r="M359" s="19" t="s">
        <v>533</v>
      </c>
      <c r="N359" s="19"/>
      <c r="O359" s="19" t="s">
        <v>521</v>
      </c>
      <c r="P359" s="19"/>
      <c r="Q359" s="19" t="s">
        <v>547</v>
      </c>
      <c r="R359" s="19" t="s">
        <v>1041</v>
      </c>
    </row>
    <row r="360" spans="1:18">
      <c r="A360" s="19">
        <v>434</v>
      </c>
      <c r="B360" s="19" t="s">
        <v>517</v>
      </c>
      <c r="C360" s="21">
        <v>0</v>
      </c>
      <c r="D360" s="19"/>
      <c r="E360" s="19"/>
      <c r="F360" s="22">
        <v>339899</v>
      </c>
      <c r="G360" s="22">
        <v>1714</v>
      </c>
      <c r="H360" s="19">
        <v>8427</v>
      </c>
      <c r="I360" s="19">
        <v>4.92</v>
      </c>
      <c r="J360" s="19">
        <v>159</v>
      </c>
      <c r="K360" s="19">
        <v>142</v>
      </c>
      <c r="L360" s="19" t="s">
        <v>632</v>
      </c>
      <c r="M360" s="19" t="s">
        <v>520</v>
      </c>
      <c r="N360" s="19"/>
      <c r="O360" s="19" t="s">
        <v>521</v>
      </c>
      <c r="P360" s="19"/>
      <c r="Q360" s="19" t="s">
        <v>547</v>
      </c>
      <c r="R360" s="19" t="s">
        <v>1042</v>
      </c>
    </row>
    <row r="361" spans="1:18">
      <c r="A361" s="19">
        <v>369</v>
      </c>
      <c r="B361" s="19" t="s">
        <v>517</v>
      </c>
      <c r="C361" s="21">
        <v>0</v>
      </c>
      <c r="D361" s="19"/>
      <c r="E361" s="19"/>
      <c r="F361" s="22">
        <v>341168</v>
      </c>
      <c r="G361" s="22">
        <v>1701</v>
      </c>
      <c r="H361" s="19">
        <v>93206</v>
      </c>
      <c r="I361" s="19">
        <v>54.79</v>
      </c>
      <c r="J361" s="19">
        <v>197</v>
      </c>
      <c r="K361" s="19">
        <v>108</v>
      </c>
      <c r="L361" s="19" t="s">
        <v>909</v>
      </c>
      <c r="M361" s="19" t="s">
        <v>520</v>
      </c>
      <c r="N361" s="19"/>
      <c r="O361" s="19" t="s">
        <v>521</v>
      </c>
      <c r="P361" s="19"/>
      <c r="Q361" s="19" t="s">
        <v>547</v>
      </c>
      <c r="R361" s="19" t="s">
        <v>1043</v>
      </c>
    </row>
    <row r="362" spans="1:18">
      <c r="A362" s="19">
        <v>405</v>
      </c>
      <c r="B362" s="19" t="s">
        <v>517</v>
      </c>
      <c r="C362" s="21">
        <v>0</v>
      </c>
      <c r="D362" s="19"/>
      <c r="E362" s="19"/>
      <c r="F362" s="22">
        <v>358803</v>
      </c>
      <c r="G362" s="22">
        <v>1534</v>
      </c>
      <c r="H362" s="19">
        <v>17032</v>
      </c>
      <c r="I362" s="19">
        <v>11.1</v>
      </c>
      <c r="J362" s="19">
        <v>210</v>
      </c>
      <c r="K362" s="19">
        <v>139</v>
      </c>
      <c r="L362" s="19" t="s">
        <v>833</v>
      </c>
      <c r="M362" s="19" t="s">
        <v>520</v>
      </c>
      <c r="N362" s="19"/>
      <c r="O362" s="19" t="s">
        <v>521</v>
      </c>
      <c r="P362" s="19"/>
      <c r="Q362" s="19" t="s">
        <v>547</v>
      </c>
      <c r="R362" s="19" t="s">
        <v>1044</v>
      </c>
    </row>
    <row r="363" spans="1:18">
      <c r="A363" s="19">
        <v>355</v>
      </c>
      <c r="B363" s="19" t="s">
        <v>517</v>
      </c>
      <c r="C363" s="21">
        <v>0</v>
      </c>
      <c r="D363" s="19"/>
      <c r="E363" s="19"/>
      <c r="F363" s="22">
        <v>362077</v>
      </c>
      <c r="G363" s="22">
        <v>1505</v>
      </c>
      <c r="H363" s="19">
        <v>116</v>
      </c>
      <c r="I363" s="19">
        <v>0.08</v>
      </c>
      <c r="J363" s="19">
        <v>191</v>
      </c>
      <c r="K363" s="19">
        <v>85</v>
      </c>
      <c r="L363" s="19" t="s">
        <v>1045</v>
      </c>
      <c r="M363" s="19" t="s">
        <v>633</v>
      </c>
      <c r="N363" s="19"/>
      <c r="O363" s="19" t="s">
        <v>521</v>
      </c>
      <c r="P363" s="19"/>
      <c r="Q363" s="19" t="s">
        <v>547</v>
      </c>
      <c r="R363" s="19" t="s">
        <v>1046</v>
      </c>
    </row>
    <row r="364" spans="1:18">
      <c r="A364" s="19">
        <v>392</v>
      </c>
      <c r="B364" s="19" t="s">
        <v>517</v>
      </c>
      <c r="C364" s="21">
        <v>0</v>
      </c>
      <c r="D364" s="19"/>
      <c r="E364" s="19"/>
      <c r="F364" s="22">
        <v>367168</v>
      </c>
      <c r="G364" s="22">
        <v>1462</v>
      </c>
      <c r="H364" s="19">
        <v>38833</v>
      </c>
      <c r="I364" s="19">
        <v>26.56</v>
      </c>
      <c r="J364" s="19">
        <v>148</v>
      </c>
      <c r="K364" s="19">
        <v>92</v>
      </c>
      <c r="L364" s="19" t="s">
        <v>721</v>
      </c>
      <c r="M364" s="19" t="s">
        <v>520</v>
      </c>
      <c r="N364" s="19"/>
      <c r="O364" s="19" t="s">
        <v>521</v>
      </c>
      <c r="P364" s="19"/>
      <c r="Q364" s="19" t="s">
        <v>547</v>
      </c>
      <c r="R364" s="19" t="s">
        <v>1047</v>
      </c>
    </row>
    <row r="365" spans="1:18">
      <c r="A365" s="19">
        <v>396</v>
      </c>
      <c r="B365" s="19" t="s">
        <v>517</v>
      </c>
      <c r="C365" s="21">
        <v>0</v>
      </c>
      <c r="D365" s="19"/>
      <c r="E365" s="19"/>
      <c r="F365" s="22">
        <v>400645</v>
      </c>
      <c r="G365" s="22">
        <v>1217</v>
      </c>
      <c r="H365" s="19">
        <v>169669</v>
      </c>
      <c r="I365" s="19">
        <v>139.41999999999999</v>
      </c>
      <c r="J365" s="19">
        <v>231</v>
      </c>
      <c r="K365" s="19">
        <v>130</v>
      </c>
      <c r="L365" s="19" t="s">
        <v>951</v>
      </c>
      <c r="M365" s="19" t="s">
        <v>660</v>
      </c>
      <c r="N365" s="19"/>
      <c r="O365" s="19" t="s">
        <v>521</v>
      </c>
      <c r="P365" s="19"/>
      <c r="Q365" s="19" t="s">
        <v>547</v>
      </c>
      <c r="R365" s="19" t="s">
        <v>1048</v>
      </c>
    </row>
    <row r="366" spans="1:18">
      <c r="A366" s="19">
        <v>386</v>
      </c>
      <c r="B366" s="19" t="s">
        <v>517</v>
      </c>
      <c r="C366" s="21">
        <v>0</v>
      </c>
      <c r="D366" s="19"/>
      <c r="E366" s="19"/>
      <c r="F366" s="22">
        <v>407316</v>
      </c>
      <c r="G366" s="22">
        <v>1175</v>
      </c>
      <c r="H366" s="19">
        <v>40687</v>
      </c>
      <c r="I366" s="19">
        <v>34.630000000000003</v>
      </c>
      <c r="J366" s="19">
        <v>130</v>
      </c>
      <c r="K366" s="19">
        <v>128</v>
      </c>
      <c r="L366" s="19" t="s">
        <v>934</v>
      </c>
      <c r="M366" s="19" t="s">
        <v>633</v>
      </c>
      <c r="N366" s="19"/>
      <c r="O366" s="19" t="s">
        <v>521</v>
      </c>
      <c r="P366" s="19"/>
      <c r="Q366" s="19" t="s">
        <v>547</v>
      </c>
      <c r="R366" s="19" t="s">
        <v>1049</v>
      </c>
    </row>
    <row r="367" spans="1:18">
      <c r="A367" s="19">
        <v>440</v>
      </c>
      <c r="B367" s="19" t="s">
        <v>517</v>
      </c>
      <c r="C367" s="21">
        <v>0</v>
      </c>
      <c r="D367" s="19"/>
      <c r="E367" s="19"/>
      <c r="F367" s="22">
        <v>428718</v>
      </c>
      <c r="G367" s="22">
        <v>1052</v>
      </c>
      <c r="H367" s="19">
        <v>4777</v>
      </c>
      <c r="I367" s="19">
        <v>4.54</v>
      </c>
      <c r="J367" s="19">
        <v>133</v>
      </c>
      <c r="K367" s="19">
        <v>142</v>
      </c>
      <c r="L367" s="19" t="s">
        <v>632</v>
      </c>
      <c r="M367" s="19" t="s">
        <v>520</v>
      </c>
      <c r="N367" s="19"/>
      <c r="O367" s="19" t="s">
        <v>521</v>
      </c>
      <c r="P367" s="19"/>
      <c r="Q367" s="19" t="s">
        <v>547</v>
      </c>
      <c r="R367" s="19" t="s">
        <v>1050</v>
      </c>
    </row>
    <row r="368" spans="1:18">
      <c r="A368" s="19">
        <v>491</v>
      </c>
      <c r="B368" s="19" t="s">
        <v>517</v>
      </c>
      <c r="C368" s="21">
        <v>0</v>
      </c>
      <c r="D368" s="19"/>
      <c r="E368" s="19"/>
      <c r="F368" s="22">
        <v>442643</v>
      </c>
      <c r="G368" s="22">
        <v>981</v>
      </c>
      <c r="H368" s="19">
        <v>1589</v>
      </c>
      <c r="I368" s="19">
        <v>1.62</v>
      </c>
      <c r="J368" s="19">
        <v>133</v>
      </c>
      <c r="K368" s="19">
        <v>121</v>
      </c>
      <c r="L368" s="19" t="s">
        <v>831</v>
      </c>
      <c r="M368" s="19" t="s">
        <v>610</v>
      </c>
      <c r="N368" s="19"/>
      <c r="O368" s="19" t="s">
        <v>521</v>
      </c>
      <c r="P368" s="19"/>
      <c r="Q368" s="19" t="s">
        <v>547</v>
      </c>
      <c r="R368" s="19" t="s">
        <v>1051</v>
      </c>
    </row>
    <row r="369" spans="1:18">
      <c r="A369" s="19">
        <v>416</v>
      </c>
      <c r="B369" s="19" t="s">
        <v>517</v>
      </c>
      <c r="C369" s="21">
        <v>0</v>
      </c>
      <c r="D369" s="19"/>
      <c r="E369" s="19"/>
      <c r="F369" s="22">
        <v>448116</v>
      </c>
      <c r="G369" s="22">
        <v>955</v>
      </c>
      <c r="H369" s="19">
        <v>517</v>
      </c>
      <c r="I369" s="19">
        <v>0.54</v>
      </c>
      <c r="J369" s="19">
        <v>155</v>
      </c>
      <c r="K369" s="19">
        <v>70</v>
      </c>
      <c r="L369" s="19" t="s">
        <v>600</v>
      </c>
      <c r="M369" s="19" t="s">
        <v>520</v>
      </c>
      <c r="N369" s="19"/>
      <c r="O369" s="19" t="s">
        <v>521</v>
      </c>
      <c r="P369" s="19"/>
      <c r="Q369" s="19" t="s">
        <v>547</v>
      </c>
      <c r="R369" s="19" t="s">
        <v>1052</v>
      </c>
    </row>
    <row r="370" spans="1:18">
      <c r="A370" s="19">
        <v>352</v>
      </c>
      <c r="B370" s="19" t="s">
        <v>517</v>
      </c>
      <c r="C370" s="21">
        <v>0</v>
      </c>
      <c r="D370" s="19"/>
      <c r="E370" s="19"/>
      <c r="F370" s="22">
        <v>450735</v>
      </c>
      <c r="G370" s="22">
        <v>943</v>
      </c>
      <c r="H370" s="19">
        <v>6944</v>
      </c>
      <c r="I370" s="19">
        <v>7.36</v>
      </c>
      <c r="J370" s="19">
        <v>82</v>
      </c>
      <c r="K370" s="19">
        <v>87</v>
      </c>
      <c r="L370" s="19" t="s">
        <v>781</v>
      </c>
      <c r="M370" s="19" t="s">
        <v>660</v>
      </c>
      <c r="N370" s="19"/>
      <c r="O370" s="19" t="s">
        <v>521</v>
      </c>
      <c r="P370" s="19"/>
      <c r="Q370" s="19" t="s">
        <v>547</v>
      </c>
      <c r="R370" s="19" t="s">
        <v>1053</v>
      </c>
    </row>
    <row r="371" spans="1:18">
      <c r="A371" s="19">
        <v>501</v>
      </c>
      <c r="B371" s="19" t="s">
        <v>517</v>
      </c>
      <c r="C371" s="21">
        <v>0</v>
      </c>
      <c r="D371" s="19"/>
      <c r="E371" s="19"/>
      <c r="F371" s="22">
        <v>451924</v>
      </c>
      <c r="G371" s="22">
        <v>937</v>
      </c>
      <c r="H371" s="19">
        <v>39261</v>
      </c>
      <c r="I371" s="19">
        <v>41.9</v>
      </c>
      <c r="J371" s="19">
        <v>123</v>
      </c>
      <c r="K371" s="19">
        <v>144</v>
      </c>
      <c r="L371" s="19" t="s">
        <v>756</v>
      </c>
      <c r="M371" s="19" t="s">
        <v>633</v>
      </c>
      <c r="N371" s="19"/>
      <c r="O371" s="19" t="s">
        <v>521</v>
      </c>
      <c r="P371" s="19"/>
      <c r="Q371" s="19" t="s">
        <v>547</v>
      </c>
      <c r="R371" s="19" t="s">
        <v>1054</v>
      </c>
    </row>
    <row r="372" spans="1:18">
      <c r="A372" s="19">
        <v>427</v>
      </c>
      <c r="B372" s="19" t="s">
        <v>517</v>
      </c>
      <c r="C372" s="21">
        <v>0</v>
      </c>
      <c r="D372" s="19"/>
      <c r="E372" s="19"/>
      <c r="F372" s="22">
        <v>469642</v>
      </c>
      <c r="G372" s="22">
        <v>861</v>
      </c>
      <c r="H372" s="19">
        <v>21839</v>
      </c>
      <c r="I372" s="19">
        <v>25.36</v>
      </c>
      <c r="J372" s="19">
        <v>248</v>
      </c>
      <c r="K372" s="19">
        <v>139</v>
      </c>
      <c r="L372" s="19" t="s">
        <v>833</v>
      </c>
      <c r="M372" s="19" t="s">
        <v>520</v>
      </c>
      <c r="N372" s="19"/>
      <c r="O372" s="19" t="s">
        <v>521</v>
      </c>
      <c r="P372" s="19"/>
      <c r="Q372" s="19" t="s">
        <v>547</v>
      </c>
      <c r="R372" s="19" t="s">
        <v>1055</v>
      </c>
    </row>
    <row r="373" spans="1:18">
      <c r="A373" s="19">
        <v>481</v>
      </c>
      <c r="B373" s="19" t="s">
        <v>517</v>
      </c>
      <c r="C373" s="21">
        <v>0</v>
      </c>
      <c r="D373" s="19"/>
      <c r="E373" s="19"/>
      <c r="F373" s="22">
        <v>470012</v>
      </c>
      <c r="G373" s="22">
        <v>859</v>
      </c>
      <c r="H373" s="19">
        <v>216</v>
      </c>
      <c r="I373" s="19">
        <v>0.25</v>
      </c>
      <c r="J373" s="19">
        <v>136</v>
      </c>
      <c r="K373" s="19">
        <v>77</v>
      </c>
      <c r="L373" s="19" t="s">
        <v>613</v>
      </c>
      <c r="M373" s="19" t="s">
        <v>666</v>
      </c>
      <c r="N373" s="19"/>
      <c r="O373" s="19" t="s">
        <v>521</v>
      </c>
      <c r="P373" s="19"/>
      <c r="Q373" s="19" t="s">
        <v>547</v>
      </c>
      <c r="R373" s="19" t="s">
        <v>1056</v>
      </c>
    </row>
    <row r="374" spans="1:18">
      <c r="A374" s="19">
        <v>359</v>
      </c>
      <c r="B374" s="19" t="s">
        <v>517</v>
      </c>
      <c r="C374" s="21">
        <v>0</v>
      </c>
      <c r="D374" s="19"/>
      <c r="E374" s="19"/>
      <c r="F374" s="22">
        <v>472554</v>
      </c>
      <c r="G374" s="22">
        <v>849</v>
      </c>
      <c r="H374" s="19">
        <v>28352</v>
      </c>
      <c r="I374" s="19">
        <v>33.39</v>
      </c>
      <c r="J374" s="19">
        <v>124</v>
      </c>
      <c r="K374" s="19"/>
      <c r="L374" s="19" t="s">
        <v>521</v>
      </c>
      <c r="M374" s="19"/>
      <c r="N374" s="19">
        <v>28</v>
      </c>
      <c r="O374" s="19" t="s">
        <v>1057</v>
      </c>
      <c r="P374" s="19" t="s">
        <v>574</v>
      </c>
      <c r="Q374" s="19" t="s">
        <v>550</v>
      </c>
      <c r="R374" s="19" t="s">
        <v>1058</v>
      </c>
    </row>
    <row r="375" spans="1:18">
      <c r="A375" s="19">
        <v>470</v>
      </c>
      <c r="B375" s="19" t="s">
        <v>517</v>
      </c>
      <c r="C375" s="21">
        <v>0</v>
      </c>
      <c r="D375" s="19"/>
      <c r="E375" s="19"/>
      <c r="F375" s="22">
        <v>473139</v>
      </c>
      <c r="G375" s="22">
        <v>847</v>
      </c>
      <c r="H375" s="19">
        <v>3223</v>
      </c>
      <c r="I375" s="19">
        <v>3.81</v>
      </c>
      <c r="J375" s="19">
        <v>223</v>
      </c>
      <c r="K375" s="19">
        <v>53</v>
      </c>
      <c r="L375" s="19" t="s">
        <v>1059</v>
      </c>
      <c r="M375" s="19" t="s">
        <v>520</v>
      </c>
      <c r="N375" s="19"/>
      <c r="O375" s="19" t="s">
        <v>521</v>
      </c>
      <c r="P375" s="19"/>
      <c r="Q375" s="19" t="s">
        <v>547</v>
      </c>
      <c r="R375" s="19" t="s">
        <v>848</v>
      </c>
    </row>
    <row r="376" spans="1:18">
      <c r="A376" s="19">
        <v>505</v>
      </c>
      <c r="B376" s="19" t="s">
        <v>517</v>
      </c>
      <c r="C376" s="21">
        <v>0</v>
      </c>
      <c r="D376" s="19"/>
      <c r="E376" s="19"/>
      <c r="F376" s="22">
        <v>476942</v>
      </c>
      <c r="G376" s="22">
        <v>832</v>
      </c>
      <c r="H376" s="19">
        <v>75751</v>
      </c>
      <c r="I376" s="19">
        <v>91.05</v>
      </c>
      <c r="J376" s="19">
        <v>149</v>
      </c>
      <c r="K376" s="19">
        <v>133</v>
      </c>
      <c r="L376" s="19" t="s">
        <v>767</v>
      </c>
      <c r="M376" s="19" t="s">
        <v>800</v>
      </c>
      <c r="N376" s="19"/>
      <c r="O376" s="19" t="s">
        <v>521</v>
      </c>
      <c r="P376" s="19"/>
      <c r="Q376" s="19" t="s">
        <v>547</v>
      </c>
      <c r="R376" s="19" t="s">
        <v>1060</v>
      </c>
    </row>
    <row r="377" spans="1:18">
      <c r="A377" s="19">
        <v>397</v>
      </c>
      <c r="B377" s="19" t="s">
        <v>517</v>
      </c>
      <c r="C377" s="21">
        <v>0</v>
      </c>
      <c r="D377" s="19"/>
      <c r="E377" s="19"/>
      <c r="F377" s="22">
        <v>484804</v>
      </c>
      <c r="G377" s="22">
        <v>802</v>
      </c>
      <c r="H377" s="19">
        <v>51379</v>
      </c>
      <c r="I377" s="19">
        <v>64.06</v>
      </c>
      <c r="J377" s="19">
        <v>144</v>
      </c>
      <c r="K377" s="19">
        <v>65</v>
      </c>
      <c r="L377" s="19" t="s">
        <v>719</v>
      </c>
      <c r="M377" s="19" t="s">
        <v>574</v>
      </c>
      <c r="N377" s="19"/>
      <c r="O377" s="19" t="s">
        <v>521</v>
      </c>
      <c r="P377" s="19"/>
      <c r="Q377" s="19" t="s">
        <v>547</v>
      </c>
      <c r="R377" s="19" t="s">
        <v>1061</v>
      </c>
    </row>
    <row r="378" spans="1:18">
      <c r="A378" s="19">
        <v>371</v>
      </c>
      <c r="B378" s="19" t="s">
        <v>517</v>
      </c>
      <c r="C378" s="21">
        <v>0</v>
      </c>
      <c r="D378" s="19"/>
      <c r="E378" s="19"/>
      <c r="F378" s="22">
        <v>489462</v>
      </c>
      <c r="G378" s="22">
        <v>785</v>
      </c>
      <c r="H378" s="19">
        <v>211995</v>
      </c>
      <c r="I378" s="19">
        <v>270.06</v>
      </c>
      <c r="J378" s="19">
        <v>203</v>
      </c>
      <c r="K378" s="19">
        <v>132</v>
      </c>
      <c r="L378" s="19" t="s">
        <v>772</v>
      </c>
      <c r="M378" s="19" t="s">
        <v>660</v>
      </c>
      <c r="N378" s="19"/>
      <c r="O378" s="19" t="s">
        <v>521</v>
      </c>
      <c r="P378" s="19"/>
      <c r="Q378" s="19" t="s">
        <v>547</v>
      </c>
      <c r="R378" s="19" t="s">
        <v>1062</v>
      </c>
    </row>
    <row r="379" spans="1:18">
      <c r="A379" s="19">
        <v>389</v>
      </c>
      <c r="B379" s="19" t="s">
        <v>517</v>
      </c>
      <c r="C379" s="21">
        <v>0</v>
      </c>
      <c r="D379" s="19"/>
      <c r="E379" s="19"/>
      <c r="F379" s="22">
        <v>492600</v>
      </c>
      <c r="G379" s="22">
        <v>773</v>
      </c>
      <c r="H379" s="19">
        <v>152683</v>
      </c>
      <c r="I379" s="19">
        <v>197.52</v>
      </c>
      <c r="J379" s="19">
        <v>246</v>
      </c>
      <c r="K379" s="19">
        <v>136</v>
      </c>
      <c r="L379" s="19" t="s">
        <v>836</v>
      </c>
      <c r="M379" s="19" t="s">
        <v>520</v>
      </c>
      <c r="N379" s="19"/>
      <c r="O379" s="19" t="s">
        <v>521</v>
      </c>
      <c r="P379" s="19"/>
      <c r="Q379" s="19" t="s">
        <v>547</v>
      </c>
      <c r="R379" s="19" t="s">
        <v>1063</v>
      </c>
    </row>
    <row r="380" spans="1:18">
      <c r="A380" s="19">
        <v>492</v>
      </c>
      <c r="B380" s="19" t="s">
        <v>517</v>
      </c>
      <c r="C380" s="21">
        <v>0</v>
      </c>
      <c r="D380" s="19"/>
      <c r="E380" s="19"/>
      <c r="F380" s="22">
        <v>496720</v>
      </c>
      <c r="G380" s="22">
        <v>759</v>
      </c>
      <c r="H380" s="19">
        <v>2021</v>
      </c>
      <c r="I380" s="19">
        <v>2.66</v>
      </c>
      <c r="J380" s="19">
        <v>226</v>
      </c>
      <c r="K380" s="19">
        <v>99</v>
      </c>
      <c r="L380" s="19" t="s">
        <v>727</v>
      </c>
      <c r="M380" s="19" t="s">
        <v>520</v>
      </c>
      <c r="N380" s="19"/>
      <c r="O380" s="19" t="s">
        <v>521</v>
      </c>
      <c r="P380" s="19"/>
      <c r="Q380" s="19" t="s">
        <v>547</v>
      </c>
      <c r="R380" s="19" t="s">
        <v>1064</v>
      </c>
    </row>
    <row r="381" spans="1:18">
      <c r="A381" s="19">
        <v>376</v>
      </c>
      <c r="B381" s="19" t="s">
        <v>517</v>
      </c>
      <c r="C381" s="21">
        <v>0</v>
      </c>
      <c r="D381" s="19"/>
      <c r="E381" s="19"/>
      <c r="F381" s="22">
        <v>500570</v>
      </c>
      <c r="G381" s="22">
        <v>746</v>
      </c>
      <c r="H381" s="19">
        <v>33375</v>
      </c>
      <c r="I381" s="19">
        <v>44.74</v>
      </c>
      <c r="J381" s="19">
        <v>138</v>
      </c>
      <c r="K381" s="19">
        <v>80</v>
      </c>
      <c r="L381" s="19" t="s">
        <v>1036</v>
      </c>
      <c r="M381" s="19" t="s">
        <v>520</v>
      </c>
      <c r="N381" s="19"/>
      <c r="O381" s="19" t="s">
        <v>521</v>
      </c>
      <c r="P381" s="19"/>
      <c r="Q381" s="19" t="s">
        <v>547</v>
      </c>
      <c r="R381" s="19" t="s">
        <v>1065</v>
      </c>
    </row>
    <row r="382" spans="1:18">
      <c r="A382" s="19">
        <v>430</v>
      </c>
      <c r="B382" s="19" t="s">
        <v>517</v>
      </c>
      <c r="C382" s="21">
        <v>0</v>
      </c>
      <c r="D382" s="19"/>
      <c r="E382" s="19"/>
      <c r="F382" s="22">
        <v>505025</v>
      </c>
      <c r="G382" s="22">
        <v>731</v>
      </c>
      <c r="H382" s="19">
        <v>72926</v>
      </c>
      <c r="I382" s="19">
        <v>99.76</v>
      </c>
      <c r="J382" s="19">
        <v>161</v>
      </c>
      <c r="K382" s="19">
        <v>143</v>
      </c>
      <c r="L382" s="19" t="s">
        <v>650</v>
      </c>
      <c r="M382" s="19" t="s">
        <v>633</v>
      </c>
      <c r="N382" s="19"/>
      <c r="O382" s="19" t="s">
        <v>521</v>
      </c>
      <c r="P382" s="19"/>
      <c r="Q382" s="19" t="s">
        <v>547</v>
      </c>
      <c r="R382" s="19" t="s">
        <v>1066</v>
      </c>
    </row>
    <row r="383" spans="1:18">
      <c r="A383" s="19">
        <v>476</v>
      </c>
      <c r="B383" s="19" t="s">
        <v>517</v>
      </c>
      <c r="C383" s="21">
        <v>0</v>
      </c>
      <c r="D383" s="19"/>
      <c r="E383" s="19"/>
      <c r="F383" s="22">
        <v>511589</v>
      </c>
      <c r="G383" s="22">
        <v>710</v>
      </c>
      <c r="H383" s="19">
        <v>10934</v>
      </c>
      <c r="I383" s="19">
        <v>15.4</v>
      </c>
      <c r="J383" s="19">
        <v>168</v>
      </c>
      <c r="K383" s="19">
        <v>75</v>
      </c>
      <c r="L383" s="19" t="s">
        <v>748</v>
      </c>
      <c r="M383" s="19" t="s">
        <v>520</v>
      </c>
      <c r="N383" s="19"/>
      <c r="O383" s="19" t="s">
        <v>521</v>
      </c>
      <c r="P383" s="19"/>
      <c r="Q383" s="19" t="s">
        <v>547</v>
      </c>
      <c r="R383" s="19" t="s">
        <v>1067</v>
      </c>
    </row>
    <row r="384" spans="1:18">
      <c r="A384" s="19">
        <v>356</v>
      </c>
      <c r="B384" s="19" t="s">
        <v>517</v>
      </c>
      <c r="C384" s="21">
        <v>0</v>
      </c>
      <c r="D384" s="19"/>
      <c r="E384" s="19"/>
      <c r="F384" s="22">
        <v>517096</v>
      </c>
      <c r="G384" s="22">
        <v>692</v>
      </c>
      <c r="H384" s="19">
        <v>132193</v>
      </c>
      <c r="I384" s="19">
        <v>191.03</v>
      </c>
      <c r="J384" s="19">
        <v>254</v>
      </c>
      <c r="K384" s="19">
        <v>141</v>
      </c>
      <c r="L384" s="19" t="s">
        <v>695</v>
      </c>
      <c r="M384" s="19" t="s">
        <v>651</v>
      </c>
      <c r="N384" s="19"/>
      <c r="O384" s="19" t="s">
        <v>521</v>
      </c>
      <c r="P384" s="19"/>
      <c r="Q384" s="19" t="s">
        <v>547</v>
      </c>
      <c r="R384" s="19" t="s">
        <v>1068</v>
      </c>
    </row>
    <row r="385" spans="1:18">
      <c r="A385" s="19">
        <v>358</v>
      </c>
      <c r="B385" s="19" t="s">
        <v>517</v>
      </c>
      <c r="C385" s="21">
        <v>0</v>
      </c>
      <c r="D385" s="19"/>
      <c r="E385" s="19"/>
      <c r="F385" s="22">
        <v>519128</v>
      </c>
      <c r="G385" s="22">
        <v>686</v>
      </c>
      <c r="H385" s="19">
        <v>679</v>
      </c>
      <c r="I385" s="19">
        <v>0.99</v>
      </c>
      <c r="J385" s="19">
        <v>125</v>
      </c>
      <c r="K385" s="19">
        <v>127</v>
      </c>
      <c r="L385" s="19" t="s">
        <v>1069</v>
      </c>
      <c r="M385" s="19" t="s">
        <v>705</v>
      </c>
      <c r="N385" s="19"/>
      <c r="O385" s="19" t="s">
        <v>521</v>
      </c>
      <c r="P385" s="19"/>
      <c r="Q385" s="19" t="s">
        <v>547</v>
      </c>
      <c r="R385" s="19" t="s">
        <v>1070</v>
      </c>
    </row>
    <row r="386" spans="1:18">
      <c r="A386" s="19">
        <v>426</v>
      </c>
      <c r="B386" s="19" t="s">
        <v>517</v>
      </c>
      <c r="C386" s="21">
        <v>0</v>
      </c>
      <c r="D386" s="19"/>
      <c r="E386" s="19"/>
      <c r="F386" s="22">
        <v>524552</v>
      </c>
      <c r="G386" s="22">
        <v>670</v>
      </c>
      <c r="H386" s="19">
        <v>65607</v>
      </c>
      <c r="I386" s="19">
        <v>97.92</v>
      </c>
      <c r="J386" s="19">
        <v>142</v>
      </c>
      <c r="K386" s="19">
        <v>110</v>
      </c>
      <c r="L386" s="19" t="s">
        <v>657</v>
      </c>
      <c r="M386" s="19" t="s">
        <v>520</v>
      </c>
      <c r="N386" s="19"/>
      <c r="O386" s="19" t="s">
        <v>521</v>
      </c>
      <c r="P386" s="19"/>
      <c r="Q386" s="19" t="s">
        <v>547</v>
      </c>
      <c r="R386" s="19" t="s">
        <v>1071</v>
      </c>
    </row>
    <row r="387" spans="1:18">
      <c r="A387" s="19">
        <v>351</v>
      </c>
      <c r="B387" s="19" t="s">
        <v>517</v>
      </c>
      <c r="C387" s="21">
        <v>0</v>
      </c>
      <c r="D387" s="19"/>
      <c r="E387" s="19"/>
      <c r="F387" s="22">
        <v>526775</v>
      </c>
      <c r="G387" s="22">
        <v>664</v>
      </c>
      <c r="H387" s="19">
        <v>11111</v>
      </c>
      <c r="I387" s="19">
        <v>16.73</v>
      </c>
      <c r="J387" s="19">
        <v>168</v>
      </c>
      <c r="K387" s="19">
        <v>136</v>
      </c>
      <c r="L387" s="19" t="s">
        <v>836</v>
      </c>
      <c r="M387" s="19" t="s">
        <v>854</v>
      </c>
      <c r="N387" s="19"/>
      <c r="O387" s="19" t="s">
        <v>521</v>
      </c>
      <c r="P387" s="19"/>
      <c r="Q387" s="19" t="s">
        <v>547</v>
      </c>
      <c r="R387" s="19" t="s">
        <v>1072</v>
      </c>
    </row>
    <row r="388" spans="1:18">
      <c r="A388" s="19">
        <v>419</v>
      </c>
      <c r="B388" s="19" t="s">
        <v>517</v>
      </c>
      <c r="C388" s="21">
        <v>0</v>
      </c>
      <c r="D388" s="19"/>
      <c r="E388" s="19"/>
      <c r="F388" s="22">
        <v>535475</v>
      </c>
      <c r="G388" s="22">
        <v>639</v>
      </c>
      <c r="H388" s="19">
        <v>13209</v>
      </c>
      <c r="I388" s="19">
        <v>20.67</v>
      </c>
      <c r="J388" s="19">
        <v>131</v>
      </c>
      <c r="K388" s="19">
        <v>130</v>
      </c>
      <c r="L388" s="19" t="s">
        <v>951</v>
      </c>
      <c r="M388" s="19" t="s">
        <v>688</v>
      </c>
      <c r="N388" s="19"/>
      <c r="O388" s="19" t="s">
        <v>521</v>
      </c>
      <c r="P388" s="19"/>
      <c r="Q388" s="19" t="s">
        <v>547</v>
      </c>
      <c r="R388" s="19" t="s">
        <v>1073</v>
      </c>
    </row>
    <row r="389" spans="1:18">
      <c r="A389" s="19">
        <v>462</v>
      </c>
      <c r="B389" s="19" t="s">
        <v>517</v>
      </c>
      <c r="C389" s="21">
        <v>0</v>
      </c>
      <c r="D389" s="19"/>
      <c r="E389" s="19"/>
      <c r="F389" s="22">
        <v>541126</v>
      </c>
      <c r="G389" s="22">
        <v>624</v>
      </c>
      <c r="H389" s="19">
        <v>496</v>
      </c>
      <c r="I389" s="19">
        <v>0.79</v>
      </c>
      <c r="J389" s="19">
        <v>164</v>
      </c>
      <c r="K389" s="19">
        <v>66</v>
      </c>
      <c r="L389" s="19" t="s">
        <v>709</v>
      </c>
      <c r="M389" s="19" t="s">
        <v>688</v>
      </c>
      <c r="N389" s="19"/>
      <c r="O389" s="19" t="s">
        <v>521</v>
      </c>
      <c r="P389" s="19"/>
      <c r="Q389" s="19" t="s">
        <v>547</v>
      </c>
      <c r="R389" s="19" t="s">
        <v>1074</v>
      </c>
    </row>
    <row r="390" spans="1:18">
      <c r="A390" s="19">
        <v>418</v>
      </c>
      <c r="B390" s="19" t="s">
        <v>517</v>
      </c>
      <c r="C390" s="21">
        <v>0</v>
      </c>
      <c r="D390" s="19"/>
      <c r="E390" s="19"/>
      <c r="F390" s="22">
        <v>543815</v>
      </c>
      <c r="G390" s="22">
        <v>616</v>
      </c>
      <c r="H390" s="19">
        <v>1006</v>
      </c>
      <c r="I390" s="19">
        <v>1.63</v>
      </c>
      <c r="J390" s="19">
        <v>200</v>
      </c>
      <c r="K390" s="19">
        <v>117</v>
      </c>
      <c r="L390" s="19" t="s">
        <v>644</v>
      </c>
      <c r="M390" s="19" t="s">
        <v>520</v>
      </c>
      <c r="N390" s="19"/>
      <c r="O390" s="19" t="s">
        <v>521</v>
      </c>
      <c r="P390" s="19"/>
      <c r="Q390" s="19" t="s">
        <v>547</v>
      </c>
      <c r="R390" s="19" t="s">
        <v>1075</v>
      </c>
    </row>
    <row r="391" spans="1:18">
      <c r="A391" s="19">
        <v>450</v>
      </c>
      <c r="B391" s="19" t="s">
        <v>517</v>
      </c>
      <c r="C391" s="21">
        <v>0</v>
      </c>
      <c r="D391" s="19"/>
      <c r="E391" s="19"/>
      <c r="F391" s="22">
        <v>544713</v>
      </c>
      <c r="G391" s="22">
        <v>614</v>
      </c>
      <c r="H391" s="19">
        <v>162417</v>
      </c>
      <c r="I391" s="19">
        <v>264.52</v>
      </c>
      <c r="J391" s="19">
        <v>244</v>
      </c>
      <c r="K391" s="19">
        <v>82</v>
      </c>
      <c r="L391" s="19" t="s">
        <v>829</v>
      </c>
      <c r="M391" s="19" t="s">
        <v>520</v>
      </c>
      <c r="N391" s="19"/>
      <c r="O391" s="19" t="s">
        <v>521</v>
      </c>
      <c r="P391" s="19"/>
      <c r="Q391" s="19" t="s">
        <v>547</v>
      </c>
      <c r="R391" s="19" t="s">
        <v>1076</v>
      </c>
    </row>
    <row r="392" spans="1:18">
      <c r="A392" s="19">
        <v>353</v>
      </c>
      <c r="B392" s="19" t="s">
        <v>517</v>
      </c>
      <c r="C392" s="21">
        <v>0</v>
      </c>
      <c r="D392" s="19"/>
      <c r="E392" s="19"/>
      <c r="F392" s="22">
        <v>549030</v>
      </c>
      <c r="G392" s="22">
        <v>603</v>
      </c>
      <c r="H392" s="19">
        <v>770</v>
      </c>
      <c r="I392" s="19">
        <v>1.28</v>
      </c>
      <c r="J392" s="19">
        <v>139</v>
      </c>
      <c r="K392" s="19">
        <v>134</v>
      </c>
      <c r="L392" s="19" t="s">
        <v>858</v>
      </c>
      <c r="M392" s="19" t="s">
        <v>705</v>
      </c>
      <c r="N392" s="19"/>
      <c r="O392" s="19" t="s">
        <v>521</v>
      </c>
      <c r="P392" s="19"/>
      <c r="Q392" s="19" t="s">
        <v>547</v>
      </c>
      <c r="R392" s="19" t="s">
        <v>1077</v>
      </c>
    </row>
    <row r="393" spans="1:18">
      <c r="A393" s="19">
        <v>400</v>
      </c>
      <c r="B393" s="19" t="s">
        <v>517</v>
      </c>
      <c r="C393" s="21">
        <v>0</v>
      </c>
      <c r="D393" s="19"/>
      <c r="E393" s="19"/>
      <c r="F393" s="22">
        <v>553108</v>
      </c>
      <c r="G393" s="22">
        <v>593</v>
      </c>
      <c r="H393" s="19">
        <v>112693</v>
      </c>
      <c r="I393" s="19">
        <v>190.04</v>
      </c>
      <c r="J393" s="19">
        <v>108</v>
      </c>
      <c r="K393" s="19">
        <v>66</v>
      </c>
      <c r="L393" s="19" t="s">
        <v>709</v>
      </c>
      <c r="M393" s="19" t="s">
        <v>651</v>
      </c>
      <c r="N393" s="19"/>
      <c r="O393" s="19" t="s">
        <v>521</v>
      </c>
      <c r="P393" s="19"/>
      <c r="Q393" s="19" t="s">
        <v>547</v>
      </c>
      <c r="R393" s="19" t="s">
        <v>1078</v>
      </c>
    </row>
    <row r="394" spans="1:18">
      <c r="A394" s="19">
        <v>410</v>
      </c>
      <c r="B394" s="19" t="s">
        <v>517</v>
      </c>
      <c r="C394" s="21">
        <v>0</v>
      </c>
      <c r="D394" s="19"/>
      <c r="E394" s="19"/>
      <c r="F394" s="22">
        <v>557489</v>
      </c>
      <c r="G394" s="22">
        <v>582</v>
      </c>
      <c r="H394" s="19">
        <v>8868</v>
      </c>
      <c r="I394" s="19">
        <v>15.24</v>
      </c>
      <c r="J394" s="19">
        <v>226</v>
      </c>
      <c r="K394" s="19">
        <v>65</v>
      </c>
      <c r="L394" s="19" t="s">
        <v>719</v>
      </c>
      <c r="M394" s="19" t="s">
        <v>520</v>
      </c>
      <c r="N394" s="19"/>
      <c r="O394" s="19" t="s">
        <v>521</v>
      </c>
      <c r="P394" s="19"/>
      <c r="Q394" s="19" t="s">
        <v>547</v>
      </c>
      <c r="R394" s="19" t="s">
        <v>1079</v>
      </c>
    </row>
    <row r="395" spans="1:18">
      <c r="A395" s="19">
        <v>429</v>
      </c>
      <c r="B395" s="19" t="s">
        <v>517</v>
      </c>
      <c r="C395" s="21">
        <v>0</v>
      </c>
      <c r="D395" s="19"/>
      <c r="E395" s="19"/>
      <c r="F395" s="22">
        <v>559531</v>
      </c>
      <c r="G395" s="22">
        <v>577</v>
      </c>
      <c r="H395" s="19">
        <v>8011</v>
      </c>
      <c r="I395" s="19">
        <v>13.88</v>
      </c>
      <c r="J395" s="19">
        <v>211</v>
      </c>
      <c r="K395" s="19">
        <v>7</v>
      </c>
      <c r="L395" s="19" t="s">
        <v>594</v>
      </c>
      <c r="M395" s="19" t="s">
        <v>520</v>
      </c>
      <c r="N395" s="19"/>
      <c r="O395" s="19" t="s">
        <v>521</v>
      </c>
      <c r="P395" s="19"/>
      <c r="Q395" s="19" t="s">
        <v>547</v>
      </c>
      <c r="R395" s="19" t="s">
        <v>1080</v>
      </c>
    </row>
    <row r="396" spans="1:18">
      <c r="A396" s="19">
        <v>447</v>
      </c>
      <c r="B396" s="19" t="s">
        <v>517</v>
      </c>
      <c r="C396" s="21">
        <v>0</v>
      </c>
      <c r="D396" s="19"/>
      <c r="E396" s="19"/>
      <c r="F396" s="22">
        <v>564959</v>
      </c>
      <c r="G396" s="22">
        <v>564</v>
      </c>
      <c r="H396" s="19">
        <v>591</v>
      </c>
      <c r="I396" s="19">
        <v>1.05</v>
      </c>
      <c r="J396" s="19">
        <v>121</v>
      </c>
      <c r="K396" s="19">
        <v>140</v>
      </c>
      <c r="L396" s="19" t="s">
        <v>671</v>
      </c>
      <c r="M396" s="19" t="s">
        <v>688</v>
      </c>
      <c r="N396" s="19"/>
      <c r="O396" s="19" t="s">
        <v>521</v>
      </c>
      <c r="P396" s="19"/>
      <c r="Q396" s="19" t="s">
        <v>547</v>
      </c>
      <c r="R396" s="19" t="s">
        <v>1081</v>
      </c>
    </row>
    <row r="397" spans="1:18">
      <c r="A397" s="19">
        <v>350</v>
      </c>
      <c r="B397" s="19" t="s">
        <v>517</v>
      </c>
      <c r="C397" s="21">
        <v>0</v>
      </c>
      <c r="D397" s="19"/>
      <c r="E397" s="19"/>
      <c r="F397" s="22">
        <v>581511</v>
      </c>
      <c r="G397" s="22">
        <v>527</v>
      </c>
      <c r="H397" s="19">
        <v>610</v>
      </c>
      <c r="I397" s="19">
        <v>1.1599999999999999</v>
      </c>
      <c r="J397" s="19">
        <v>156</v>
      </c>
      <c r="K397" s="19">
        <v>137</v>
      </c>
      <c r="L397" s="19" t="s">
        <v>1082</v>
      </c>
      <c r="M397" s="19" t="s">
        <v>531</v>
      </c>
      <c r="N397" s="19"/>
      <c r="O397" s="19" t="s">
        <v>521</v>
      </c>
      <c r="P397" s="19"/>
      <c r="Q397" s="19" t="s">
        <v>547</v>
      </c>
      <c r="R397" s="19" t="s">
        <v>1083</v>
      </c>
    </row>
    <row r="398" spans="1:18">
      <c r="A398" s="19">
        <v>459</v>
      </c>
      <c r="B398" s="19" t="s">
        <v>517</v>
      </c>
      <c r="C398" s="21">
        <v>0</v>
      </c>
      <c r="D398" s="19"/>
      <c r="E398" s="19"/>
      <c r="F398" s="22">
        <v>590298</v>
      </c>
      <c r="G398" s="22">
        <v>508</v>
      </c>
      <c r="H398" s="19">
        <v>1450</v>
      </c>
      <c r="I398" s="19">
        <v>2.85</v>
      </c>
      <c r="J398" s="19">
        <v>143</v>
      </c>
      <c r="K398" s="19">
        <v>85</v>
      </c>
      <c r="L398" s="19" t="s">
        <v>864</v>
      </c>
      <c r="M398" s="19" t="s">
        <v>541</v>
      </c>
      <c r="N398" s="19"/>
      <c r="O398" s="19" t="s">
        <v>521</v>
      </c>
      <c r="P398" s="19"/>
      <c r="Q398" s="19" t="s">
        <v>547</v>
      </c>
      <c r="R398" s="19" t="s">
        <v>1084</v>
      </c>
    </row>
    <row r="399" spans="1:18">
      <c r="A399" s="19">
        <v>384</v>
      </c>
      <c r="B399" s="19" t="s">
        <v>517</v>
      </c>
      <c r="C399" s="21">
        <v>0</v>
      </c>
      <c r="D399" s="19"/>
      <c r="E399" s="19"/>
      <c r="F399" s="22">
        <v>595369</v>
      </c>
      <c r="G399" s="22">
        <v>498</v>
      </c>
      <c r="H399" s="19">
        <v>4334</v>
      </c>
      <c r="I399" s="19">
        <v>8.6999999999999993</v>
      </c>
      <c r="J399" s="19">
        <v>254</v>
      </c>
      <c r="K399" s="19">
        <v>31</v>
      </c>
      <c r="L399" s="19" t="s">
        <v>912</v>
      </c>
      <c r="M399" s="19" t="s">
        <v>520</v>
      </c>
      <c r="N399" s="19"/>
      <c r="O399" s="19" t="s">
        <v>521</v>
      </c>
      <c r="P399" s="19"/>
      <c r="Q399" s="19" t="s">
        <v>547</v>
      </c>
      <c r="R399" s="19" t="s">
        <v>1085</v>
      </c>
    </row>
    <row r="400" spans="1:18">
      <c r="A400" s="19">
        <v>498</v>
      </c>
      <c r="B400" s="19" t="s">
        <v>517</v>
      </c>
      <c r="C400" s="21">
        <v>0</v>
      </c>
      <c r="D400" s="19"/>
      <c r="E400" s="19"/>
      <c r="F400" s="22">
        <v>600593</v>
      </c>
      <c r="G400" s="22">
        <v>488</v>
      </c>
      <c r="H400" s="19">
        <v>60229</v>
      </c>
      <c r="I400" s="19">
        <v>123.42</v>
      </c>
      <c r="J400" s="19">
        <v>181</v>
      </c>
      <c r="K400" s="19">
        <v>44</v>
      </c>
      <c r="L400" s="19" t="s">
        <v>802</v>
      </c>
      <c r="M400" s="19" t="s">
        <v>520</v>
      </c>
      <c r="N400" s="19"/>
      <c r="O400" s="19" t="s">
        <v>521</v>
      </c>
      <c r="P400" s="19"/>
      <c r="Q400" s="19" t="s">
        <v>547</v>
      </c>
      <c r="R400" s="19" t="s">
        <v>1086</v>
      </c>
    </row>
    <row r="401" spans="1:18">
      <c r="A401" s="19">
        <v>461</v>
      </c>
      <c r="B401" s="19" t="s">
        <v>517</v>
      </c>
      <c r="C401" s="21">
        <v>0</v>
      </c>
      <c r="D401" s="19"/>
      <c r="E401" s="19"/>
      <c r="F401" s="22">
        <v>608229</v>
      </c>
      <c r="G401" s="22">
        <v>473</v>
      </c>
      <c r="H401" s="19">
        <v>165890</v>
      </c>
      <c r="I401" s="19">
        <v>350.72</v>
      </c>
      <c r="J401" s="19">
        <v>265</v>
      </c>
      <c r="K401" s="19">
        <v>121</v>
      </c>
      <c r="L401" s="19" t="s">
        <v>831</v>
      </c>
      <c r="M401" s="19" t="s">
        <v>688</v>
      </c>
      <c r="N401" s="19"/>
      <c r="O401" s="19" t="s">
        <v>521</v>
      </c>
      <c r="P401" s="19"/>
      <c r="Q401" s="19" t="s">
        <v>547</v>
      </c>
      <c r="R401" s="19" t="s">
        <v>1087</v>
      </c>
    </row>
    <row r="402" spans="1:18">
      <c r="A402" s="19">
        <v>488</v>
      </c>
      <c r="B402" s="19" t="s">
        <v>517</v>
      </c>
      <c r="C402" s="21">
        <v>0</v>
      </c>
      <c r="D402" s="19"/>
      <c r="E402" s="19"/>
      <c r="F402" s="22">
        <v>617233</v>
      </c>
      <c r="G402" s="22">
        <v>457</v>
      </c>
      <c r="H402" s="19">
        <v>1257</v>
      </c>
      <c r="I402" s="19">
        <v>2.75</v>
      </c>
      <c r="J402" s="19">
        <v>203</v>
      </c>
      <c r="K402" s="19">
        <v>60</v>
      </c>
      <c r="L402" s="19" t="s">
        <v>1088</v>
      </c>
      <c r="M402" s="19" t="s">
        <v>520</v>
      </c>
      <c r="N402" s="19"/>
      <c r="O402" s="19" t="s">
        <v>521</v>
      </c>
      <c r="P402" s="19"/>
      <c r="Q402" s="19" t="s">
        <v>547</v>
      </c>
      <c r="R402" s="19" t="s">
        <v>1089</v>
      </c>
    </row>
    <row r="403" spans="1:18">
      <c r="A403" s="19">
        <v>486</v>
      </c>
      <c r="B403" s="19" t="s">
        <v>517</v>
      </c>
      <c r="C403" s="21">
        <v>0</v>
      </c>
      <c r="D403" s="19"/>
      <c r="E403" s="19"/>
      <c r="F403" s="22">
        <v>618556</v>
      </c>
      <c r="G403" s="22">
        <v>454</v>
      </c>
      <c r="H403" s="19">
        <v>1773</v>
      </c>
      <c r="I403" s="19">
        <v>3.91</v>
      </c>
      <c r="J403" s="19">
        <v>200</v>
      </c>
      <c r="K403" s="19">
        <v>108</v>
      </c>
      <c r="L403" s="19" t="s">
        <v>909</v>
      </c>
      <c r="M403" s="19" t="s">
        <v>854</v>
      </c>
      <c r="N403" s="19"/>
      <c r="O403" s="19" t="s">
        <v>521</v>
      </c>
      <c r="P403" s="19"/>
      <c r="Q403" s="19" t="s">
        <v>547</v>
      </c>
      <c r="R403" s="19" t="s">
        <v>1090</v>
      </c>
    </row>
    <row r="404" spans="1:18">
      <c r="A404" s="19">
        <v>514</v>
      </c>
      <c r="B404" s="19" t="s">
        <v>517</v>
      </c>
      <c r="C404" s="21">
        <v>0</v>
      </c>
      <c r="D404" s="19"/>
      <c r="E404" s="19"/>
      <c r="F404" s="22">
        <v>619996</v>
      </c>
      <c r="G404" s="22">
        <v>452</v>
      </c>
      <c r="H404" s="19">
        <v>51445</v>
      </c>
      <c r="I404" s="19">
        <v>113.82</v>
      </c>
      <c r="J404" s="19">
        <v>133</v>
      </c>
      <c r="K404" s="19">
        <v>90</v>
      </c>
      <c r="L404" s="19" t="s">
        <v>978</v>
      </c>
      <c r="M404" s="19" t="s">
        <v>688</v>
      </c>
      <c r="N404" s="19"/>
      <c r="O404" s="19" t="s">
        <v>521</v>
      </c>
      <c r="P404" s="19"/>
      <c r="Q404" s="19" t="s">
        <v>547</v>
      </c>
      <c r="R404" s="19" t="s">
        <v>1091</v>
      </c>
    </row>
    <row r="405" spans="1:18">
      <c r="A405" s="19">
        <v>387</v>
      </c>
      <c r="B405" s="19" t="s">
        <v>517</v>
      </c>
      <c r="C405" s="21">
        <v>0</v>
      </c>
      <c r="D405" s="19"/>
      <c r="E405" s="19"/>
      <c r="F405" s="22">
        <v>620415</v>
      </c>
      <c r="G405" s="22">
        <v>451</v>
      </c>
      <c r="H405" s="19">
        <v>11842</v>
      </c>
      <c r="I405" s="19">
        <v>26.26</v>
      </c>
      <c r="J405" s="19">
        <v>151</v>
      </c>
      <c r="K405" s="19">
        <v>130</v>
      </c>
      <c r="L405" s="19" t="s">
        <v>951</v>
      </c>
      <c r="M405" s="19" t="s">
        <v>614</v>
      </c>
      <c r="N405" s="19"/>
      <c r="O405" s="19" t="s">
        <v>521</v>
      </c>
      <c r="P405" s="19"/>
      <c r="Q405" s="19" t="s">
        <v>547</v>
      </c>
      <c r="R405" s="19" t="s">
        <v>1092</v>
      </c>
    </row>
    <row r="406" spans="1:18">
      <c r="A406" s="19">
        <v>354</v>
      </c>
      <c r="B406" s="19" t="s">
        <v>517</v>
      </c>
      <c r="C406" s="21">
        <v>0</v>
      </c>
      <c r="D406" s="19"/>
      <c r="E406" s="19"/>
      <c r="F406" s="22">
        <v>622134</v>
      </c>
      <c r="G406" s="22">
        <v>448</v>
      </c>
      <c r="H406" s="19">
        <v>2234</v>
      </c>
      <c r="I406" s="19">
        <v>4.99</v>
      </c>
      <c r="J406" s="19">
        <v>98</v>
      </c>
      <c r="K406" s="19">
        <v>140</v>
      </c>
      <c r="L406" s="19" t="s">
        <v>671</v>
      </c>
      <c r="M406" s="19" t="s">
        <v>533</v>
      </c>
      <c r="N406" s="19"/>
      <c r="O406" s="19" t="s">
        <v>521</v>
      </c>
      <c r="P406" s="19"/>
      <c r="Q406" s="19" t="s">
        <v>547</v>
      </c>
      <c r="R406" s="19" t="s">
        <v>1093</v>
      </c>
    </row>
    <row r="407" spans="1:18">
      <c r="A407" s="19">
        <v>441</v>
      </c>
      <c r="B407" s="19" t="s">
        <v>517</v>
      </c>
      <c r="C407" s="21">
        <v>0</v>
      </c>
      <c r="D407" s="19"/>
      <c r="E407" s="19"/>
      <c r="F407" s="22">
        <v>628702</v>
      </c>
      <c r="G407" s="22">
        <v>437</v>
      </c>
      <c r="H407" s="19">
        <v>5209</v>
      </c>
      <c r="I407" s="19">
        <v>11.92</v>
      </c>
      <c r="J407" s="19">
        <v>137</v>
      </c>
      <c r="K407" s="19">
        <v>142</v>
      </c>
      <c r="L407" s="19" t="s">
        <v>632</v>
      </c>
      <c r="M407" s="19" t="s">
        <v>633</v>
      </c>
      <c r="N407" s="19"/>
      <c r="O407" s="19" t="s">
        <v>521</v>
      </c>
      <c r="P407" s="19"/>
      <c r="Q407" s="19" t="s">
        <v>547</v>
      </c>
      <c r="R407" s="19" t="s">
        <v>1094</v>
      </c>
    </row>
    <row r="408" spans="1:18">
      <c r="A408" s="19">
        <v>448</v>
      </c>
      <c r="B408" s="19" t="s">
        <v>517</v>
      </c>
      <c r="C408" s="21">
        <v>0</v>
      </c>
      <c r="D408" s="19"/>
      <c r="E408" s="19"/>
      <c r="F408" s="22">
        <v>630660</v>
      </c>
      <c r="G408" s="22">
        <v>433</v>
      </c>
      <c r="H408" s="19">
        <v>227149</v>
      </c>
      <c r="I408" s="19">
        <v>524.59</v>
      </c>
      <c r="J408" s="19">
        <v>280</v>
      </c>
      <c r="K408" s="19">
        <v>121</v>
      </c>
      <c r="L408" s="19" t="s">
        <v>831</v>
      </c>
      <c r="M408" s="19" t="s">
        <v>610</v>
      </c>
      <c r="N408" s="19"/>
      <c r="O408" s="19" t="s">
        <v>521</v>
      </c>
      <c r="P408" s="19"/>
      <c r="Q408" s="19" t="s">
        <v>547</v>
      </c>
      <c r="R408" s="19" t="s">
        <v>1095</v>
      </c>
    </row>
    <row r="409" spans="1:18">
      <c r="A409" s="19">
        <v>431</v>
      </c>
      <c r="B409" s="19" t="s">
        <v>517</v>
      </c>
      <c r="C409" s="21">
        <v>0</v>
      </c>
      <c r="D409" s="19"/>
      <c r="E409" s="19"/>
      <c r="F409" s="22">
        <v>631869</v>
      </c>
      <c r="G409" s="22">
        <v>431</v>
      </c>
      <c r="H409" s="19">
        <v>57783</v>
      </c>
      <c r="I409" s="19">
        <v>134.07</v>
      </c>
      <c r="J409" s="19">
        <v>138</v>
      </c>
      <c r="K409" s="19"/>
      <c r="L409" s="19" t="s">
        <v>521</v>
      </c>
      <c r="M409" s="19"/>
      <c r="N409" s="19">
        <v>25</v>
      </c>
      <c r="O409" s="19" t="s">
        <v>573</v>
      </c>
      <c r="P409" s="19" t="s">
        <v>533</v>
      </c>
      <c r="Q409" s="19" t="s">
        <v>550</v>
      </c>
      <c r="R409" s="19" t="s">
        <v>1096</v>
      </c>
    </row>
    <row r="410" spans="1:18">
      <c r="A410" s="19">
        <v>380</v>
      </c>
      <c r="B410" s="19" t="s">
        <v>517</v>
      </c>
      <c r="C410" s="21">
        <v>0</v>
      </c>
      <c r="D410" s="19"/>
      <c r="E410" s="19"/>
      <c r="F410" s="22">
        <v>632629</v>
      </c>
      <c r="G410" s="22">
        <v>430</v>
      </c>
      <c r="H410" s="19">
        <v>723</v>
      </c>
      <c r="I410" s="19">
        <v>1.68</v>
      </c>
      <c r="J410" s="19">
        <v>142</v>
      </c>
      <c r="K410" s="19">
        <v>123</v>
      </c>
      <c r="L410" s="19" t="s">
        <v>765</v>
      </c>
      <c r="M410" s="19" t="s">
        <v>610</v>
      </c>
      <c r="N410" s="19"/>
      <c r="O410" s="19" t="s">
        <v>521</v>
      </c>
      <c r="P410" s="19"/>
      <c r="Q410" s="19" t="s">
        <v>547</v>
      </c>
      <c r="R410" s="19" t="s">
        <v>1097</v>
      </c>
    </row>
    <row r="411" spans="1:18">
      <c r="A411" s="19">
        <v>452</v>
      </c>
      <c r="B411" s="19" t="s">
        <v>517</v>
      </c>
      <c r="C411" s="21">
        <v>0</v>
      </c>
      <c r="D411" s="19"/>
      <c r="E411" s="19"/>
      <c r="F411" s="22">
        <v>632830</v>
      </c>
      <c r="G411" s="22">
        <v>430</v>
      </c>
      <c r="H411" s="19">
        <v>604</v>
      </c>
      <c r="I411" s="19">
        <v>1.4</v>
      </c>
      <c r="J411" s="19">
        <v>120</v>
      </c>
      <c r="K411" s="19">
        <v>142</v>
      </c>
      <c r="L411" s="19" t="s">
        <v>632</v>
      </c>
      <c r="M411" s="19" t="s">
        <v>610</v>
      </c>
      <c r="N411" s="19"/>
      <c r="O411" s="19" t="s">
        <v>521</v>
      </c>
      <c r="P411" s="19"/>
      <c r="Q411" s="19" t="s">
        <v>547</v>
      </c>
      <c r="R411" s="19" t="s">
        <v>1098</v>
      </c>
    </row>
    <row r="412" spans="1:18">
      <c r="A412" s="19">
        <v>506</v>
      </c>
      <c r="B412" s="19" t="s">
        <v>517</v>
      </c>
      <c r="C412" s="21">
        <v>0</v>
      </c>
      <c r="D412" s="19"/>
      <c r="E412" s="19"/>
      <c r="F412" s="22">
        <v>632881</v>
      </c>
      <c r="G412" s="22">
        <v>430</v>
      </c>
      <c r="H412" s="19">
        <v>131531</v>
      </c>
      <c r="I412" s="19">
        <v>305.89</v>
      </c>
      <c r="J412" s="19">
        <v>176</v>
      </c>
      <c r="K412" s="19">
        <v>99</v>
      </c>
      <c r="L412" s="19" t="s">
        <v>727</v>
      </c>
      <c r="M412" s="19" t="s">
        <v>520</v>
      </c>
      <c r="N412" s="19"/>
      <c r="O412" s="19" t="s">
        <v>521</v>
      </c>
      <c r="P412" s="19"/>
      <c r="Q412" s="19" t="s">
        <v>547</v>
      </c>
      <c r="R412" s="19" t="s">
        <v>1099</v>
      </c>
    </row>
    <row r="413" spans="1:18">
      <c r="A413" s="19">
        <v>401</v>
      </c>
      <c r="B413" s="19" t="s">
        <v>517</v>
      </c>
      <c r="C413" s="21">
        <v>0</v>
      </c>
      <c r="D413" s="19"/>
      <c r="E413" s="19"/>
      <c r="F413" s="22">
        <v>638646</v>
      </c>
      <c r="G413" s="22">
        <v>420</v>
      </c>
      <c r="H413" s="19">
        <v>1335</v>
      </c>
      <c r="I413" s="19">
        <v>3.18</v>
      </c>
      <c r="J413" s="19">
        <v>198</v>
      </c>
      <c r="K413" s="19">
        <v>118</v>
      </c>
      <c r="L413" s="19" t="s">
        <v>856</v>
      </c>
      <c r="M413" s="19" t="s">
        <v>666</v>
      </c>
      <c r="N413" s="19"/>
      <c r="O413" s="19" t="s">
        <v>521</v>
      </c>
      <c r="P413" s="19"/>
      <c r="Q413" s="19" t="s">
        <v>547</v>
      </c>
      <c r="R413" s="19" t="s">
        <v>1100</v>
      </c>
    </row>
    <row r="414" spans="1:18">
      <c r="A414" s="19">
        <v>520</v>
      </c>
      <c r="B414" s="19" t="s">
        <v>517</v>
      </c>
      <c r="C414" s="21">
        <v>0</v>
      </c>
      <c r="D414" s="19"/>
      <c r="E414" s="19"/>
      <c r="F414" s="22">
        <v>644757</v>
      </c>
      <c r="G414" s="22">
        <v>411</v>
      </c>
      <c r="H414" s="19">
        <v>18037</v>
      </c>
      <c r="I414" s="19">
        <v>43.89</v>
      </c>
      <c r="J414" s="19">
        <v>148</v>
      </c>
      <c r="K414" s="19"/>
      <c r="L414" s="19" t="s">
        <v>521</v>
      </c>
      <c r="M414" s="19"/>
      <c r="N414" s="19">
        <v>10</v>
      </c>
      <c r="O414" s="19" t="s">
        <v>1101</v>
      </c>
      <c r="P414" s="19" t="s">
        <v>533</v>
      </c>
      <c r="Q414" s="19" t="s">
        <v>550</v>
      </c>
      <c r="R414" s="19" t="s">
        <v>1102</v>
      </c>
    </row>
    <row r="415" spans="1:18">
      <c r="A415" s="19">
        <v>423</v>
      </c>
      <c r="B415" s="19" t="s">
        <v>517</v>
      </c>
      <c r="C415" s="21">
        <v>0</v>
      </c>
      <c r="D415" s="19"/>
      <c r="E415" s="19"/>
      <c r="F415" s="22">
        <v>645925</v>
      </c>
      <c r="G415" s="22">
        <v>409</v>
      </c>
      <c r="H415" s="19">
        <v>2295</v>
      </c>
      <c r="I415" s="19">
        <v>5.61</v>
      </c>
      <c r="J415" s="19">
        <v>110</v>
      </c>
      <c r="K415" s="19">
        <v>15</v>
      </c>
      <c r="L415" s="19" t="s">
        <v>1103</v>
      </c>
      <c r="M415" s="19" t="s">
        <v>520</v>
      </c>
      <c r="N415" s="19"/>
      <c r="O415" s="19" t="s">
        <v>521</v>
      </c>
      <c r="P415" s="19"/>
      <c r="Q415" s="19" t="s">
        <v>547</v>
      </c>
      <c r="R415" s="19" t="s">
        <v>1104</v>
      </c>
    </row>
    <row r="416" spans="1:18">
      <c r="A416" s="19">
        <v>474</v>
      </c>
      <c r="B416" s="19" t="s">
        <v>517</v>
      </c>
      <c r="C416" s="21">
        <v>0</v>
      </c>
      <c r="D416" s="19"/>
      <c r="E416" s="19"/>
      <c r="F416" s="22">
        <v>646847</v>
      </c>
      <c r="G416" s="22">
        <v>407</v>
      </c>
      <c r="H416" s="19">
        <v>339</v>
      </c>
      <c r="I416" s="19">
        <v>0.83</v>
      </c>
      <c r="J416" s="19">
        <v>76</v>
      </c>
      <c r="K416" s="19">
        <v>47</v>
      </c>
      <c r="L416" s="19" t="s">
        <v>1105</v>
      </c>
      <c r="M416" s="19" t="s">
        <v>533</v>
      </c>
      <c r="N416" s="19"/>
      <c r="O416" s="19" t="s">
        <v>521</v>
      </c>
      <c r="P416" s="19"/>
      <c r="Q416" s="19" t="s">
        <v>547</v>
      </c>
      <c r="R416" s="19" t="s">
        <v>1106</v>
      </c>
    </row>
    <row r="417" spans="1:18">
      <c r="A417" s="19">
        <v>367</v>
      </c>
      <c r="B417" s="19" t="s">
        <v>517</v>
      </c>
      <c r="C417" s="21">
        <v>0</v>
      </c>
      <c r="D417" s="19"/>
      <c r="E417" s="19"/>
      <c r="F417" s="22">
        <v>650556</v>
      </c>
      <c r="G417" s="22">
        <v>402</v>
      </c>
      <c r="H417" s="19">
        <v>805</v>
      </c>
      <c r="I417" s="19">
        <v>2</v>
      </c>
      <c r="J417" s="19">
        <v>144</v>
      </c>
      <c r="K417" s="19">
        <v>58</v>
      </c>
      <c r="L417" s="19" t="s">
        <v>845</v>
      </c>
      <c r="M417" s="19" t="s">
        <v>520</v>
      </c>
      <c r="N417" s="19"/>
      <c r="O417" s="19" t="s">
        <v>521</v>
      </c>
      <c r="P417" s="19"/>
      <c r="Q417" s="19" t="s">
        <v>547</v>
      </c>
      <c r="R417" s="19" t="s">
        <v>1107</v>
      </c>
    </row>
    <row r="418" spans="1:18">
      <c r="A418" s="19">
        <v>411</v>
      </c>
      <c r="B418" s="19" t="s">
        <v>517</v>
      </c>
      <c r="C418" s="21">
        <v>0</v>
      </c>
      <c r="D418" s="19"/>
      <c r="E418" s="19"/>
      <c r="F418" s="22">
        <v>652704</v>
      </c>
      <c r="G418" s="22">
        <v>398</v>
      </c>
      <c r="H418" s="19">
        <v>112933</v>
      </c>
      <c r="I418" s="19">
        <v>283.75</v>
      </c>
      <c r="J418" s="19">
        <v>124</v>
      </c>
      <c r="K418" s="19">
        <v>28</v>
      </c>
      <c r="L418" s="19" t="s">
        <v>686</v>
      </c>
      <c r="M418" s="19" t="s">
        <v>520</v>
      </c>
      <c r="N418" s="19"/>
      <c r="O418" s="19" t="s">
        <v>521</v>
      </c>
      <c r="P418" s="19"/>
      <c r="Q418" s="19" t="s">
        <v>547</v>
      </c>
      <c r="R418" s="19" t="s">
        <v>1108</v>
      </c>
    </row>
    <row r="419" spans="1:18">
      <c r="A419" s="19">
        <v>487</v>
      </c>
      <c r="B419" s="19" t="s">
        <v>517</v>
      </c>
      <c r="C419" s="21">
        <v>0</v>
      </c>
      <c r="D419" s="19"/>
      <c r="E419" s="19"/>
      <c r="F419" s="22">
        <v>653902</v>
      </c>
      <c r="G419" s="22">
        <v>397</v>
      </c>
      <c r="H419" s="19">
        <v>893</v>
      </c>
      <c r="I419" s="19">
        <v>2.25</v>
      </c>
      <c r="J419" s="19">
        <v>122</v>
      </c>
      <c r="K419" s="19">
        <v>23</v>
      </c>
      <c r="L419" s="19" t="s">
        <v>1109</v>
      </c>
      <c r="M419" s="19" t="s">
        <v>520</v>
      </c>
      <c r="N419" s="19"/>
      <c r="O419" s="19" t="s">
        <v>521</v>
      </c>
      <c r="P419" s="19"/>
      <c r="Q419" s="19" t="s">
        <v>547</v>
      </c>
      <c r="R419" s="19" t="s">
        <v>1110</v>
      </c>
    </row>
    <row r="420" spans="1:18">
      <c r="A420" s="19">
        <v>468</v>
      </c>
      <c r="B420" s="19" t="s">
        <v>517</v>
      </c>
      <c r="C420" s="21">
        <v>0</v>
      </c>
      <c r="D420" s="19"/>
      <c r="E420" s="19"/>
      <c r="F420" s="22">
        <v>655362</v>
      </c>
      <c r="G420" s="22">
        <v>394</v>
      </c>
      <c r="H420" s="19">
        <v>11334</v>
      </c>
      <c r="I420" s="19">
        <v>28.77</v>
      </c>
      <c r="J420" s="19">
        <v>120</v>
      </c>
      <c r="K420" s="19">
        <v>139</v>
      </c>
      <c r="L420" s="19" t="s">
        <v>833</v>
      </c>
      <c r="M420" s="19" t="s">
        <v>520</v>
      </c>
      <c r="N420" s="19"/>
      <c r="O420" s="19" t="s">
        <v>521</v>
      </c>
      <c r="P420" s="19"/>
      <c r="Q420" s="19" t="s">
        <v>547</v>
      </c>
      <c r="R420" s="19" t="s">
        <v>1111</v>
      </c>
    </row>
    <row r="421" spans="1:18">
      <c r="A421" s="19">
        <v>449</v>
      </c>
      <c r="B421" s="19" t="s">
        <v>517</v>
      </c>
      <c r="C421" s="21">
        <v>0</v>
      </c>
      <c r="D421" s="19"/>
      <c r="E421" s="19"/>
      <c r="F421" s="22">
        <v>659776</v>
      </c>
      <c r="G421" s="22">
        <v>388</v>
      </c>
      <c r="H421" s="19">
        <v>183</v>
      </c>
      <c r="I421" s="19">
        <v>0.47</v>
      </c>
      <c r="J421" s="19">
        <v>107</v>
      </c>
      <c r="K421" s="19">
        <v>62</v>
      </c>
      <c r="L421" s="19" t="s">
        <v>1112</v>
      </c>
      <c r="M421" s="19" t="s">
        <v>520</v>
      </c>
      <c r="N421" s="19"/>
      <c r="O421" s="19" t="s">
        <v>521</v>
      </c>
      <c r="P421" s="19"/>
      <c r="Q421" s="19" t="s">
        <v>547</v>
      </c>
      <c r="R421" s="19" t="s">
        <v>1113</v>
      </c>
    </row>
    <row r="422" spans="1:18">
      <c r="A422" s="19">
        <v>420</v>
      </c>
      <c r="B422" s="19" t="s">
        <v>517</v>
      </c>
      <c r="C422" s="21">
        <v>0</v>
      </c>
      <c r="D422" s="19"/>
      <c r="E422" s="19"/>
      <c r="F422" s="22">
        <v>662612</v>
      </c>
      <c r="G422" s="22">
        <v>384</v>
      </c>
      <c r="H422" s="19">
        <v>1748</v>
      </c>
      <c r="I422" s="19">
        <v>4.55</v>
      </c>
      <c r="J422" s="19">
        <v>206</v>
      </c>
      <c r="K422" s="19">
        <v>117</v>
      </c>
      <c r="L422" s="19" t="s">
        <v>644</v>
      </c>
      <c r="M422" s="19" t="s">
        <v>633</v>
      </c>
      <c r="N422" s="19"/>
      <c r="O422" s="19" t="s">
        <v>521</v>
      </c>
      <c r="P422" s="19"/>
      <c r="Q422" s="19" t="s">
        <v>547</v>
      </c>
      <c r="R422" s="19" t="s">
        <v>1114</v>
      </c>
    </row>
    <row r="423" spans="1:18">
      <c r="A423" s="19">
        <v>503</v>
      </c>
      <c r="B423" s="19" t="s">
        <v>517</v>
      </c>
      <c r="C423" s="21">
        <v>0</v>
      </c>
      <c r="D423" s="19"/>
      <c r="E423" s="19"/>
      <c r="F423" s="22">
        <v>670769</v>
      </c>
      <c r="G423" s="22">
        <v>372</v>
      </c>
      <c r="H423" s="19">
        <v>119</v>
      </c>
      <c r="I423" s="19">
        <v>0.32</v>
      </c>
      <c r="J423" s="19">
        <v>161</v>
      </c>
      <c r="K423" s="19">
        <v>87</v>
      </c>
      <c r="L423" s="19" t="s">
        <v>781</v>
      </c>
      <c r="M423" s="19" t="s">
        <v>520</v>
      </c>
      <c r="N423" s="19"/>
      <c r="O423" s="19" t="s">
        <v>521</v>
      </c>
      <c r="P423" s="19"/>
      <c r="Q423" s="19" t="s">
        <v>547</v>
      </c>
      <c r="R423" s="19" t="s">
        <v>1115</v>
      </c>
    </row>
    <row r="424" spans="1:18">
      <c r="A424" s="19">
        <v>383</v>
      </c>
      <c r="B424" s="19" t="s">
        <v>517</v>
      </c>
      <c r="C424" s="21">
        <v>0</v>
      </c>
      <c r="D424" s="19"/>
      <c r="E424" s="19"/>
      <c r="F424" s="22">
        <v>678780</v>
      </c>
      <c r="G424" s="22">
        <v>362</v>
      </c>
      <c r="H424" s="19">
        <v>276</v>
      </c>
      <c r="I424" s="19">
        <v>0.76</v>
      </c>
      <c r="J424" s="19">
        <v>95</v>
      </c>
      <c r="K424" s="19">
        <v>144</v>
      </c>
      <c r="L424" s="19" t="s">
        <v>756</v>
      </c>
      <c r="M424" s="19" t="s">
        <v>705</v>
      </c>
      <c r="N424" s="19"/>
      <c r="O424" s="19" t="s">
        <v>521</v>
      </c>
      <c r="P424" s="19"/>
      <c r="Q424" s="19" t="s">
        <v>547</v>
      </c>
      <c r="R424" s="19" t="s">
        <v>1116</v>
      </c>
    </row>
    <row r="425" spans="1:18">
      <c r="A425" s="19">
        <v>483</v>
      </c>
      <c r="B425" s="19" t="s">
        <v>517</v>
      </c>
      <c r="C425" s="21">
        <v>0</v>
      </c>
      <c r="D425" s="19"/>
      <c r="E425" s="19"/>
      <c r="F425" s="22">
        <v>679288</v>
      </c>
      <c r="G425" s="22">
        <v>361</v>
      </c>
      <c r="H425" s="19">
        <v>5297</v>
      </c>
      <c r="I425" s="19">
        <v>14.67</v>
      </c>
      <c r="J425" s="19">
        <v>239</v>
      </c>
      <c r="K425" s="19">
        <v>92</v>
      </c>
      <c r="L425" s="19" t="s">
        <v>721</v>
      </c>
      <c r="M425" s="19" t="s">
        <v>520</v>
      </c>
      <c r="N425" s="19"/>
      <c r="O425" s="19" t="s">
        <v>521</v>
      </c>
      <c r="P425" s="19"/>
      <c r="Q425" s="19" t="s">
        <v>547</v>
      </c>
      <c r="R425" s="19" t="s">
        <v>1117</v>
      </c>
    </row>
    <row r="426" spans="1:18">
      <c r="A426" s="19">
        <v>398</v>
      </c>
      <c r="B426" s="19" t="s">
        <v>517</v>
      </c>
      <c r="C426" s="21">
        <v>0</v>
      </c>
      <c r="D426" s="19"/>
      <c r="E426" s="19"/>
      <c r="F426" s="22">
        <v>680835</v>
      </c>
      <c r="G426" s="22">
        <v>359</v>
      </c>
      <c r="H426" s="19">
        <v>312</v>
      </c>
      <c r="I426" s="19">
        <v>0.87</v>
      </c>
      <c r="J426" s="19">
        <v>355</v>
      </c>
      <c r="K426" s="19">
        <v>48</v>
      </c>
      <c r="L426" s="19" t="s">
        <v>640</v>
      </c>
      <c r="M426" s="19" t="s">
        <v>520</v>
      </c>
      <c r="N426" s="19"/>
      <c r="O426" s="19" t="s">
        <v>521</v>
      </c>
      <c r="P426" s="19"/>
      <c r="Q426" s="19" t="s">
        <v>547</v>
      </c>
      <c r="R426" s="19" t="s">
        <v>1118</v>
      </c>
    </row>
    <row r="427" spans="1:18">
      <c r="A427" s="19">
        <v>374</v>
      </c>
      <c r="B427" s="19" t="s">
        <v>517</v>
      </c>
      <c r="C427" s="21">
        <v>0</v>
      </c>
      <c r="D427" s="19"/>
      <c r="E427" s="19"/>
      <c r="F427" s="22">
        <v>681001</v>
      </c>
      <c r="G427" s="22">
        <v>359</v>
      </c>
      <c r="H427" s="19">
        <v>3185</v>
      </c>
      <c r="I427" s="19">
        <v>8.8699999999999992</v>
      </c>
      <c r="J427" s="19">
        <v>170</v>
      </c>
      <c r="K427" s="19">
        <v>73</v>
      </c>
      <c r="L427" s="19" t="s">
        <v>602</v>
      </c>
      <c r="M427" s="19" t="s">
        <v>520</v>
      </c>
      <c r="N427" s="19"/>
      <c r="O427" s="19" t="s">
        <v>521</v>
      </c>
      <c r="P427" s="19"/>
      <c r="Q427" s="19" t="s">
        <v>547</v>
      </c>
      <c r="R427" s="19" t="s">
        <v>1119</v>
      </c>
    </row>
    <row r="428" spans="1:18">
      <c r="A428" s="19">
        <v>385</v>
      </c>
      <c r="B428" s="19" t="s">
        <v>517</v>
      </c>
      <c r="C428" s="21">
        <v>0</v>
      </c>
      <c r="D428" s="19"/>
      <c r="E428" s="19"/>
      <c r="F428" s="22">
        <v>682193</v>
      </c>
      <c r="G428" s="22">
        <v>357</v>
      </c>
      <c r="H428" s="19">
        <v>1535</v>
      </c>
      <c r="I428" s="19">
        <v>4.3</v>
      </c>
      <c r="J428" s="19">
        <v>197</v>
      </c>
      <c r="K428" s="19">
        <v>65</v>
      </c>
      <c r="L428" s="19" t="s">
        <v>719</v>
      </c>
      <c r="M428" s="19" t="s">
        <v>520</v>
      </c>
      <c r="N428" s="19"/>
      <c r="O428" s="19" t="s">
        <v>521</v>
      </c>
      <c r="P428" s="19"/>
      <c r="Q428" s="19" t="s">
        <v>547</v>
      </c>
      <c r="R428" s="19" t="s">
        <v>1120</v>
      </c>
    </row>
    <row r="429" spans="1:18">
      <c r="A429" s="19">
        <v>433</v>
      </c>
      <c r="B429" s="19" t="s">
        <v>517</v>
      </c>
      <c r="C429" s="21">
        <v>0</v>
      </c>
      <c r="D429" s="19"/>
      <c r="E429" s="19"/>
      <c r="F429" s="22">
        <v>686231</v>
      </c>
      <c r="G429" s="22">
        <v>352</v>
      </c>
      <c r="H429" s="19">
        <v>981</v>
      </c>
      <c r="I429" s="19">
        <v>2.79</v>
      </c>
      <c r="J429" s="19">
        <v>263</v>
      </c>
      <c r="K429" s="19">
        <v>124</v>
      </c>
      <c r="L429" s="19" t="s">
        <v>731</v>
      </c>
      <c r="M429" s="19" t="s">
        <v>520</v>
      </c>
      <c r="N429" s="19"/>
      <c r="O429" s="19" t="s">
        <v>521</v>
      </c>
      <c r="P429" s="19"/>
      <c r="Q429" s="19" t="s">
        <v>547</v>
      </c>
      <c r="R429" s="19" t="s">
        <v>1121</v>
      </c>
    </row>
    <row r="430" spans="1:18">
      <c r="A430" s="19">
        <v>349</v>
      </c>
      <c r="B430" s="19" t="s">
        <v>517</v>
      </c>
      <c r="C430" s="21">
        <v>0</v>
      </c>
      <c r="D430" s="19"/>
      <c r="E430" s="19"/>
      <c r="F430" s="22">
        <v>692743</v>
      </c>
      <c r="G430" s="22">
        <v>344</v>
      </c>
      <c r="H430" s="19">
        <v>14488</v>
      </c>
      <c r="I430" s="19">
        <v>42.12</v>
      </c>
      <c r="J430" s="19">
        <v>230</v>
      </c>
      <c r="K430" s="19">
        <v>95</v>
      </c>
      <c r="L430" s="19" t="s">
        <v>620</v>
      </c>
      <c r="M430" s="19" t="s">
        <v>688</v>
      </c>
      <c r="N430" s="19"/>
      <c r="O430" s="19" t="s">
        <v>521</v>
      </c>
      <c r="P430" s="19"/>
      <c r="Q430" s="19" t="s">
        <v>547</v>
      </c>
      <c r="R430" s="19" t="s">
        <v>1122</v>
      </c>
    </row>
    <row r="431" spans="1:18">
      <c r="A431" s="19">
        <v>457</v>
      </c>
      <c r="B431" s="19" t="s">
        <v>517</v>
      </c>
      <c r="C431" s="21">
        <v>0</v>
      </c>
      <c r="D431" s="19"/>
      <c r="E431" s="19"/>
      <c r="F431" s="22">
        <v>694339</v>
      </c>
      <c r="G431" s="22">
        <v>342</v>
      </c>
      <c r="H431" s="19">
        <v>73008</v>
      </c>
      <c r="I431" s="19">
        <v>213.47</v>
      </c>
      <c r="J431" s="19">
        <v>166</v>
      </c>
      <c r="K431" s="19">
        <v>141</v>
      </c>
      <c r="L431" s="19" t="s">
        <v>695</v>
      </c>
      <c r="M431" s="19" t="s">
        <v>633</v>
      </c>
      <c r="N431" s="19"/>
      <c r="O431" s="19" t="s">
        <v>521</v>
      </c>
      <c r="P431" s="19"/>
      <c r="Q431" s="19" t="s">
        <v>547</v>
      </c>
      <c r="R431" s="19" t="s">
        <v>1123</v>
      </c>
    </row>
    <row r="432" spans="1:18">
      <c r="A432" s="19">
        <v>408</v>
      </c>
      <c r="B432" s="19" t="s">
        <v>517</v>
      </c>
      <c r="C432" s="21">
        <v>0</v>
      </c>
      <c r="D432" s="19"/>
      <c r="E432" s="19"/>
      <c r="F432" s="22">
        <v>694801</v>
      </c>
      <c r="G432" s="22">
        <v>341</v>
      </c>
      <c r="H432" s="19">
        <v>75661</v>
      </c>
      <c r="I432" s="19">
        <v>221.88</v>
      </c>
      <c r="J432" s="19">
        <v>164</v>
      </c>
      <c r="K432" s="19">
        <v>58</v>
      </c>
      <c r="L432" s="19" t="s">
        <v>845</v>
      </c>
      <c r="M432" s="19" t="s">
        <v>574</v>
      </c>
      <c r="N432" s="19"/>
      <c r="O432" s="19" t="s">
        <v>521</v>
      </c>
      <c r="P432" s="19"/>
      <c r="Q432" s="19" t="s">
        <v>547</v>
      </c>
      <c r="R432" s="19" t="s">
        <v>1124</v>
      </c>
    </row>
    <row r="433" spans="1:18">
      <c r="A433" s="19">
        <v>378</v>
      </c>
      <c r="B433" s="19" t="s">
        <v>517</v>
      </c>
      <c r="C433" s="21">
        <v>0</v>
      </c>
      <c r="D433" s="19"/>
      <c r="E433" s="19"/>
      <c r="F433" s="22">
        <v>697936</v>
      </c>
      <c r="G433" s="22">
        <v>337</v>
      </c>
      <c r="H433" s="19">
        <v>798</v>
      </c>
      <c r="I433" s="19">
        <v>2.37</v>
      </c>
      <c r="J433" s="19">
        <v>135</v>
      </c>
      <c r="K433" s="19">
        <v>11</v>
      </c>
      <c r="L433" s="19" t="s">
        <v>677</v>
      </c>
      <c r="M433" s="19" t="s">
        <v>520</v>
      </c>
      <c r="N433" s="19"/>
      <c r="O433" s="19" t="s">
        <v>521</v>
      </c>
      <c r="P433" s="19"/>
      <c r="Q433" s="19" t="s">
        <v>547</v>
      </c>
      <c r="R433" s="19" t="s">
        <v>1125</v>
      </c>
    </row>
    <row r="434" spans="1:18">
      <c r="A434" s="19">
        <v>377</v>
      </c>
      <c r="B434" s="19" t="s">
        <v>517</v>
      </c>
      <c r="C434" s="21">
        <v>0</v>
      </c>
      <c r="D434" s="19"/>
      <c r="E434" s="19"/>
      <c r="F434" s="22">
        <v>700685</v>
      </c>
      <c r="G434" s="22">
        <v>334</v>
      </c>
      <c r="H434" s="19">
        <v>224</v>
      </c>
      <c r="I434" s="19">
        <v>0.67</v>
      </c>
      <c r="J434" s="19">
        <v>160</v>
      </c>
      <c r="K434" s="19">
        <v>28</v>
      </c>
      <c r="L434" s="19" t="s">
        <v>686</v>
      </c>
      <c r="M434" s="19" t="s">
        <v>520</v>
      </c>
      <c r="N434" s="19"/>
      <c r="O434" s="19" t="s">
        <v>521</v>
      </c>
      <c r="P434" s="19"/>
      <c r="Q434" s="19" t="s">
        <v>547</v>
      </c>
      <c r="R434" s="19" t="s">
        <v>1126</v>
      </c>
    </row>
    <row r="435" spans="1:18">
      <c r="A435" s="19">
        <v>484</v>
      </c>
      <c r="B435" s="19" t="s">
        <v>517</v>
      </c>
      <c r="C435" s="21">
        <v>0</v>
      </c>
      <c r="D435" s="19"/>
      <c r="E435" s="19"/>
      <c r="F435" s="22">
        <v>700840</v>
      </c>
      <c r="G435" s="22">
        <v>334</v>
      </c>
      <c r="H435" s="19">
        <v>107227</v>
      </c>
      <c r="I435" s="19">
        <v>321.04000000000002</v>
      </c>
      <c r="J435" s="19">
        <v>259</v>
      </c>
      <c r="K435" s="19">
        <v>74</v>
      </c>
      <c r="L435" s="19" t="s">
        <v>898</v>
      </c>
      <c r="M435" s="19" t="s">
        <v>520</v>
      </c>
      <c r="N435" s="19"/>
      <c r="O435" s="19" t="s">
        <v>521</v>
      </c>
      <c r="P435" s="19"/>
      <c r="Q435" s="19" t="s">
        <v>547</v>
      </c>
      <c r="R435" s="19" t="s">
        <v>1127</v>
      </c>
    </row>
    <row r="436" spans="1:18">
      <c r="A436" s="19">
        <v>414</v>
      </c>
      <c r="B436" s="19" t="s">
        <v>517</v>
      </c>
      <c r="C436" s="21">
        <v>0</v>
      </c>
      <c r="D436" s="19"/>
      <c r="E436" s="19"/>
      <c r="F436" s="22">
        <v>708359</v>
      </c>
      <c r="G436" s="22">
        <v>325</v>
      </c>
      <c r="H436" s="19">
        <v>2906</v>
      </c>
      <c r="I436" s="19">
        <v>8.94</v>
      </c>
      <c r="J436" s="19">
        <v>103</v>
      </c>
      <c r="K436" s="19">
        <v>9</v>
      </c>
      <c r="L436" s="19" t="s">
        <v>1128</v>
      </c>
      <c r="M436" s="19" t="s">
        <v>520</v>
      </c>
      <c r="N436" s="19"/>
      <c r="O436" s="19" t="s">
        <v>521</v>
      </c>
      <c r="P436" s="19"/>
      <c r="Q436" s="19" t="s">
        <v>522</v>
      </c>
      <c r="R436" s="19" t="s">
        <v>1129</v>
      </c>
    </row>
    <row r="437" spans="1:18">
      <c r="A437" s="19">
        <v>368</v>
      </c>
      <c r="B437" s="19" t="s">
        <v>517</v>
      </c>
      <c r="C437" s="21">
        <v>0</v>
      </c>
      <c r="D437" s="19"/>
      <c r="E437" s="19"/>
      <c r="F437" s="22">
        <v>708816</v>
      </c>
      <c r="G437" s="22">
        <v>324</v>
      </c>
      <c r="H437" s="19">
        <v>1659</v>
      </c>
      <c r="I437" s="19">
        <v>5.12</v>
      </c>
      <c r="J437" s="19">
        <v>98</v>
      </c>
      <c r="K437" s="19">
        <v>13</v>
      </c>
      <c r="L437" s="19" t="s">
        <v>616</v>
      </c>
      <c r="M437" s="19" t="s">
        <v>520</v>
      </c>
      <c r="N437" s="19"/>
      <c r="O437" s="19" t="s">
        <v>521</v>
      </c>
      <c r="P437" s="19"/>
      <c r="Q437" s="19" t="s">
        <v>547</v>
      </c>
      <c r="R437" s="19" t="s">
        <v>1130</v>
      </c>
    </row>
    <row r="438" spans="1:18">
      <c r="A438" s="19">
        <v>463</v>
      </c>
      <c r="B438" s="19" t="s">
        <v>517</v>
      </c>
      <c r="C438" s="21">
        <v>0</v>
      </c>
      <c r="D438" s="19"/>
      <c r="E438" s="19"/>
      <c r="F438" s="22">
        <v>711296</v>
      </c>
      <c r="G438" s="22">
        <v>322</v>
      </c>
      <c r="H438" s="19">
        <v>150</v>
      </c>
      <c r="I438" s="19">
        <v>0.47</v>
      </c>
      <c r="J438" s="19">
        <v>80</v>
      </c>
      <c r="K438" s="19">
        <v>106</v>
      </c>
      <c r="L438" s="19" t="s">
        <v>843</v>
      </c>
      <c r="M438" s="19" t="s">
        <v>854</v>
      </c>
      <c r="N438" s="19"/>
      <c r="O438" s="19" t="s">
        <v>521</v>
      </c>
      <c r="P438" s="19"/>
      <c r="Q438" s="19" t="s">
        <v>547</v>
      </c>
      <c r="R438" s="19" t="s">
        <v>1131</v>
      </c>
    </row>
    <row r="439" spans="1:18">
      <c r="A439" s="19">
        <v>444</v>
      </c>
      <c r="B439" s="19" t="s">
        <v>517</v>
      </c>
      <c r="C439" s="21">
        <v>0</v>
      </c>
      <c r="D439" s="19"/>
      <c r="E439" s="19"/>
      <c r="F439" s="22">
        <v>715224</v>
      </c>
      <c r="G439" s="22">
        <v>317</v>
      </c>
      <c r="H439" s="19">
        <v>560</v>
      </c>
      <c r="I439" s="19">
        <v>1.77</v>
      </c>
      <c r="J439" s="19">
        <v>100</v>
      </c>
      <c r="K439" s="19">
        <v>127</v>
      </c>
      <c r="L439" s="19" t="s">
        <v>1069</v>
      </c>
      <c r="M439" s="19" t="s">
        <v>520</v>
      </c>
      <c r="N439" s="19"/>
      <c r="O439" s="19" t="s">
        <v>521</v>
      </c>
      <c r="P439" s="19"/>
      <c r="Q439" s="19" t="s">
        <v>522</v>
      </c>
      <c r="R439" s="19" t="s">
        <v>1132</v>
      </c>
    </row>
    <row r="440" spans="1:18">
      <c r="A440" s="19">
        <v>455</v>
      </c>
      <c r="B440" s="19" t="s">
        <v>517</v>
      </c>
      <c r="C440" s="21">
        <v>0</v>
      </c>
      <c r="D440" s="19"/>
      <c r="E440" s="19"/>
      <c r="F440" s="22">
        <v>715777</v>
      </c>
      <c r="G440" s="22">
        <v>317</v>
      </c>
      <c r="H440" s="19">
        <v>1149</v>
      </c>
      <c r="I440" s="19">
        <v>3.62</v>
      </c>
      <c r="J440" s="19">
        <v>163</v>
      </c>
      <c r="K440" s="19">
        <v>74</v>
      </c>
      <c r="L440" s="19" t="s">
        <v>898</v>
      </c>
      <c r="M440" s="19" t="s">
        <v>520</v>
      </c>
      <c r="N440" s="19"/>
      <c r="O440" s="19" t="s">
        <v>521</v>
      </c>
      <c r="P440" s="19"/>
      <c r="Q440" s="19" t="s">
        <v>547</v>
      </c>
      <c r="R440" s="19" t="s">
        <v>1133</v>
      </c>
    </row>
    <row r="441" spans="1:18">
      <c r="A441" s="19">
        <v>372</v>
      </c>
      <c r="B441" s="19" t="s">
        <v>517</v>
      </c>
      <c r="C441" s="21">
        <v>0</v>
      </c>
      <c r="D441" s="19"/>
      <c r="E441" s="19"/>
      <c r="F441" s="22">
        <v>718442</v>
      </c>
      <c r="G441" s="22">
        <v>314</v>
      </c>
      <c r="H441" s="19">
        <v>12261</v>
      </c>
      <c r="I441" s="19">
        <v>39.049999999999997</v>
      </c>
      <c r="J441" s="19">
        <v>169</v>
      </c>
      <c r="K441" s="19">
        <v>76</v>
      </c>
      <c r="L441" s="19" t="s">
        <v>647</v>
      </c>
      <c r="M441" s="19" t="s">
        <v>520</v>
      </c>
      <c r="N441" s="19"/>
      <c r="O441" s="19" t="s">
        <v>521</v>
      </c>
      <c r="P441" s="19"/>
      <c r="Q441" s="19" t="s">
        <v>547</v>
      </c>
      <c r="R441" s="19" t="s">
        <v>1134</v>
      </c>
    </row>
    <row r="442" spans="1:18">
      <c r="A442" s="19">
        <v>443</v>
      </c>
      <c r="B442" s="19" t="s">
        <v>517</v>
      </c>
      <c r="C442" s="21">
        <v>0</v>
      </c>
      <c r="D442" s="19"/>
      <c r="E442" s="19"/>
      <c r="F442" s="22">
        <v>719953</v>
      </c>
      <c r="G442" s="22">
        <v>312</v>
      </c>
      <c r="H442" s="19">
        <v>1710</v>
      </c>
      <c r="I442" s="19">
        <v>5.48</v>
      </c>
      <c r="J442" s="19">
        <v>179</v>
      </c>
      <c r="K442" s="19">
        <v>56</v>
      </c>
      <c r="L442" s="19" t="s">
        <v>554</v>
      </c>
      <c r="M442" s="19" t="s">
        <v>520</v>
      </c>
      <c r="N442" s="19"/>
      <c r="O442" s="19" t="s">
        <v>521</v>
      </c>
      <c r="P442" s="19"/>
      <c r="Q442" s="19" t="s">
        <v>547</v>
      </c>
      <c r="R442" s="19" t="s">
        <v>1132</v>
      </c>
    </row>
    <row r="443" spans="1:18">
      <c r="A443" s="19">
        <v>415</v>
      </c>
      <c r="B443" s="19" t="s">
        <v>517</v>
      </c>
      <c r="C443" s="21">
        <v>0</v>
      </c>
      <c r="D443" s="19"/>
      <c r="E443" s="19"/>
      <c r="F443" s="22">
        <v>720341</v>
      </c>
      <c r="G443" s="22">
        <v>311</v>
      </c>
      <c r="H443" s="19">
        <v>15948</v>
      </c>
      <c r="I443" s="19">
        <v>51.28</v>
      </c>
      <c r="J443" s="19">
        <v>138</v>
      </c>
      <c r="K443" s="19">
        <v>129</v>
      </c>
      <c r="L443" s="19" t="s">
        <v>630</v>
      </c>
      <c r="M443" s="19" t="s">
        <v>574</v>
      </c>
      <c r="N443" s="19"/>
      <c r="O443" s="19" t="s">
        <v>521</v>
      </c>
      <c r="P443" s="19"/>
      <c r="Q443" s="19" t="s">
        <v>547</v>
      </c>
      <c r="R443" s="19" t="s">
        <v>1135</v>
      </c>
    </row>
    <row r="444" spans="1:18">
      <c r="A444" s="19">
        <v>364</v>
      </c>
      <c r="B444" s="19" t="s">
        <v>517</v>
      </c>
      <c r="C444" s="21">
        <v>0</v>
      </c>
      <c r="D444" s="19"/>
      <c r="E444" s="19"/>
      <c r="F444" s="22">
        <v>732480</v>
      </c>
      <c r="G444" s="22">
        <v>299</v>
      </c>
      <c r="H444" s="19">
        <v>4770</v>
      </c>
      <c r="I444" s="19">
        <v>15.95</v>
      </c>
      <c r="J444" s="19">
        <v>129</v>
      </c>
      <c r="K444" s="19">
        <v>137</v>
      </c>
      <c r="L444" s="19" t="s">
        <v>1082</v>
      </c>
      <c r="M444" s="19" t="s">
        <v>610</v>
      </c>
      <c r="N444" s="19"/>
      <c r="O444" s="19" t="s">
        <v>521</v>
      </c>
      <c r="P444" s="19"/>
      <c r="Q444" s="19" t="s">
        <v>547</v>
      </c>
      <c r="R444" s="19" t="s">
        <v>1136</v>
      </c>
    </row>
    <row r="445" spans="1:18">
      <c r="A445" s="19">
        <v>490</v>
      </c>
      <c r="B445" s="19" t="s">
        <v>517</v>
      </c>
      <c r="C445" s="21">
        <v>0</v>
      </c>
      <c r="D445" s="19"/>
      <c r="E445" s="19"/>
      <c r="F445" s="22">
        <v>740032</v>
      </c>
      <c r="G445" s="22">
        <v>291</v>
      </c>
      <c r="H445" s="19">
        <v>74586</v>
      </c>
      <c r="I445" s="19">
        <v>256.31</v>
      </c>
      <c r="J445" s="19">
        <v>156</v>
      </c>
      <c r="K445" s="19">
        <v>66</v>
      </c>
      <c r="L445" s="19" t="s">
        <v>709</v>
      </c>
      <c r="M445" s="19" t="s">
        <v>520</v>
      </c>
      <c r="N445" s="19"/>
      <c r="O445" s="19" t="s">
        <v>521</v>
      </c>
      <c r="P445" s="19"/>
      <c r="Q445" s="19" t="s">
        <v>547</v>
      </c>
      <c r="R445" s="19" t="s">
        <v>1137</v>
      </c>
    </row>
    <row r="446" spans="1:18">
      <c r="A446" s="19">
        <v>365</v>
      </c>
      <c r="B446" s="19" t="s">
        <v>517</v>
      </c>
      <c r="C446" s="21">
        <v>0</v>
      </c>
      <c r="D446" s="19"/>
      <c r="E446" s="19"/>
      <c r="F446" s="22">
        <v>743130</v>
      </c>
      <c r="G446" s="22">
        <v>288</v>
      </c>
      <c r="H446" s="19">
        <v>14515</v>
      </c>
      <c r="I446" s="19">
        <v>50.4</v>
      </c>
      <c r="J446" s="19">
        <v>160</v>
      </c>
      <c r="K446" s="19">
        <v>113</v>
      </c>
      <c r="L446" s="19" t="s">
        <v>1138</v>
      </c>
      <c r="M446" s="19" t="s">
        <v>854</v>
      </c>
      <c r="N446" s="19"/>
      <c r="O446" s="19" t="s">
        <v>521</v>
      </c>
      <c r="P446" s="19"/>
      <c r="Q446" s="19" t="s">
        <v>547</v>
      </c>
      <c r="R446" s="19" t="s">
        <v>1139</v>
      </c>
    </row>
    <row r="447" spans="1:18">
      <c r="A447" s="19">
        <v>413</v>
      </c>
      <c r="B447" s="19" t="s">
        <v>517</v>
      </c>
      <c r="C447" s="21">
        <v>0</v>
      </c>
      <c r="D447" s="19" t="s">
        <v>543</v>
      </c>
      <c r="E447" s="19"/>
      <c r="F447" s="22">
        <v>743895</v>
      </c>
      <c r="G447" s="22">
        <v>287</v>
      </c>
      <c r="H447" s="19">
        <v>378</v>
      </c>
      <c r="I447" s="19">
        <v>1.32</v>
      </c>
      <c r="J447" s="19">
        <v>109</v>
      </c>
      <c r="K447" s="19">
        <v>6</v>
      </c>
      <c r="L447" s="19" t="s">
        <v>604</v>
      </c>
      <c r="M447" s="19" t="s">
        <v>520</v>
      </c>
      <c r="N447" s="19"/>
      <c r="O447" s="19" t="s">
        <v>521</v>
      </c>
      <c r="P447" s="19"/>
      <c r="Q447" s="19" t="s">
        <v>547</v>
      </c>
      <c r="R447" s="19" t="s">
        <v>1140</v>
      </c>
    </row>
    <row r="448" spans="1:18">
      <c r="A448" s="19">
        <v>510</v>
      </c>
      <c r="B448" s="19" t="s">
        <v>517</v>
      </c>
      <c r="C448" s="21">
        <v>0</v>
      </c>
      <c r="D448" s="19"/>
      <c r="E448" s="19"/>
      <c r="F448" s="22">
        <v>745279</v>
      </c>
      <c r="G448" s="22">
        <v>286</v>
      </c>
      <c r="H448" s="19">
        <v>34761</v>
      </c>
      <c r="I448" s="19">
        <v>121.54</v>
      </c>
      <c r="J448" s="19">
        <v>129</v>
      </c>
      <c r="K448" s="19">
        <v>89</v>
      </c>
      <c r="L448" s="19" t="s">
        <v>754</v>
      </c>
      <c r="M448" s="19" t="s">
        <v>520</v>
      </c>
      <c r="N448" s="19"/>
      <c r="O448" s="19" t="s">
        <v>521</v>
      </c>
      <c r="P448" s="19"/>
      <c r="Q448" s="19" t="s">
        <v>547</v>
      </c>
      <c r="R448" s="19" t="s">
        <v>1141</v>
      </c>
    </row>
    <row r="449" spans="1:18">
      <c r="A449" s="19">
        <v>460</v>
      </c>
      <c r="B449" s="19" t="s">
        <v>517</v>
      </c>
      <c r="C449" s="21">
        <v>0</v>
      </c>
      <c r="D449" s="19"/>
      <c r="E449" s="19"/>
      <c r="F449" s="22">
        <v>749588</v>
      </c>
      <c r="G449" s="22">
        <v>281</v>
      </c>
      <c r="H449" s="19">
        <v>42</v>
      </c>
      <c r="I449" s="19">
        <v>0.15</v>
      </c>
      <c r="J449" s="19">
        <v>174</v>
      </c>
      <c r="K449" s="19">
        <v>72</v>
      </c>
      <c r="L449" s="19" t="s">
        <v>815</v>
      </c>
      <c r="M449" s="19" t="s">
        <v>574</v>
      </c>
      <c r="N449" s="19"/>
      <c r="O449" s="19" t="s">
        <v>521</v>
      </c>
      <c r="P449" s="19"/>
      <c r="Q449" s="19" t="s">
        <v>547</v>
      </c>
      <c r="R449" s="19" t="s">
        <v>1142</v>
      </c>
    </row>
    <row r="450" spans="1:18">
      <c r="A450" s="19">
        <v>467</v>
      </c>
      <c r="B450" s="19" t="s">
        <v>517</v>
      </c>
      <c r="C450" s="21">
        <v>0</v>
      </c>
      <c r="D450" s="19"/>
      <c r="E450" s="19"/>
      <c r="F450" s="22">
        <v>753845</v>
      </c>
      <c r="G450" s="22">
        <v>277</v>
      </c>
      <c r="H450" s="19">
        <v>5071</v>
      </c>
      <c r="I450" s="19">
        <v>18.309999999999999</v>
      </c>
      <c r="J450" s="19">
        <v>85</v>
      </c>
      <c r="K450" s="19">
        <v>112</v>
      </c>
      <c r="L450" s="19" t="s">
        <v>665</v>
      </c>
      <c r="M450" s="19" t="s">
        <v>520</v>
      </c>
      <c r="N450" s="19"/>
      <c r="O450" s="19" t="s">
        <v>521</v>
      </c>
      <c r="P450" s="19"/>
      <c r="Q450" s="19" t="s">
        <v>522</v>
      </c>
      <c r="R450" s="19" t="s">
        <v>1143</v>
      </c>
    </row>
    <row r="451" spans="1:18">
      <c r="A451" s="19">
        <v>379</v>
      </c>
      <c r="B451" s="19" t="s">
        <v>517</v>
      </c>
      <c r="C451" s="21">
        <v>0</v>
      </c>
      <c r="D451" s="19"/>
      <c r="E451" s="19"/>
      <c r="F451" s="22">
        <v>754009</v>
      </c>
      <c r="G451" s="22">
        <v>277</v>
      </c>
      <c r="H451" s="19">
        <v>250</v>
      </c>
      <c r="I451" s="19">
        <v>0.9</v>
      </c>
      <c r="J451" s="19">
        <v>151</v>
      </c>
      <c r="K451" s="19">
        <v>110</v>
      </c>
      <c r="L451" s="19" t="s">
        <v>657</v>
      </c>
      <c r="M451" s="19" t="s">
        <v>520</v>
      </c>
      <c r="N451" s="19"/>
      <c r="O451" s="19" t="s">
        <v>521</v>
      </c>
      <c r="P451" s="19"/>
      <c r="Q451" s="19" t="s">
        <v>547</v>
      </c>
      <c r="R451" s="19" t="s">
        <v>1144</v>
      </c>
    </row>
    <row r="452" spans="1:18">
      <c r="A452" s="19">
        <v>518</v>
      </c>
      <c r="B452" s="19" t="s">
        <v>517</v>
      </c>
      <c r="C452" s="21">
        <v>0</v>
      </c>
      <c r="D452" s="19"/>
      <c r="E452" s="19"/>
      <c r="F452" s="22">
        <v>759936</v>
      </c>
      <c r="G452" s="22">
        <v>272</v>
      </c>
      <c r="H452" s="19">
        <v>377</v>
      </c>
      <c r="I452" s="19">
        <v>1.39</v>
      </c>
      <c r="J452" s="19">
        <v>193</v>
      </c>
      <c r="K452" s="19">
        <v>36</v>
      </c>
      <c r="L452" s="19" t="s">
        <v>1145</v>
      </c>
      <c r="M452" s="19" t="s">
        <v>520</v>
      </c>
      <c r="N452" s="19"/>
      <c r="O452" s="19" t="s">
        <v>521</v>
      </c>
      <c r="P452" s="19"/>
      <c r="Q452" s="19" t="s">
        <v>547</v>
      </c>
      <c r="R452" s="19" t="s">
        <v>1146</v>
      </c>
    </row>
    <row r="453" spans="1:18">
      <c r="A453" s="19">
        <v>456</v>
      </c>
      <c r="B453" s="19" t="s">
        <v>517</v>
      </c>
      <c r="C453" s="21">
        <v>0</v>
      </c>
      <c r="D453" s="19"/>
      <c r="E453" s="19"/>
      <c r="F453" s="22">
        <v>761531</v>
      </c>
      <c r="G453" s="22">
        <v>270</v>
      </c>
      <c r="H453" s="19">
        <v>366</v>
      </c>
      <c r="I453" s="19">
        <v>1.36</v>
      </c>
      <c r="J453" s="19">
        <v>123</v>
      </c>
      <c r="K453" s="19">
        <v>129</v>
      </c>
      <c r="L453" s="19" t="s">
        <v>630</v>
      </c>
      <c r="M453" s="19" t="s">
        <v>520</v>
      </c>
      <c r="N453" s="19">
        <v>21</v>
      </c>
      <c r="O453" s="19" t="s">
        <v>1147</v>
      </c>
      <c r="P453" s="19" t="s">
        <v>520</v>
      </c>
      <c r="Q453" s="19" t="s">
        <v>527</v>
      </c>
      <c r="R453" s="19" t="s">
        <v>1148</v>
      </c>
    </row>
    <row r="454" spans="1:18">
      <c r="A454" s="19">
        <v>404</v>
      </c>
      <c r="B454" s="19" t="s">
        <v>517</v>
      </c>
      <c r="C454" s="21">
        <v>0</v>
      </c>
      <c r="D454" s="19"/>
      <c r="E454" s="19"/>
      <c r="F454" s="22">
        <v>766799</v>
      </c>
      <c r="G454" s="22">
        <v>265</v>
      </c>
      <c r="H454" s="19">
        <v>787</v>
      </c>
      <c r="I454" s="19">
        <v>2.97</v>
      </c>
      <c r="J454" s="19">
        <v>161</v>
      </c>
      <c r="K454" s="19">
        <v>61</v>
      </c>
      <c r="L454" s="19" t="s">
        <v>565</v>
      </c>
      <c r="M454" s="19" t="s">
        <v>520</v>
      </c>
      <c r="N454" s="19"/>
      <c r="O454" s="19" t="s">
        <v>521</v>
      </c>
      <c r="P454" s="19"/>
      <c r="Q454" s="19" t="s">
        <v>547</v>
      </c>
      <c r="R454" s="19" t="s">
        <v>1149</v>
      </c>
    </row>
    <row r="455" spans="1:18">
      <c r="A455" s="19">
        <v>477</v>
      </c>
      <c r="B455" s="19" t="s">
        <v>517</v>
      </c>
      <c r="C455" s="21">
        <v>0</v>
      </c>
      <c r="D455" s="19"/>
      <c r="E455" s="19"/>
      <c r="F455" s="22">
        <v>774333</v>
      </c>
      <c r="G455" s="22">
        <v>259</v>
      </c>
      <c r="H455" s="19">
        <v>597</v>
      </c>
      <c r="I455" s="19">
        <v>2.31</v>
      </c>
      <c r="J455" s="19">
        <v>180</v>
      </c>
      <c r="K455" s="19">
        <v>101</v>
      </c>
      <c r="L455" s="19" t="s">
        <v>889</v>
      </c>
      <c r="M455" s="19" t="s">
        <v>854</v>
      </c>
      <c r="N455" s="19"/>
      <c r="O455" s="19" t="s">
        <v>521</v>
      </c>
      <c r="P455" s="19"/>
      <c r="Q455" s="19" t="s">
        <v>547</v>
      </c>
      <c r="R455" s="19" t="s">
        <v>1150</v>
      </c>
    </row>
    <row r="456" spans="1:18">
      <c r="A456" s="19">
        <v>402</v>
      </c>
      <c r="B456" s="19" t="s">
        <v>517</v>
      </c>
      <c r="C456" s="21">
        <v>0</v>
      </c>
      <c r="D456" s="19"/>
      <c r="E456" s="19"/>
      <c r="F456" s="22">
        <v>776206</v>
      </c>
      <c r="G456" s="22">
        <v>257</v>
      </c>
      <c r="H456" s="19">
        <v>4114</v>
      </c>
      <c r="I456" s="19">
        <v>16.010000000000002</v>
      </c>
      <c r="J456" s="19">
        <v>167</v>
      </c>
      <c r="K456" s="19">
        <v>54</v>
      </c>
      <c r="L456" s="19" t="s">
        <v>1151</v>
      </c>
      <c r="M456" s="19" t="s">
        <v>520</v>
      </c>
      <c r="N456" s="19"/>
      <c r="O456" s="19" t="s">
        <v>521</v>
      </c>
      <c r="P456" s="19"/>
      <c r="Q456" s="19" t="s">
        <v>547</v>
      </c>
      <c r="R456" s="19" t="s">
        <v>1152</v>
      </c>
    </row>
    <row r="457" spans="1:18">
      <c r="A457" s="19">
        <v>451</v>
      </c>
      <c r="B457" s="19" t="s">
        <v>517</v>
      </c>
      <c r="C457" s="21">
        <v>0</v>
      </c>
      <c r="D457" s="19"/>
      <c r="E457" s="19"/>
      <c r="F457" s="22">
        <v>781128</v>
      </c>
      <c r="G457" s="22">
        <v>253</v>
      </c>
      <c r="H457" s="19">
        <v>657</v>
      </c>
      <c r="I457" s="19">
        <v>2.6</v>
      </c>
      <c r="J457" s="19">
        <v>160</v>
      </c>
      <c r="K457" s="19">
        <v>128</v>
      </c>
      <c r="L457" s="19" t="s">
        <v>934</v>
      </c>
      <c r="M457" s="19" t="s">
        <v>688</v>
      </c>
      <c r="N457" s="19"/>
      <c r="O457" s="19" t="s">
        <v>521</v>
      </c>
      <c r="P457" s="19"/>
      <c r="Q457" s="19" t="s">
        <v>547</v>
      </c>
      <c r="R457" s="19" t="s">
        <v>1153</v>
      </c>
    </row>
    <row r="458" spans="1:18">
      <c r="A458" s="19">
        <v>497</v>
      </c>
      <c r="B458" s="19" t="s">
        <v>517</v>
      </c>
      <c r="C458" s="21">
        <v>0</v>
      </c>
      <c r="D458" s="19"/>
      <c r="E458" s="19"/>
      <c r="F458" s="22">
        <v>788577</v>
      </c>
      <c r="G458" s="22">
        <v>247</v>
      </c>
      <c r="H458" s="19">
        <v>2689</v>
      </c>
      <c r="I458" s="19">
        <v>10.89</v>
      </c>
      <c r="J458" s="19">
        <v>93</v>
      </c>
      <c r="K458" s="19">
        <v>11</v>
      </c>
      <c r="L458" s="19" t="s">
        <v>677</v>
      </c>
      <c r="M458" s="19" t="s">
        <v>520</v>
      </c>
      <c r="N458" s="19"/>
      <c r="O458" s="19" t="s">
        <v>521</v>
      </c>
      <c r="P458" s="19"/>
      <c r="Q458" s="19" t="s">
        <v>547</v>
      </c>
      <c r="R458" s="19" t="s">
        <v>1154</v>
      </c>
    </row>
    <row r="459" spans="1:18">
      <c r="A459" s="19">
        <v>417</v>
      </c>
      <c r="B459" s="19" t="s">
        <v>517</v>
      </c>
      <c r="C459" s="21">
        <v>0</v>
      </c>
      <c r="D459" s="19"/>
      <c r="E459" s="19"/>
      <c r="F459" s="22">
        <v>791709</v>
      </c>
      <c r="G459" s="22">
        <v>244</v>
      </c>
      <c r="H459" s="19">
        <v>1073</v>
      </c>
      <c r="I459" s="19">
        <v>4.4000000000000004</v>
      </c>
      <c r="J459" s="19">
        <v>209</v>
      </c>
      <c r="K459" s="19">
        <v>94</v>
      </c>
      <c r="L459" s="19" t="s">
        <v>622</v>
      </c>
      <c r="M459" s="19" t="s">
        <v>520</v>
      </c>
      <c r="N459" s="19"/>
      <c r="O459" s="19" t="s">
        <v>521</v>
      </c>
      <c r="P459" s="19"/>
      <c r="Q459" s="19" t="s">
        <v>547</v>
      </c>
      <c r="R459" s="19" t="s">
        <v>1155</v>
      </c>
    </row>
    <row r="460" spans="1:18">
      <c r="A460" s="19">
        <v>466</v>
      </c>
      <c r="B460" s="19" t="s">
        <v>517</v>
      </c>
      <c r="C460" s="21">
        <v>0</v>
      </c>
      <c r="D460" s="19"/>
      <c r="E460" s="19"/>
      <c r="F460" s="22">
        <v>792520</v>
      </c>
      <c r="G460" s="22">
        <v>244</v>
      </c>
      <c r="H460" s="19">
        <v>2617</v>
      </c>
      <c r="I460" s="19">
        <v>10.73</v>
      </c>
      <c r="J460" s="19">
        <v>70</v>
      </c>
      <c r="K460" s="19">
        <v>64</v>
      </c>
      <c r="L460" s="19" t="s">
        <v>738</v>
      </c>
      <c r="M460" s="19" t="s">
        <v>520</v>
      </c>
      <c r="N460" s="19"/>
      <c r="O460" s="19" t="s">
        <v>521</v>
      </c>
      <c r="P460" s="19"/>
      <c r="Q460" s="19" t="s">
        <v>547</v>
      </c>
      <c r="R460" s="19" t="s">
        <v>1156</v>
      </c>
    </row>
    <row r="461" spans="1:18">
      <c r="A461" s="19">
        <v>502</v>
      </c>
      <c r="B461" s="19" t="s">
        <v>517</v>
      </c>
      <c r="C461" s="21">
        <v>0</v>
      </c>
      <c r="D461" s="19"/>
      <c r="E461" s="19"/>
      <c r="F461" s="22">
        <v>815147</v>
      </c>
      <c r="G461" s="22">
        <v>226</v>
      </c>
      <c r="H461" s="19">
        <v>4772</v>
      </c>
      <c r="I461" s="19">
        <v>21.12</v>
      </c>
      <c r="J461" s="19">
        <v>125</v>
      </c>
      <c r="K461" s="19">
        <v>122</v>
      </c>
      <c r="L461" s="19" t="s">
        <v>822</v>
      </c>
      <c r="M461" s="19" t="s">
        <v>610</v>
      </c>
      <c r="N461" s="19"/>
      <c r="O461" s="19" t="s">
        <v>521</v>
      </c>
      <c r="P461" s="19"/>
      <c r="Q461" s="19" t="s">
        <v>547</v>
      </c>
      <c r="R461" s="19" t="s">
        <v>1157</v>
      </c>
    </row>
    <row r="462" spans="1:18">
      <c r="A462" s="19">
        <v>519</v>
      </c>
      <c r="B462" s="19" t="s">
        <v>517</v>
      </c>
      <c r="C462" s="21">
        <v>0</v>
      </c>
      <c r="D462" s="19"/>
      <c r="E462" s="19"/>
      <c r="F462" s="22">
        <v>829281</v>
      </c>
      <c r="G462" s="22">
        <v>216</v>
      </c>
      <c r="H462" s="19">
        <v>328</v>
      </c>
      <c r="I462" s="19">
        <v>1.52</v>
      </c>
      <c r="J462" s="19">
        <v>231</v>
      </c>
      <c r="K462" s="19">
        <v>50</v>
      </c>
      <c r="L462" s="19" t="s">
        <v>618</v>
      </c>
      <c r="M462" s="19" t="s">
        <v>520</v>
      </c>
      <c r="N462" s="19"/>
      <c r="O462" s="19" t="s">
        <v>521</v>
      </c>
      <c r="P462" s="19"/>
      <c r="Q462" s="19" t="s">
        <v>547</v>
      </c>
      <c r="R462" s="19" t="s">
        <v>1158</v>
      </c>
    </row>
    <row r="463" spans="1:18">
      <c r="A463" s="19">
        <v>504</v>
      </c>
      <c r="B463" s="19" t="s">
        <v>517</v>
      </c>
      <c r="C463" s="21">
        <v>0</v>
      </c>
      <c r="D463" s="19" t="s">
        <v>543</v>
      </c>
      <c r="E463" s="19"/>
      <c r="F463" s="22">
        <v>835502</v>
      </c>
      <c r="G463" s="22">
        <v>212</v>
      </c>
      <c r="H463" s="19">
        <v>2237</v>
      </c>
      <c r="I463" s="19">
        <v>10.55</v>
      </c>
      <c r="J463" s="19">
        <v>83</v>
      </c>
      <c r="K463" s="19">
        <v>6</v>
      </c>
      <c r="L463" s="19" t="s">
        <v>604</v>
      </c>
      <c r="M463" s="19" t="s">
        <v>520</v>
      </c>
      <c r="N463" s="19"/>
      <c r="O463" s="19" t="s">
        <v>521</v>
      </c>
      <c r="P463" s="19"/>
      <c r="Q463" s="19" t="s">
        <v>522</v>
      </c>
      <c r="R463" s="19" t="s">
        <v>1159</v>
      </c>
    </row>
    <row r="464" spans="1:18">
      <c r="A464" s="19">
        <v>399</v>
      </c>
      <c r="B464" s="19" t="s">
        <v>517</v>
      </c>
      <c r="C464" s="21">
        <v>0</v>
      </c>
      <c r="D464" s="19"/>
      <c r="E464" s="19"/>
      <c r="F464" s="22">
        <v>836823</v>
      </c>
      <c r="G464" s="22">
        <v>211</v>
      </c>
      <c r="H464" s="19">
        <v>19493</v>
      </c>
      <c r="I464" s="19">
        <v>92.38</v>
      </c>
      <c r="J464" s="19">
        <v>149</v>
      </c>
      <c r="K464" s="19">
        <v>141</v>
      </c>
      <c r="L464" s="19" t="s">
        <v>695</v>
      </c>
      <c r="M464" s="19" t="s">
        <v>660</v>
      </c>
      <c r="N464" s="19"/>
      <c r="O464" s="19" t="s">
        <v>521</v>
      </c>
      <c r="P464" s="19"/>
      <c r="Q464" s="19" t="s">
        <v>547</v>
      </c>
      <c r="R464" s="19" t="s">
        <v>1160</v>
      </c>
    </row>
    <row r="465" spans="1:18">
      <c r="A465" s="19">
        <v>485</v>
      </c>
      <c r="B465" s="19" t="s">
        <v>517</v>
      </c>
      <c r="C465" s="21">
        <v>0</v>
      </c>
      <c r="D465" s="19"/>
      <c r="E465" s="19"/>
      <c r="F465" s="22">
        <v>836877</v>
      </c>
      <c r="G465" s="22">
        <v>211</v>
      </c>
      <c r="H465" s="19">
        <v>46299</v>
      </c>
      <c r="I465" s="19">
        <v>219.43</v>
      </c>
      <c r="J465" s="19">
        <v>196</v>
      </c>
      <c r="K465" s="19">
        <v>102</v>
      </c>
      <c r="L465" s="19" t="s">
        <v>1011</v>
      </c>
      <c r="M465" s="19" t="s">
        <v>520</v>
      </c>
      <c r="N465" s="19"/>
      <c r="O465" s="19" t="s">
        <v>521</v>
      </c>
      <c r="P465" s="19"/>
      <c r="Q465" s="19" t="s">
        <v>547</v>
      </c>
      <c r="R465" s="19" t="s">
        <v>1161</v>
      </c>
    </row>
    <row r="466" spans="1:18">
      <c r="A466" s="19">
        <v>509</v>
      </c>
      <c r="B466" s="19" t="s">
        <v>517</v>
      </c>
      <c r="C466" s="21">
        <v>0</v>
      </c>
      <c r="D466" s="19"/>
      <c r="E466" s="19"/>
      <c r="F466" s="22">
        <v>836977</v>
      </c>
      <c r="G466" s="22">
        <v>211</v>
      </c>
      <c r="H466" s="19">
        <v>807</v>
      </c>
      <c r="I466" s="19">
        <v>3.82</v>
      </c>
      <c r="J466" s="19">
        <v>265</v>
      </c>
      <c r="K466" s="19">
        <v>55</v>
      </c>
      <c r="L466" s="19" t="s">
        <v>1162</v>
      </c>
      <c r="M466" s="19" t="s">
        <v>520</v>
      </c>
      <c r="N466" s="19"/>
      <c r="O466" s="19" t="s">
        <v>521</v>
      </c>
      <c r="P466" s="19"/>
      <c r="Q466" s="19" t="s">
        <v>547</v>
      </c>
      <c r="R466" s="19" t="s">
        <v>1163</v>
      </c>
    </row>
    <row r="467" spans="1:18">
      <c r="A467" s="19">
        <v>445</v>
      </c>
      <c r="B467" s="19" t="s">
        <v>517</v>
      </c>
      <c r="C467" s="21">
        <v>0</v>
      </c>
      <c r="D467" s="19"/>
      <c r="E467" s="19"/>
      <c r="F467" s="22">
        <v>839848</v>
      </c>
      <c r="G467" s="22">
        <v>209</v>
      </c>
      <c r="H467" s="19">
        <v>18482</v>
      </c>
      <c r="I467" s="19">
        <v>88.43</v>
      </c>
      <c r="J467" s="19">
        <v>199</v>
      </c>
      <c r="K467" s="19">
        <v>102</v>
      </c>
      <c r="L467" s="19" t="s">
        <v>1011</v>
      </c>
      <c r="M467" s="19" t="s">
        <v>520</v>
      </c>
      <c r="N467" s="19"/>
      <c r="O467" s="19" t="s">
        <v>521</v>
      </c>
      <c r="P467" s="19"/>
      <c r="Q467" s="19" t="s">
        <v>547</v>
      </c>
      <c r="R467" s="19" t="s">
        <v>1164</v>
      </c>
    </row>
    <row r="468" spans="1:18">
      <c r="A468" s="19">
        <v>424</v>
      </c>
      <c r="B468" s="19" t="s">
        <v>517</v>
      </c>
      <c r="C468" s="21">
        <v>0</v>
      </c>
      <c r="D468" s="19"/>
      <c r="E468" s="19"/>
      <c r="F468" s="22">
        <v>842409</v>
      </c>
      <c r="G468" s="22">
        <v>207</v>
      </c>
      <c r="H468" s="19">
        <v>287</v>
      </c>
      <c r="I468" s="19">
        <v>1.39</v>
      </c>
      <c r="J468" s="19">
        <v>154</v>
      </c>
      <c r="K468" s="19">
        <v>62</v>
      </c>
      <c r="L468" s="19" t="s">
        <v>1112</v>
      </c>
      <c r="M468" s="19" t="s">
        <v>574</v>
      </c>
      <c r="N468" s="19"/>
      <c r="O468" s="19" t="s">
        <v>521</v>
      </c>
      <c r="P468" s="19"/>
      <c r="Q468" s="19" t="s">
        <v>547</v>
      </c>
      <c r="R468" s="19" t="s">
        <v>1165</v>
      </c>
    </row>
    <row r="469" spans="1:18">
      <c r="A469" s="19">
        <v>439</v>
      </c>
      <c r="B469" s="19" t="s">
        <v>517</v>
      </c>
      <c r="C469" s="21">
        <v>0</v>
      </c>
      <c r="D469" s="19"/>
      <c r="E469" s="19"/>
      <c r="F469" s="22">
        <v>843381</v>
      </c>
      <c r="G469" s="22">
        <v>207</v>
      </c>
      <c r="H469" s="19">
        <v>640</v>
      </c>
      <c r="I469" s="19">
        <v>3.09</v>
      </c>
      <c r="J469" s="19">
        <v>116</v>
      </c>
      <c r="K469" s="19">
        <v>106</v>
      </c>
      <c r="L469" s="19" t="s">
        <v>843</v>
      </c>
      <c r="M469" s="19" t="s">
        <v>669</v>
      </c>
      <c r="N469" s="19"/>
      <c r="O469" s="19" t="s">
        <v>521</v>
      </c>
      <c r="P469" s="19"/>
      <c r="Q469" s="19" t="s">
        <v>547</v>
      </c>
      <c r="R469" s="19" t="s">
        <v>1166</v>
      </c>
    </row>
    <row r="470" spans="1:18">
      <c r="A470" s="19">
        <v>432</v>
      </c>
      <c r="B470" s="19" t="s">
        <v>517</v>
      </c>
      <c r="C470" s="21">
        <v>0</v>
      </c>
      <c r="D470" s="19"/>
      <c r="E470" s="19"/>
      <c r="F470" s="22">
        <v>845562</v>
      </c>
      <c r="G470" s="22">
        <v>205</v>
      </c>
      <c r="H470" s="19">
        <v>25822</v>
      </c>
      <c r="I470" s="19">
        <v>125.96</v>
      </c>
      <c r="J470" s="19">
        <v>165</v>
      </c>
      <c r="K470" s="19">
        <v>127</v>
      </c>
      <c r="L470" s="19" t="s">
        <v>1069</v>
      </c>
      <c r="M470" s="19" t="s">
        <v>520</v>
      </c>
      <c r="N470" s="19"/>
      <c r="O470" s="19" t="s">
        <v>521</v>
      </c>
      <c r="P470" s="19"/>
      <c r="Q470" s="19" t="s">
        <v>547</v>
      </c>
      <c r="R470" s="19" t="s">
        <v>1167</v>
      </c>
    </row>
    <row r="471" spans="1:18">
      <c r="A471" s="19">
        <v>381</v>
      </c>
      <c r="B471" s="19" t="s">
        <v>517</v>
      </c>
      <c r="C471" s="21">
        <v>0</v>
      </c>
      <c r="D471" s="19"/>
      <c r="E471" s="19"/>
      <c r="F471" s="22">
        <v>853365</v>
      </c>
      <c r="G471" s="22">
        <v>200</v>
      </c>
      <c r="H471" s="19">
        <v>15987</v>
      </c>
      <c r="I471" s="19">
        <v>79.94</v>
      </c>
      <c r="J471" s="19">
        <v>180</v>
      </c>
      <c r="K471" s="19">
        <v>69</v>
      </c>
      <c r="L471" s="19" t="s">
        <v>679</v>
      </c>
      <c r="M471" s="19" t="s">
        <v>520</v>
      </c>
      <c r="N471" s="19"/>
      <c r="O471" s="19" t="s">
        <v>521</v>
      </c>
      <c r="P471" s="19"/>
      <c r="Q471" s="19" t="s">
        <v>547</v>
      </c>
      <c r="R471" s="19" t="s">
        <v>1167</v>
      </c>
    </row>
    <row r="472" spans="1:18">
      <c r="A472" s="19">
        <v>453</v>
      </c>
      <c r="B472" s="19" t="s">
        <v>517</v>
      </c>
      <c r="C472" s="21">
        <v>0</v>
      </c>
      <c r="D472" s="19"/>
      <c r="E472" s="19"/>
      <c r="F472" s="22">
        <v>855927</v>
      </c>
      <c r="G472" s="22">
        <v>199</v>
      </c>
      <c r="H472" s="19">
        <v>10029</v>
      </c>
      <c r="I472" s="19">
        <v>50.4</v>
      </c>
      <c r="J472" s="19">
        <v>203</v>
      </c>
      <c r="K472" s="19">
        <v>142</v>
      </c>
      <c r="L472" s="19" t="s">
        <v>632</v>
      </c>
      <c r="M472" s="19" t="s">
        <v>669</v>
      </c>
      <c r="N472" s="19"/>
      <c r="O472" s="19" t="s">
        <v>521</v>
      </c>
      <c r="P472" s="19"/>
      <c r="Q472" s="19" t="s">
        <v>547</v>
      </c>
      <c r="R472" s="19" t="s">
        <v>1168</v>
      </c>
    </row>
    <row r="473" spans="1:18">
      <c r="A473" s="19">
        <v>508</v>
      </c>
      <c r="B473" s="19" t="s">
        <v>517</v>
      </c>
      <c r="C473" s="21">
        <v>0</v>
      </c>
      <c r="D473" s="19"/>
      <c r="E473" s="19"/>
      <c r="F473" s="22">
        <v>856691</v>
      </c>
      <c r="G473" s="22">
        <v>198</v>
      </c>
      <c r="H473" s="19">
        <v>387</v>
      </c>
      <c r="I473" s="19">
        <v>1.95</v>
      </c>
      <c r="J473" s="19">
        <v>103</v>
      </c>
      <c r="K473" s="19">
        <v>141</v>
      </c>
      <c r="L473" s="19" t="s">
        <v>695</v>
      </c>
      <c r="M473" s="19" t="s">
        <v>520</v>
      </c>
      <c r="N473" s="19"/>
      <c r="O473" s="19" t="s">
        <v>521</v>
      </c>
      <c r="P473" s="19"/>
      <c r="Q473" s="19" t="s">
        <v>547</v>
      </c>
      <c r="R473" s="19" t="s">
        <v>1169</v>
      </c>
    </row>
    <row r="474" spans="1:18">
      <c r="A474" s="19">
        <v>407</v>
      </c>
      <c r="B474" s="19" t="s">
        <v>517</v>
      </c>
      <c r="C474" s="21">
        <v>0</v>
      </c>
      <c r="D474" s="19"/>
      <c r="E474" s="19"/>
      <c r="F474" s="22">
        <v>862105</v>
      </c>
      <c r="G474" s="22">
        <v>195</v>
      </c>
      <c r="H474" s="19">
        <v>248</v>
      </c>
      <c r="I474" s="19">
        <v>1.27</v>
      </c>
      <c r="J474" s="19">
        <v>195</v>
      </c>
      <c r="K474" s="19">
        <v>118</v>
      </c>
      <c r="L474" s="19" t="s">
        <v>856</v>
      </c>
      <c r="M474" s="19" t="s">
        <v>531</v>
      </c>
      <c r="N474" s="19"/>
      <c r="O474" s="19" t="s">
        <v>521</v>
      </c>
      <c r="P474" s="19"/>
      <c r="Q474" s="19" t="s">
        <v>547</v>
      </c>
      <c r="R474" s="19" t="s">
        <v>1170</v>
      </c>
    </row>
    <row r="475" spans="1:18">
      <c r="A475" s="19">
        <v>511</v>
      </c>
      <c r="B475" s="19" t="s">
        <v>517</v>
      </c>
      <c r="C475" s="21">
        <v>0</v>
      </c>
      <c r="D475" s="19"/>
      <c r="E475" s="19"/>
      <c r="F475" s="22">
        <v>863357</v>
      </c>
      <c r="G475" s="22">
        <v>194</v>
      </c>
      <c r="H475" s="19">
        <v>132585</v>
      </c>
      <c r="I475" s="19">
        <v>683.43</v>
      </c>
      <c r="J475" s="19">
        <v>192</v>
      </c>
      <c r="K475" s="19">
        <v>58</v>
      </c>
      <c r="L475" s="19" t="s">
        <v>845</v>
      </c>
      <c r="M475" s="19" t="s">
        <v>520</v>
      </c>
      <c r="N475" s="19"/>
      <c r="O475" s="19" t="s">
        <v>521</v>
      </c>
      <c r="P475" s="19"/>
      <c r="Q475" s="19" t="s">
        <v>547</v>
      </c>
      <c r="R475" s="19" t="s">
        <v>1171</v>
      </c>
    </row>
    <row r="476" spans="1:18">
      <c r="A476" s="19">
        <v>500</v>
      </c>
      <c r="B476" s="19" t="s">
        <v>517</v>
      </c>
      <c r="C476" s="21">
        <v>0</v>
      </c>
      <c r="D476" s="19"/>
      <c r="E476" s="19"/>
      <c r="F476" s="22">
        <v>863696</v>
      </c>
      <c r="G476" s="22">
        <v>194</v>
      </c>
      <c r="H476" s="19">
        <v>334</v>
      </c>
      <c r="I476" s="19">
        <v>1.72</v>
      </c>
      <c r="J476" s="19">
        <v>185</v>
      </c>
      <c r="K476" s="19">
        <v>21</v>
      </c>
      <c r="L476" s="19" t="s">
        <v>586</v>
      </c>
      <c r="M476" s="19" t="s">
        <v>520</v>
      </c>
      <c r="N476" s="19"/>
      <c r="O476" s="19" t="s">
        <v>521</v>
      </c>
      <c r="P476" s="19"/>
      <c r="Q476" s="19" t="s">
        <v>547</v>
      </c>
      <c r="R476" s="19" t="s">
        <v>1172</v>
      </c>
    </row>
    <row r="477" spans="1:18">
      <c r="A477" s="19">
        <v>390</v>
      </c>
      <c r="B477" s="19" t="s">
        <v>517</v>
      </c>
      <c r="C477" s="21">
        <v>0</v>
      </c>
      <c r="D477" s="19"/>
      <c r="E477" s="19"/>
      <c r="F477" s="22">
        <v>867992</v>
      </c>
      <c r="G477" s="22">
        <v>191</v>
      </c>
      <c r="H477" s="19">
        <v>60352</v>
      </c>
      <c r="I477" s="19">
        <v>315.98</v>
      </c>
      <c r="J477" s="19">
        <v>147</v>
      </c>
      <c r="K477" s="19">
        <v>98</v>
      </c>
      <c r="L477" s="19" t="s">
        <v>692</v>
      </c>
      <c r="M477" s="19" t="s">
        <v>610</v>
      </c>
      <c r="N477" s="19"/>
      <c r="O477" s="19" t="s">
        <v>521</v>
      </c>
      <c r="P477" s="19"/>
      <c r="Q477" s="19" t="s">
        <v>547</v>
      </c>
      <c r="R477" s="19" t="s">
        <v>1173</v>
      </c>
    </row>
    <row r="478" spans="1:18">
      <c r="A478" s="19">
        <v>425</v>
      </c>
      <c r="B478" s="19" t="s">
        <v>517</v>
      </c>
      <c r="C478" s="21">
        <v>0</v>
      </c>
      <c r="D478" s="19"/>
      <c r="E478" s="19"/>
      <c r="F478" s="22">
        <v>874632</v>
      </c>
      <c r="G478" s="22">
        <v>188</v>
      </c>
      <c r="H478" s="19">
        <v>1064</v>
      </c>
      <c r="I478" s="19">
        <v>5.66</v>
      </c>
      <c r="J478" s="19">
        <v>140</v>
      </c>
      <c r="K478" s="19">
        <v>29</v>
      </c>
      <c r="L478" s="19" t="s">
        <v>1174</v>
      </c>
      <c r="M478" s="19" t="s">
        <v>520</v>
      </c>
      <c r="N478" s="19"/>
      <c r="O478" s="19" t="s">
        <v>521</v>
      </c>
      <c r="P478" s="19"/>
      <c r="Q478" s="19" t="s">
        <v>547</v>
      </c>
      <c r="R478" s="19" t="s">
        <v>1175</v>
      </c>
    </row>
    <row r="479" spans="1:18">
      <c r="A479" s="19">
        <v>465</v>
      </c>
      <c r="B479" s="19" t="s">
        <v>517</v>
      </c>
      <c r="C479" s="21">
        <v>0</v>
      </c>
      <c r="D479" s="19"/>
      <c r="E479" s="19"/>
      <c r="F479" s="22">
        <v>875752</v>
      </c>
      <c r="G479" s="22">
        <v>187</v>
      </c>
      <c r="H479" s="19">
        <v>171</v>
      </c>
      <c r="I479" s="19">
        <v>0.91</v>
      </c>
      <c r="J479" s="19">
        <v>192</v>
      </c>
      <c r="K479" s="19">
        <v>124</v>
      </c>
      <c r="L479" s="19" t="s">
        <v>731</v>
      </c>
      <c r="M479" s="19" t="s">
        <v>520</v>
      </c>
      <c r="N479" s="19"/>
      <c r="O479" s="19" t="s">
        <v>521</v>
      </c>
      <c r="P479" s="19"/>
      <c r="Q479" s="19" t="s">
        <v>547</v>
      </c>
      <c r="R479" s="19" t="s">
        <v>1176</v>
      </c>
    </row>
    <row r="480" spans="1:18">
      <c r="A480" s="19">
        <v>357</v>
      </c>
      <c r="B480" s="19" t="s">
        <v>517</v>
      </c>
      <c r="C480" s="21">
        <v>0</v>
      </c>
      <c r="D480" s="19"/>
      <c r="E480" s="19"/>
      <c r="F480" s="22">
        <v>880805</v>
      </c>
      <c r="G480" s="22">
        <v>184</v>
      </c>
      <c r="H480" s="19">
        <v>5107</v>
      </c>
      <c r="I480" s="19">
        <v>27.76</v>
      </c>
      <c r="J480" s="19">
        <v>181</v>
      </c>
      <c r="K480" s="19">
        <v>139</v>
      </c>
      <c r="L480" s="19" t="s">
        <v>833</v>
      </c>
      <c r="M480" s="19" t="s">
        <v>574</v>
      </c>
      <c r="N480" s="19"/>
      <c r="O480" s="19" t="s">
        <v>521</v>
      </c>
      <c r="P480" s="19"/>
      <c r="Q480" s="19" t="s">
        <v>547</v>
      </c>
      <c r="R480" s="19" t="s">
        <v>1177</v>
      </c>
    </row>
    <row r="481" spans="1:18">
      <c r="A481" s="19">
        <v>435</v>
      </c>
      <c r="B481" s="19" t="s">
        <v>517</v>
      </c>
      <c r="C481" s="21">
        <v>0</v>
      </c>
      <c r="D481" s="19"/>
      <c r="E481" s="19"/>
      <c r="F481" s="22">
        <v>886291</v>
      </c>
      <c r="G481" s="22">
        <v>181</v>
      </c>
      <c r="H481" s="19">
        <v>31010</v>
      </c>
      <c r="I481" s="19">
        <v>171.33</v>
      </c>
      <c r="J481" s="19">
        <v>145</v>
      </c>
      <c r="K481" s="19">
        <v>134</v>
      </c>
      <c r="L481" s="19" t="s">
        <v>858</v>
      </c>
      <c r="M481" s="19" t="s">
        <v>800</v>
      </c>
      <c r="N481" s="19"/>
      <c r="O481" s="19" t="s">
        <v>521</v>
      </c>
      <c r="P481" s="19"/>
      <c r="Q481" s="19" t="s">
        <v>547</v>
      </c>
      <c r="R481" s="19" t="s">
        <v>1178</v>
      </c>
    </row>
    <row r="482" spans="1:18">
      <c r="A482" s="19">
        <v>437</v>
      </c>
      <c r="B482" s="19" t="s">
        <v>517</v>
      </c>
      <c r="C482" s="21">
        <v>0</v>
      </c>
      <c r="D482" s="19"/>
      <c r="E482" s="19"/>
      <c r="F482" s="22">
        <v>886661</v>
      </c>
      <c r="G482" s="22">
        <v>181</v>
      </c>
      <c r="H482" s="19">
        <v>54541</v>
      </c>
      <c r="I482" s="19">
        <v>301.33</v>
      </c>
      <c r="J482" s="19">
        <v>145</v>
      </c>
      <c r="K482" s="19">
        <v>119</v>
      </c>
      <c r="L482" s="19" t="s">
        <v>642</v>
      </c>
      <c r="M482" s="19" t="s">
        <v>574</v>
      </c>
      <c r="N482" s="19"/>
      <c r="O482" s="19" t="s">
        <v>521</v>
      </c>
      <c r="P482" s="19"/>
      <c r="Q482" s="19" t="s">
        <v>547</v>
      </c>
      <c r="R482" s="19" t="s">
        <v>1179</v>
      </c>
    </row>
    <row r="483" spans="1:18">
      <c r="A483" s="19">
        <v>409</v>
      </c>
      <c r="B483" s="19" t="s">
        <v>517</v>
      </c>
      <c r="C483" s="21">
        <v>0</v>
      </c>
      <c r="D483" s="19"/>
      <c r="E483" s="19"/>
      <c r="F483" s="22">
        <v>890677</v>
      </c>
      <c r="G483" s="22">
        <v>179</v>
      </c>
      <c r="H483" s="19">
        <v>932</v>
      </c>
      <c r="I483" s="19">
        <v>5.21</v>
      </c>
      <c r="J483" s="19">
        <v>177</v>
      </c>
      <c r="K483" s="19">
        <v>116</v>
      </c>
      <c r="L483" s="19" t="s">
        <v>847</v>
      </c>
      <c r="M483" s="19" t="s">
        <v>520</v>
      </c>
      <c r="N483" s="19"/>
      <c r="O483" s="19" t="s">
        <v>521</v>
      </c>
      <c r="P483" s="19"/>
      <c r="Q483" s="19" t="s">
        <v>547</v>
      </c>
      <c r="R483" s="19" t="s">
        <v>1180</v>
      </c>
    </row>
    <row r="484" spans="1:18">
      <c r="A484" s="19">
        <v>366</v>
      </c>
      <c r="B484" s="19" t="s">
        <v>517</v>
      </c>
      <c r="C484" s="21">
        <v>0</v>
      </c>
      <c r="D484" s="19"/>
      <c r="E484" s="19"/>
      <c r="F484" s="22">
        <v>891491</v>
      </c>
      <c r="G484" s="22">
        <v>178</v>
      </c>
      <c r="H484" s="19">
        <v>1187</v>
      </c>
      <c r="I484" s="19">
        <v>6.67</v>
      </c>
      <c r="J484" s="19">
        <v>158</v>
      </c>
      <c r="K484" s="19">
        <v>63</v>
      </c>
      <c r="L484" s="19" t="s">
        <v>1181</v>
      </c>
      <c r="M484" s="19" t="s">
        <v>520</v>
      </c>
      <c r="N484" s="19"/>
      <c r="O484" s="19" t="s">
        <v>521</v>
      </c>
      <c r="P484" s="19"/>
      <c r="Q484" s="19" t="s">
        <v>547</v>
      </c>
      <c r="R484" s="19" t="s">
        <v>1182</v>
      </c>
    </row>
    <row r="485" spans="1:18">
      <c r="A485" s="19">
        <v>382</v>
      </c>
      <c r="B485" s="19" t="s">
        <v>517</v>
      </c>
      <c r="C485" s="21">
        <v>0</v>
      </c>
      <c r="D485" s="19"/>
      <c r="E485" s="19"/>
      <c r="F485" s="22">
        <v>893381</v>
      </c>
      <c r="G485" s="22">
        <v>177</v>
      </c>
      <c r="H485" s="19">
        <v>598</v>
      </c>
      <c r="I485" s="19">
        <v>3.38</v>
      </c>
      <c r="J485" s="19">
        <v>126</v>
      </c>
      <c r="K485" s="19">
        <v>99</v>
      </c>
      <c r="L485" s="19" t="s">
        <v>727</v>
      </c>
      <c r="M485" s="19" t="s">
        <v>520</v>
      </c>
      <c r="N485" s="19"/>
      <c r="O485" s="19" t="s">
        <v>521</v>
      </c>
      <c r="P485" s="19"/>
      <c r="Q485" s="19" t="s">
        <v>547</v>
      </c>
      <c r="R485" s="19" t="s">
        <v>1183</v>
      </c>
    </row>
    <row r="486" spans="1:18">
      <c r="A486" s="19">
        <v>471</v>
      </c>
      <c r="B486" s="19" t="s">
        <v>517</v>
      </c>
      <c r="C486" s="21">
        <v>0</v>
      </c>
      <c r="D486" s="19"/>
      <c r="E486" s="19"/>
      <c r="F486" s="22">
        <v>895177</v>
      </c>
      <c r="G486" s="22">
        <v>176</v>
      </c>
      <c r="H486" s="19">
        <v>1319</v>
      </c>
      <c r="I486" s="19">
        <v>7.49</v>
      </c>
      <c r="J486" s="19">
        <v>191</v>
      </c>
      <c r="K486" s="19">
        <v>31</v>
      </c>
      <c r="L486" s="19" t="s">
        <v>912</v>
      </c>
      <c r="M486" s="19" t="s">
        <v>520</v>
      </c>
      <c r="N486" s="19"/>
      <c r="O486" s="19" t="s">
        <v>521</v>
      </c>
      <c r="P486" s="19"/>
      <c r="Q486" s="19" t="s">
        <v>547</v>
      </c>
      <c r="R486" s="19" t="s">
        <v>1184</v>
      </c>
    </row>
    <row r="487" spans="1:18">
      <c r="A487" s="19">
        <v>517</v>
      </c>
      <c r="B487" s="19" t="s">
        <v>517</v>
      </c>
      <c r="C487" s="21">
        <v>0</v>
      </c>
      <c r="D487" s="19"/>
      <c r="E487" s="19"/>
      <c r="F487" s="22">
        <v>895755</v>
      </c>
      <c r="G487" s="22">
        <v>176</v>
      </c>
      <c r="H487" s="19">
        <v>346</v>
      </c>
      <c r="I487" s="19">
        <v>1.97</v>
      </c>
      <c r="J487" s="19">
        <v>102</v>
      </c>
      <c r="K487" s="19">
        <v>102</v>
      </c>
      <c r="L487" s="19" t="s">
        <v>1011</v>
      </c>
      <c r="M487" s="19" t="s">
        <v>520</v>
      </c>
      <c r="N487" s="19"/>
      <c r="O487" s="19" t="s">
        <v>521</v>
      </c>
      <c r="P487" s="19"/>
      <c r="Q487" s="19" t="s">
        <v>547</v>
      </c>
      <c r="R487" s="19" t="s">
        <v>1185</v>
      </c>
    </row>
    <row r="488" spans="1:18">
      <c r="A488" s="19">
        <v>458</v>
      </c>
      <c r="B488" s="19" t="s">
        <v>517</v>
      </c>
      <c r="C488" s="21">
        <v>0</v>
      </c>
      <c r="D488" s="19"/>
      <c r="E488" s="19"/>
      <c r="F488" s="22">
        <v>896240</v>
      </c>
      <c r="G488" s="22">
        <v>176</v>
      </c>
      <c r="H488" s="19">
        <v>239</v>
      </c>
      <c r="I488" s="19">
        <v>1.36</v>
      </c>
      <c r="J488" s="19">
        <v>201</v>
      </c>
      <c r="K488" s="19">
        <v>72</v>
      </c>
      <c r="L488" s="19" t="s">
        <v>815</v>
      </c>
      <c r="M488" s="19" t="s">
        <v>520</v>
      </c>
      <c r="N488" s="19"/>
      <c r="O488" s="19" t="s">
        <v>521</v>
      </c>
      <c r="P488" s="19"/>
      <c r="Q488" s="19" t="s">
        <v>547</v>
      </c>
      <c r="R488" s="19" t="s">
        <v>1186</v>
      </c>
    </row>
    <row r="489" spans="1:18">
      <c r="A489" s="19">
        <v>475</v>
      </c>
      <c r="B489" s="19" t="s">
        <v>517</v>
      </c>
      <c r="C489" s="21">
        <v>0</v>
      </c>
      <c r="D489" s="19"/>
      <c r="E489" s="19"/>
      <c r="F489" s="22">
        <v>904126</v>
      </c>
      <c r="G489" s="22">
        <v>171</v>
      </c>
      <c r="H489" s="19">
        <v>224</v>
      </c>
      <c r="I489" s="19">
        <v>1.31</v>
      </c>
      <c r="J489" s="19">
        <v>127</v>
      </c>
      <c r="K489" s="19">
        <v>76</v>
      </c>
      <c r="L489" s="19" t="s">
        <v>647</v>
      </c>
      <c r="M489" s="19" t="s">
        <v>520</v>
      </c>
      <c r="N489" s="19"/>
      <c r="O489" s="19" t="s">
        <v>521</v>
      </c>
      <c r="P489" s="19"/>
      <c r="Q489" s="19" t="s">
        <v>547</v>
      </c>
      <c r="R489" s="19" t="s">
        <v>1187</v>
      </c>
    </row>
    <row r="490" spans="1:18">
      <c r="A490" s="19">
        <v>454</v>
      </c>
      <c r="B490" s="19" t="s">
        <v>517</v>
      </c>
      <c r="C490" s="21">
        <v>0</v>
      </c>
      <c r="D490" s="19"/>
      <c r="E490" s="19"/>
      <c r="F490" s="22">
        <v>906200</v>
      </c>
      <c r="G490" s="22">
        <v>170</v>
      </c>
      <c r="H490" s="19">
        <v>33894</v>
      </c>
      <c r="I490" s="19">
        <v>199.38</v>
      </c>
      <c r="J490" s="19">
        <v>162</v>
      </c>
      <c r="K490" s="19">
        <v>40</v>
      </c>
      <c r="L490" s="19" t="s">
        <v>596</v>
      </c>
      <c r="M490" s="19" t="s">
        <v>520</v>
      </c>
      <c r="N490" s="19"/>
      <c r="O490" s="19" t="s">
        <v>521</v>
      </c>
      <c r="P490" s="19"/>
      <c r="Q490" s="19" t="s">
        <v>547</v>
      </c>
      <c r="R490" s="19" t="s">
        <v>1188</v>
      </c>
    </row>
    <row r="491" spans="1:18">
      <c r="A491" s="19">
        <v>422</v>
      </c>
      <c r="B491" s="19" t="s">
        <v>517</v>
      </c>
      <c r="C491" s="21">
        <v>0</v>
      </c>
      <c r="D491" s="19"/>
      <c r="E491" s="19"/>
      <c r="F491" s="22">
        <v>906290</v>
      </c>
      <c r="G491" s="22">
        <v>170</v>
      </c>
      <c r="H491" s="19">
        <v>958</v>
      </c>
      <c r="I491" s="19">
        <v>5.64</v>
      </c>
      <c r="J491" s="19">
        <v>139</v>
      </c>
      <c r="K491" s="19">
        <v>118</v>
      </c>
      <c r="L491" s="19" t="s">
        <v>856</v>
      </c>
      <c r="M491" s="19" t="s">
        <v>531</v>
      </c>
      <c r="N491" s="19"/>
      <c r="O491" s="19" t="s">
        <v>521</v>
      </c>
      <c r="P491" s="19"/>
      <c r="Q491" s="19" t="s">
        <v>547</v>
      </c>
      <c r="R491" s="19" t="s">
        <v>1189</v>
      </c>
    </row>
    <row r="492" spans="1:18">
      <c r="A492" s="19">
        <v>469</v>
      </c>
      <c r="B492" s="19" t="s">
        <v>517</v>
      </c>
      <c r="C492" s="21">
        <v>0</v>
      </c>
      <c r="D492" s="19"/>
      <c r="E492" s="19"/>
      <c r="F492" s="22">
        <v>909882</v>
      </c>
      <c r="G492" s="22">
        <v>169</v>
      </c>
      <c r="H492" s="19">
        <v>29173</v>
      </c>
      <c r="I492" s="19">
        <v>172.62</v>
      </c>
      <c r="J492" s="19">
        <v>130</v>
      </c>
      <c r="K492" s="19">
        <v>128</v>
      </c>
      <c r="L492" s="19" t="s">
        <v>934</v>
      </c>
      <c r="M492" s="19" t="s">
        <v>651</v>
      </c>
      <c r="N492" s="19"/>
      <c r="O492" s="19" t="s">
        <v>521</v>
      </c>
      <c r="P492" s="19"/>
      <c r="Q492" s="19" t="s">
        <v>547</v>
      </c>
      <c r="R492" s="19" t="s">
        <v>1190</v>
      </c>
    </row>
    <row r="493" spans="1:18">
      <c r="A493" s="19">
        <v>494</v>
      </c>
      <c r="B493" s="19" t="s">
        <v>517</v>
      </c>
      <c r="C493" s="21">
        <v>0</v>
      </c>
      <c r="D493" s="19"/>
      <c r="E493" s="19"/>
      <c r="F493" s="22">
        <v>918430</v>
      </c>
      <c r="G493" s="22">
        <v>164</v>
      </c>
      <c r="H493" s="19">
        <v>12700</v>
      </c>
      <c r="I493" s="19">
        <v>77.44</v>
      </c>
      <c r="J493" s="19">
        <v>135</v>
      </c>
      <c r="K493" s="19">
        <v>144</v>
      </c>
      <c r="L493" s="19" t="s">
        <v>756</v>
      </c>
      <c r="M493" s="19" t="s">
        <v>854</v>
      </c>
      <c r="N493" s="19"/>
      <c r="O493" s="19" t="s">
        <v>521</v>
      </c>
      <c r="P493" s="19"/>
      <c r="Q493" s="19" t="s">
        <v>547</v>
      </c>
      <c r="R493" s="19" t="s">
        <v>1191</v>
      </c>
    </row>
    <row r="494" spans="1:18">
      <c r="A494" s="19">
        <v>436</v>
      </c>
      <c r="B494" s="19" t="s">
        <v>517</v>
      </c>
      <c r="C494" s="21">
        <v>0</v>
      </c>
      <c r="D494" s="19"/>
      <c r="E494" s="19"/>
      <c r="F494" s="22">
        <v>919310</v>
      </c>
      <c r="G494" s="22">
        <v>164</v>
      </c>
      <c r="H494" s="19">
        <v>17026</v>
      </c>
      <c r="I494" s="19">
        <v>103.82</v>
      </c>
      <c r="J494" s="19">
        <v>163</v>
      </c>
      <c r="K494" s="19">
        <v>100</v>
      </c>
      <c r="L494" s="19" t="s">
        <v>895</v>
      </c>
      <c r="M494" s="19" t="s">
        <v>520</v>
      </c>
      <c r="N494" s="19"/>
      <c r="O494" s="19" t="s">
        <v>521</v>
      </c>
      <c r="P494" s="19"/>
      <c r="Q494" s="19" t="s">
        <v>547</v>
      </c>
      <c r="R494" s="19" t="s">
        <v>1192</v>
      </c>
    </row>
    <row r="495" spans="1:18">
      <c r="A495" s="19">
        <v>515</v>
      </c>
      <c r="B495" s="19" t="s">
        <v>517</v>
      </c>
      <c r="C495" s="21">
        <v>0</v>
      </c>
      <c r="D495" s="19"/>
      <c r="E495" s="19"/>
      <c r="F495" s="22">
        <v>928363</v>
      </c>
      <c r="G495" s="22">
        <v>159</v>
      </c>
      <c r="H495" s="19">
        <v>71792</v>
      </c>
      <c r="I495" s="19">
        <v>451.52</v>
      </c>
      <c r="J495" s="19">
        <v>229</v>
      </c>
      <c r="K495" s="19">
        <v>21</v>
      </c>
      <c r="L495" s="19" t="s">
        <v>586</v>
      </c>
      <c r="M495" s="19" t="s">
        <v>520</v>
      </c>
      <c r="N495" s="19"/>
      <c r="O495" s="19" t="s">
        <v>521</v>
      </c>
      <c r="P495" s="19"/>
      <c r="Q495" s="19" t="s">
        <v>689</v>
      </c>
      <c r="R495" s="19" t="s">
        <v>1193</v>
      </c>
    </row>
    <row r="496" spans="1:18">
      <c r="A496" s="19">
        <v>360</v>
      </c>
      <c r="B496" s="19" t="s">
        <v>517</v>
      </c>
      <c r="C496" s="21">
        <v>0</v>
      </c>
      <c r="D496" s="19"/>
      <c r="E496" s="19"/>
      <c r="F496" s="22">
        <v>929353</v>
      </c>
      <c r="G496" s="22">
        <v>159</v>
      </c>
      <c r="H496" s="19">
        <v>339</v>
      </c>
      <c r="I496" s="19">
        <v>2.13</v>
      </c>
      <c r="J496" s="19">
        <v>123</v>
      </c>
      <c r="K496" s="19">
        <v>123</v>
      </c>
      <c r="L496" s="19" t="s">
        <v>765</v>
      </c>
      <c r="M496" s="19" t="s">
        <v>854</v>
      </c>
      <c r="N496" s="19"/>
      <c r="O496" s="19" t="s">
        <v>521</v>
      </c>
      <c r="P496" s="19"/>
      <c r="Q496" s="19" t="s">
        <v>522</v>
      </c>
      <c r="R496" s="19" t="s">
        <v>1194</v>
      </c>
    </row>
    <row r="497" spans="1:18">
      <c r="A497" s="19">
        <v>496</v>
      </c>
      <c r="B497" s="19" t="s">
        <v>517</v>
      </c>
      <c r="C497" s="21">
        <v>0</v>
      </c>
      <c r="D497" s="19"/>
      <c r="E497" s="19"/>
      <c r="F497" s="22">
        <v>932003</v>
      </c>
      <c r="G497" s="22">
        <v>158</v>
      </c>
      <c r="H497" s="19">
        <v>361</v>
      </c>
      <c r="I497" s="19">
        <v>2.2799999999999998</v>
      </c>
      <c r="J497" s="19">
        <v>151</v>
      </c>
      <c r="K497" s="19">
        <v>116</v>
      </c>
      <c r="L497" s="19" t="s">
        <v>847</v>
      </c>
      <c r="M497" s="19" t="s">
        <v>520</v>
      </c>
      <c r="N497" s="19"/>
      <c r="O497" s="19" t="s">
        <v>521</v>
      </c>
      <c r="P497" s="19"/>
      <c r="Q497" s="19" t="s">
        <v>547</v>
      </c>
      <c r="R497" s="19" t="s">
        <v>1195</v>
      </c>
    </row>
    <row r="498" spans="1:18">
      <c r="A498" s="19">
        <v>363</v>
      </c>
      <c r="B498" s="19" t="s">
        <v>517</v>
      </c>
      <c r="C498" s="21">
        <v>0</v>
      </c>
      <c r="D498" s="19"/>
      <c r="E498" s="19"/>
      <c r="F498" s="22">
        <v>934370</v>
      </c>
      <c r="G498" s="22">
        <v>157</v>
      </c>
      <c r="H498" s="19">
        <v>79988</v>
      </c>
      <c r="I498" s="19">
        <v>509.48</v>
      </c>
      <c r="J498" s="19">
        <v>187</v>
      </c>
      <c r="K498" s="19">
        <v>113</v>
      </c>
      <c r="L498" s="19" t="s">
        <v>1138</v>
      </c>
      <c r="M498" s="19" t="s">
        <v>574</v>
      </c>
      <c r="N498" s="19"/>
      <c r="O498" s="19" t="s">
        <v>521</v>
      </c>
      <c r="P498" s="19"/>
      <c r="Q498" s="19" t="s">
        <v>547</v>
      </c>
      <c r="R498" s="19" t="s">
        <v>1196</v>
      </c>
    </row>
    <row r="499" spans="1:18">
      <c r="A499" s="19">
        <v>373</v>
      </c>
      <c r="B499" s="19" t="s">
        <v>517</v>
      </c>
      <c r="C499" s="21">
        <v>0</v>
      </c>
      <c r="D499" s="19"/>
      <c r="E499" s="19"/>
      <c r="F499" s="22">
        <v>937012</v>
      </c>
      <c r="G499" s="22">
        <v>155</v>
      </c>
      <c r="H499" s="19">
        <v>1066</v>
      </c>
      <c r="I499" s="19">
        <v>6.88</v>
      </c>
      <c r="J499" s="19">
        <v>250</v>
      </c>
      <c r="K499" s="19">
        <v>41</v>
      </c>
      <c r="L499" s="19" t="s">
        <v>763</v>
      </c>
      <c r="M499" s="19" t="s">
        <v>520</v>
      </c>
      <c r="N499" s="19"/>
      <c r="O499" s="19" t="s">
        <v>521</v>
      </c>
      <c r="P499" s="19"/>
      <c r="Q499" s="19" t="s">
        <v>547</v>
      </c>
      <c r="R499" s="19" t="s">
        <v>1197</v>
      </c>
    </row>
    <row r="500" spans="1:18">
      <c r="A500" s="19">
        <v>446</v>
      </c>
      <c r="B500" s="19" t="s">
        <v>517</v>
      </c>
      <c r="C500" s="21">
        <v>0</v>
      </c>
      <c r="D500" s="19"/>
      <c r="E500" s="19"/>
      <c r="F500" s="22">
        <v>940985</v>
      </c>
      <c r="G500" s="22">
        <v>154</v>
      </c>
      <c r="H500" s="19">
        <v>5192</v>
      </c>
      <c r="I500" s="19">
        <v>33.71</v>
      </c>
      <c r="J500" s="19">
        <v>101</v>
      </c>
      <c r="K500" s="19">
        <v>125</v>
      </c>
      <c r="L500" s="19" t="s">
        <v>819</v>
      </c>
      <c r="M500" s="19" t="s">
        <v>660</v>
      </c>
      <c r="N500" s="19"/>
      <c r="O500" s="19" t="s">
        <v>521</v>
      </c>
      <c r="P500" s="19"/>
      <c r="Q500" s="19" t="s">
        <v>547</v>
      </c>
      <c r="R500" s="19" t="s">
        <v>1198</v>
      </c>
    </row>
    <row r="501" spans="1:18">
      <c r="A501" s="19">
        <v>403</v>
      </c>
      <c r="B501" s="19" t="s">
        <v>517</v>
      </c>
      <c r="C501" s="21">
        <v>0</v>
      </c>
      <c r="D501" s="19"/>
      <c r="E501" s="19"/>
      <c r="F501" s="22">
        <v>941950</v>
      </c>
      <c r="G501" s="22">
        <v>153</v>
      </c>
      <c r="H501" s="19">
        <v>427</v>
      </c>
      <c r="I501" s="19">
        <v>2.79</v>
      </c>
      <c r="J501" s="19">
        <v>127</v>
      </c>
      <c r="K501" s="19">
        <v>75</v>
      </c>
      <c r="L501" s="19" t="s">
        <v>748</v>
      </c>
      <c r="M501" s="19" t="s">
        <v>520</v>
      </c>
      <c r="N501" s="19"/>
      <c r="O501" s="19" t="s">
        <v>521</v>
      </c>
      <c r="P501" s="19"/>
      <c r="Q501" s="19" t="s">
        <v>547</v>
      </c>
      <c r="R501" s="19" t="s">
        <v>1199</v>
      </c>
    </row>
    <row r="502" spans="1:18">
      <c r="A502" s="19">
        <v>479</v>
      </c>
      <c r="B502" s="19" t="s">
        <v>517</v>
      </c>
      <c r="C502" s="21">
        <v>0</v>
      </c>
      <c r="D502" s="19"/>
      <c r="E502" s="19"/>
      <c r="F502" s="22">
        <v>949247</v>
      </c>
      <c r="G502" s="22">
        <v>150</v>
      </c>
      <c r="H502" s="19">
        <v>414</v>
      </c>
      <c r="I502" s="19">
        <v>2.76</v>
      </c>
      <c r="J502" s="19">
        <v>247</v>
      </c>
      <c r="K502" s="19">
        <v>78</v>
      </c>
      <c r="L502" s="19" t="s">
        <v>811</v>
      </c>
      <c r="M502" s="19" t="s">
        <v>520</v>
      </c>
      <c r="N502" s="19"/>
      <c r="O502" s="19" t="s">
        <v>521</v>
      </c>
      <c r="P502" s="19"/>
      <c r="Q502" s="19" t="s">
        <v>547</v>
      </c>
      <c r="R502" s="19" t="s">
        <v>1200</v>
      </c>
    </row>
    <row r="503" spans="1:18">
      <c r="A503" s="19">
        <v>412</v>
      </c>
      <c r="B503" s="19" t="s">
        <v>517</v>
      </c>
      <c r="C503" s="21">
        <v>0</v>
      </c>
      <c r="D503" s="19"/>
      <c r="E503" s="19"/>
      <c r="F503" s="22">
        <v>953273</v>
      </c>
      <c r="G503" s="22">
        <v>148</v>
      </c>
      <c r="H503" s="19">
        <v>405</v>
      </c>
      <c r="I503" s="19">
        <v>2.74</v>
      </c>
      <c r="J503" s="19">
        <v>139</v>
      </c>
      <c r="K503" s="19">
        <v>123</v>
      </c>
      <c r="L503" s="19" t="s">
        <v>765</v>
      </c>
      <c r="M503" s="19" t="s">
        <v>520</v>
      </c>
      <c r="N503" s="19"/>
      <c r="O503" s="19" t="s">
        <v>521</v>
      </c>
      <c r="P503" s="19"/>
      <c r="Q503" s="19" t="s">
        <v>547</v>
      </c>
      <c r="R503" s="19" t="s">
        <v>1201</v>
      </c>
    </row>
    <row r="504" spans="1:18">
      <c r="A504" s="19">
        <v>421</v>
      </c>
      <c r="B504" s="19" t="s">
        <v>517</v>
      </c>
      <c r="C504" s="21">
        <v>0</v>
      </c>
      <c r="D504" s="19"/>
      <c r="E504" s="19"/>
      <c r="F504" s="22">
        <v>954835</v>
      </c>
      <c r="G504" s="22">
        <v>148</v>
      </c>
      <c r="H504" s="19">
        <v>343</v>
      </c>
      <c r="I504" s="19">
        <v>2.3199999999999998</v>
      </c>
      <c r="J504" s="19">
        <v>167</v>
      </c>
      <c r="K504" s="19">
        <v>58</v>
      </c>
      <c r="L504" s="19" t="s">
        <v>845</v>
      </c>
      <c r="M504" s="19" t="s">
        <v>520</v>
      </c>
      <c r="N504" s="19"/>
      <c r="O504" s="19" t="s">
        <v>521</v>
      </c>
      <c r="P504" s="19"/>
      <c r="Q504" s="19" t="s">
        <v>547</v>
      </c>
      <c r="R504" s="19" t="s">
        <v>1202</v>
      </c>
    </row>
    <row r="505" spans="1:18">
      <c r="A505" s="19">
        <v>516</v>
      </c>
      <c r="B505" s="19" t="s">
        <v>517</v>
      </c>
      <c r="C505" s="21">
        <v>0</v>
      </c>
      <c r="D505" s="19"/>
      <c r="E505" s="19"/>
      <c r="F505" s="22">
        <v>965875</v>
      </c>
      <c r="G505" s="22">
        <v>143</v>
      </c>
      <c r="H505" s="19">
        <v>2200</v>
      </c>
      <c r="I505" s="19">
        <v>15.38</v>
      </c>
      <c r="J505" s="19">
        <v>134</v>
      </c>
      <c r="K505" s="19">
        <v>132</v>
      </c>
      <c r="L505" s="19" t="s">
        <v>772</v>
      </c>
      <c r="M505" s="19" t="s">
        <v>574</v>
      </c>
      <c r="N505" s="19"/>
      <c r="O505" s="19" t="s">
        <v>521</v>
      </c>
      <c r="P505" s="19"/>
      <c r="Q505" s="19" t="s">
        <v>547</v>
      </c>
      <c r="R505" s="19" t="s">
        <v>1203</v>
      </c>
    </row>
    <row r="506" spans="1:18">
      <c r="A506" s="19">
        <v>482</v>
      </c>
      <c r="B506" s="19" t="s">
        <v>517</v>
      </c>
      <c r="C506" s="21">
        <v>0</v>
      </c>
      <c r="D506" s="19"/>
      <c r="E506" s="19"/>
      <c r="F506" s="22">
        <v>966590</v>
      </c>
      <c r="G506" s="22">
        <v>143</v>
      </c>
      <c r="H506" s="19">
        <v>1914</v>
      </c>
      <c r="I506" s="19">
        <v>13.38</v>
      </c>
      <c r="J506" s="19">
        <v>187</v>
      </c>
      <c r="K506" s="19">
        <v>93</v>
      </c>
      <c r="L506" s="19" t="s">
        <v>825</v>
      </c>
      <c r="M506" s="19" t="s">
        <v>520</v>
      </c>
      <c r="N506" s="19"/>
      <c r="O506" s="19" t="s">
        <v>521</v>
      </c>
      <c r="P506" s="19"/>
      <c r="Q506" s="19" t="s">
        <v>547</v>
      </c>
      <c r="R506" s="19" t="s">
        <v>1204</v>
      </c>
    </row>
    <row r="507" spans="1:18">
      <c r="A507" s="19">
        <v>495</v>
      </c>
      <c r="B507" s="19" t="s">
        <v>517</v>
      </c>
      <c r="C507" s="21">
        <v>0</v>
      </c>
      <c r="D507" s="19"/>
      <c r="E507" s="19"/>
      <c r="F507" s="22">
        <v>971205</v>
      </c>
      <c r="G507" s="22">
        <v>141</v>
      </c>
      <c r="H507" s="19">
        <v>3113</v>
      </c>
      <c r="I507" s="19">
        <v>22.08</v>
      </c>
      <c r="J507" s="19">
        <v>136</v>
      </c>
      <c r="K507" s="19">
        <v>48</v>
      </c>
      <c r="L507" s="19" t="s">
        <v>640</v>
      </c>
      <c r="M507" s="19" t="s">
        <v>520</v>
      </c>
      <c r="N507" s="19"/>
      <c r="O507" s="19" t="s">
        <v>521</v>
      </c>
      <c r="P507" s="19"/>
      <c r="Q507" s="19" t="s">
        <v>547</v>
      </c>
      <c r="R507" s="19" t="s">
        <v>1205</v>
      </c>
    </row>
    <row r="508" spans="1:18">
      <c r="A508" s="19">
        <v>489</v>
      </c>
      <c r="B508" s="19" t="s">
        <v>517</v>
      </c>
      <c r="C508" s="21">
        <v>0</v>
      </c>
      <c r="D508" s="19"/>
      <c r="E508" s="19"/>
      <c r="F508" s="22">
        <v>971601</v>
      </c>
      <c r="G508" s="22">
        <v>141</v>
      </c>
      <c r="H508" s="19">
        <v>17288</v>
      </c>
      <c r="I508" s="19">
        <v>122.61</v>
      </c>
      <c r="J508" s="19">
        <v>188</v>
      </c>
      <c r="K508" s="19">
        <v>84</v>
      </c>
      <c r="L508" s="19" t="s">
        <v>860</v>
      </c>
      <c r="M508" s="19" t="s">
        <v>651</v>
      </c>
      <c r="N508" s="19"/>
      <c r="O508" s="19" t="s">
        <v>521</v>
      </c>
      <c r="P508" s="19"/>
      <c r="Q508" s="19" t="s">
        <v>547</v>
      </c>
      <c r="R508" s="19" t="s">
        <v>1206</v>
      </c>
    </row>
    <row r="509" spans="1:18">
      <c r="A509" s="19">
        <v>438</v>
      </c>
      <c r="B509" s="19" t="s">
        <v>517</v>
      </c>
      <c r="C509" s="21">
        <v>0</v>
      </c>
      <c r="D509" s="19"/>
      <c r="E509" s="19"/>
      <c r="F509" s="22">
        <v>972461</v>
      </c>
      <c r="G509" s="22">
        <v>140</v>
      </c>
      <c r="H509" s="19">
        <v>33094</v>
      </c>
      <c r="I509" s="19">
        <v>236.39</v>
      </c>
      <c r="J509" s="19">
        <v>249</v>
      </c>
      <c r="K509" s="19">
        <v>104</v>
      </c>
      <c r="L509" s="19" t="s">
        <v>582</v>
      </c>
      <c r="M509" s="19" t="s">
        <v>520</v>
      </c>
      <c r="N509" s="19"/>
      <c r="O509" s="19" t="s">
        <v>521</v>
      </c>
      <c r="P509" s="19"/>
      <c r="Q509" s="19" t="s">
        <v>547</v>
      </c>
      <c r="R509" s="19" t="s">
        <v>1207</v>
      </c>
    </row>
    <row r="510" spans="1:18">
      <c r="A510" s="19">
        <v>388</v>
      </c>
      <c r="B510" s="19" t="s">
        <v>517</v>
      </c>
      <c r="C510" s="21">
        <v>0</v>
      </c>
      <c r="D510" s="19"/>
      <c r="E510" s="19"/>
      <c r="F510" s="22">
        <v>973198</v>
      </c>
      <c r="G510" s="22">
        <v>140</v>
      </c>
      <c r="H510" s="19">
        <v>9147</v>
      </c>
      <c r="I510" s="19">
        <v>65.34</v>
      </c>
      <c r="J510" s="19">
        <v>212</v>
      </c>
      <c r="K510" s="19">
        <v>36</v>
      </c>
      <c r="L510" s="19" t="s">
        <v>1145</v>
      </c>
      <c r="M510" s="19" t="s">
        <v>520</v>
      </c>
      <c r="N510" s="19"/>
      <c r="O510" s="19" t="s">
        <v>521</v>
      </c>
      <c r="P510" s="19"/>
      <c r="Q510" s="19" t="s">
        <v>547</v>
      </c>
      <c r="R510" s="19" t="s">
        <v>1208</v>
      </c>
    </row>
    <row r="511" spans="1:18">
      <c r="A511" s="19">
        <v>362</v>
      </c>
      <c r="B511" s="19" t="s">
        <v>517</v>
      </c>
      <c r="C511" s="21">
        <v>0</v>
      </c>
      <c r="D511" s="19"/>
      <c r="E511" s="19"/>
      <c r="F511" s="22">
        <v>973501</v>
      </c>
      <c r="G511" s="22">
        <v>140</v>
      </c>
      <c r="H511" s="19">
        <v>118265</v>
      </c>
      <c r="I511" s="19">
        <v>844.75</v>
      </c>
      <c r="J511" s="19">
        <v>222</v>
      </c>
      <c r="K511" s="19">
        <v>32</v>
      </c>
      <c r="L511" s="19" t="s">
        <v>713</v>
      </c>
      <c r="M511" s="19" t="s">
        <v>520</v>
      </c>
      <c r="N511" s="19"/>
      <c r="O511" s="19" t="s">
        <v>521</v>
      </c>
      <c r="P511" s="19"/>
      <c r="Q511" s="19" t="s">
        <v>547</v>
      </c>
      <c r="R511" s="19" t="s">
        <v>1209</v>
      </c>
    </row>
    <row r="512" spans="1:18">
      <c r="A512" s="19">
        <v>394</v>
      </c>
      <c r="B512" s="19" t="s">
        <v>517</v>
      </c>
      <c r="C512" s="21">
        <v>0</v>
      </c>
      <c r="D512" s="19"/>
      <c r="E512" s="19"/>
      <c r="F512" s="22">
        <v>973659</v>
      </c>
      <c r="G512" s="22">
        <v>140</v>
      </c>
      <c r="H512" s="19">
        <v>706</v>
      </c>
      <c r="I512" s="19">
        <v>5.04</v>
      </c>
      <c r="J512" s="19">
        <v>143</v>
      </c>
      <c r="K512" s="19">
        <v>120</v>
      </c>
      <c r="L512" s="19" t="s">
        <v>736</v>
      </c>
      <c r="M512" s="19" t="s">
        <v>705</v>
      </c>
      <c r="N512" s="19"/>
      <c r="O512" s="19" t="s">
        <v>521</v>
      </c>
      <c r="P512" s="19"/>
      <c r="Q512" s="19" t="s">
        <v>547</v>
      </c>
      <c r="R512" s="19" t="s">
        <v>1210</v>
      </c>
    </row>
    <row r="513" spans="1:18">
      <c r="A513" s="19">
        <v>395</v>
      </c>
      <c r="B513" s="19" t="s">
        <v>517</v>
      </c>
      <c r="C513" s="21">
        <v>0</v>
      </c>
      <c r="D513" s="19"/>
      <c r="E513" s="19"/>
      <c r="F513" s="22">
        <v>976869</v>
      </c>
      <c r="G513" s="22">
        <v>139</v>
      </c>
      <c r="H513" s="19">
        <v>4818</v>
      </c>
      <c r="I513" s="19">
        <v>34.659999999999997</v>
      </c>
      <c r="J513" s="19">
        <v>161</v>
      </c>
      <c r="K513" s="19">
        <v>142</v>
      </c>
      <c r="L513" s="19" t="s">
        <v>632</v>
      </c>
      <c r="M513" s="19" t="s">
        <v>705</v>
      </c>
      <c r="N513" s="19"/>
      <c r="O513" s="19" t="s">
        <v>521</v>
      </c>
      <c r="P513" s="19"/>
      <c r="Q513" s="19" t="s">
        <v>547</v>
      </c>
      <c r="R513" s="19" t="s">
        <v>1211</v>
      </c>
    </row>
    <row r="514" spans="1:18">
      <c r="A514" s="19">
        <v>428</v>
      </c>
      <c r="B514" s="19" t="s">
        <v>517</v>
      </c>
      <c r="C514" s="21">
        <v>0</v>
      </c>
      <c r="D514" s="19"/>
      <c r="E514" s="19"/>
      <c r="F514" s="22">
        <v>979016</v>
      </c>
      <c r="G514" s="22">
        <v>138</v>
      </c>
      <c r="H514" s="19">
        <v>7250</v>
      </c>
      <c r="I514" s="19">
        <v>52.54</v>
      </c>
      <c r="J514" s="19">
        <v>159</v>
      </c>
      <c r="K514" s="19">
        <v>87</v>
      </c>
      <c r="L514" s="19" t="s">
        <v>781</v>
      </c>
      <c r="M514" s="19" t="s">
        <v>520</v>
      </c>
      <c r="N514" s="19"/>
      <c r="O514" s="19" t="s">
        <v>521</v>
      </c>
      <c r="P514" s="19"/>
      <c r="Q514" s="19" t="s">
        <v>547</v>
      </c>
      <c r="R514" s="19" t="s">
        <v>1212</v>
      </c>
    </row>
    <row r="515" spans="1:18">
      <c r="A515" s="19">
        <v>406</v>
      </c>
      <c r="B515" s="19" t="s">
        <v>517</v>
      </c>
      <c r="C515" s="21">
        <v>0</v>
      </c>
      <c r="D515" s="19"/>
      <c r="E515" s="19"/>
      <c r="F515" s="22">
        <v>979451</v>
      </c>
      <c r="G515" s="22">
        <v>137</v>
      </c>
      <c r="H515" s="19">
        <v>110789</v>
      </c>
      <c r="I515" s="19">
        <v>808.68</v>
      </c>
      <c r="J515" s="19">
        <v>193</v>
      </c>
      <c r="K515" s="19">
        <v>58</v>
      </c>
      <c r="L515" s="19" t="s">
        <v>845</v>
      </c>
      <c r="M515" s="19" t="s">
        <v>840</v>
      </c>
      <c r="N515" s="19"/>
      <c r="O515" s="19" t="s">
        <v>521</v>
      </c>
      <c r="P515" s="19"/>
      <c r="Q515" s="19" t="s">
        <v>547</v>
      </c>
      <c r="R515" s="19" t="s">
        <v>1213</v>
      </c>
    </row>
    <row r="516" spans="1:18">
      <c r="A516" s="19">
        <v>480</v>
      </c>
      <c r="B516" s="19" t="s">
        <v>517</v>
      </c>
      <c r="C516" s="21">
        <v>0</v>
      </c>
      <c r="D516" s="19"/>
      <c r="E516" s="19"/>
      <c r="F516" s="22">
        <v>982763</v>
      </c>
      <c r="G516" s="22">
        <v>136</v>
      </c>
      <c r="H516" s="19">
        <v>2433</v>
      </c>
      <c r="I516" s="19">
        <v>17.89</v>
      </c>
      <c r="J516" s="19">
        <v>123</v>
      </c>
      <c r="K516" s="19">
        <v>131</v>
      </c>
      <c r="L516" s="19" t="s">
        <v>798</v>
      </c>
      <c r="M516" s="19" t="s">
        <v>854</v>
      </c>
      <c r="N516" s="19"/>
      <c r="O516" s="19" t="s">
        <v>521</v>
      </c>
      <c r="P516" s="19"/>
      <c r="Q516" s="19" t="s">
        <v>547</v>
      </c>
      <c r="R516" s="19" t="s">
        <v>1214</v>
      </c>
    </row>
    <row r="517" spans="1:18">
      <c r="A517" s="19">
        <v>493</v>
      </c>
      <c r="B517" s="19" t="s">
        <v>517</v>
      </c>
      <c r="C517" s="21">
        <v>0</v>
      </c>
      <c r="D517" s="19"/>
      <c r="E517" s="19"/>
      <c r="F517" s="22">
        <v>983399</v>
      </c>
      <c r="G517" s="22">
        <v>136</v>
      </c>
      <c r="H517" s="19">
        <v>135</v>
      </c>
      <c r="I517" s="19">
        <v>0.99</v>
      </c>
      <c r="J517" s="19">
        <v>224</v>
      </c>
      <c r="K517" s="19">
        <v>33</v>
      </c>
      <c r="L517" s="19" t="s">
        <v>793</v>
      </c>
      <c r="M517" s="19" t="s">
        <v>520</v>
      </c>
      <c r="N517" s="19"/>
      <c r="O517" s="19" t="s">
        <v>521</v>
      </c>
      <c r="P517" s="19"/>
      <c r="Q517" s="19" t="s">
        <v>547</v>
      </c>
      <c r="R517" s="19" t="s">
        <v>1215</v>
      </c>
    </row>
    <row r="518" spans="1:18">
      <c r="A518" s="19">
        <v>512</v>
      </c>
      <c r="B518" s="19" t="s">
        <v>517</v>
      </c>
      <c r="C518" s="21">
        <v>0</v>
      </c>
      <c r="D518" s="19"/>
      <c r="E518" s="19"/>
      <c r="F518" s="22">
        <v>983737</v>
      </c>
      <c r="G518" s="22">
        <v>136</v>
      </c>
      <c r="H518" s="19">
        <v>5941</v>
      </c>
      <c r="I518" s="19">
        <v>43.68</v>
      </c>
      <c r="J518" s="19">
        <v>135</v>
      </c>
      <c r="K518" s="19">
        <v>128</v>
      </c>
      <c r="L518" s="19" t="s">
        <v>934</v>
      </c>
      <c r="M518" s="19" t="s">
        <v>854</v>
      </c>
      <c r="N518" s="19"/>
      <c r="O518" s="19" t="s">
        <v>521</v>
      </c>
      <c r="P518" s="19"/>
      <c r="Q518" s="19" t="s">
        <v>547</v>
      </c>
      <c r="R518" s="19" t="s">
        <v>1216</v>
      </c>
    </row>
    <row r="519" spans="1:18">
      <c r="A519" s="19">
        <v>507</v>
      </c>
      <c r="B519" s="19" t="s">
        <v>517</v>
      </c>
      <c r="C519" s="21">
        <v>0</v>
      </c>
      <c r="D519" s="19"/>
      <c r="E519" s="19"/>
      <c r="F519" s="22">
        <v>983808</v>
      </c>
      <c r="G519" s="22">
        <v>136</v>
      </c>
      <c r="H519" s="19">
        <v>117</v>
      </c>
      <c r="I519" s="19">
        <v>0.86</v>
      </c>
      <c r="J519" s="19">
        <v>157</v>
      </c>
      <c r="K519" s="19">
        <v>87</v>
      </c>
      <c r="L519" s="19" t="s">
        <v>781</v>
      </c>
      <c r="M519" s="19" t="s">
        <v>520</v>
      </c>
      <c r="N519" s="19"/>
      <c r="O519" s="19" t="s">
        <v>521</v>
      </c>
      <c r="P519" s="19"/>
      <c r="Q519" s="19" t="s">
        <v>547</v>
      </c>
      <c r="R519" s="19" t="s">
        <v>1217</v>
      </c>
    </row>
    <row r="520" spans="1:18">
      <c r="A520" s="19">
        <v>370</v>
      </c>
      <c r="B520" s="19" t="s">
        <v>517</v>
      </c>
      <c r="C520" s="21">
        <v>0</v>
      </c>
      <c r="D520" s="19"/>
      <c r="E520" s="19"/>
      <c r="F520" s="22">
        <v>986021</v>
      </c>
      <c r="G520" s="22">
        <v>135</v>
      </c>
      <c r="H520" s="19">
        <v>151</v>
      </c>
      <c r="I520" s="19">
        <v>1.1200000000000001</v>
      </c>
      <c r="J520" s="19">
        <v>189</v>
      </c>
      <c r="K520" s="19">
        <v>28</v>
      </c>
      <c r="L520" s="19" t="s">
        <v>686</v>
      </c>
      <c r="M520" s="19" t="s">
        <v>520</v>
      </c>
      <c r="N520" s="19"/>
      <c r="O520" s="19" t="s">
        <v>521</v>
      </c>
      <c r="P520" s="19"/>
      <c r="Q520" s="19" t="s">
        <v>547</v>
      </c>
      <c r="R520" s="19" t="s">
        <v>1218</v>
      </c>
    </row>
    <row r="521" spans="1:18">
      <c r="A521" s="19">
        <v>472</v>
      </c>
      <c r="B521" s="19" t="s">
        <v>517</v>
      </c>
      <c r="C521" s="21">
        <v>0</v>
      </c>
      <c r="D521" s="19"/>
      <c r="E521" s="19"/>
      <c r="F521" s="22">
        <v>989413</v>
      </c>
      <c r="G521" s="22">
        <v>134</v>
      </c>
      <c r="H521" s="19">
        <v>60262</v>
      </c>
      <c r="I521" s="19">
        <v>449.72</v>
      </c>
      <c r="J521" s="19">
        <v>168</v>
      </c>
      <c r="K521" s="19">
        <v>140</v>
      </c>
      <c r="L521" s="19" t="s">
        <v>671</v>
      </c>
      <c r="M521" s="19" t="s">
        <v>541</v>
      </c>
      <c r="N521" s="19"/>
      <c r="O521" s="19" t="s">
        <v>521</v>
      </c>
      <c r="P521" s="19"/>
      <c r="Q521" s="19" t="s">
        <v>547</v>
      </c>
      <c r="R521" s="19" t="s">
        <v>1219</v>
      </c>
    </row>
    <row r="522" spans="1:18">
      <c r="A522" s="19">
        <v>513</v>
      </c>
      <c r="B522" s="19" t="s">
        <v>517</v>
      </c>
      <c r="C522" s="21">
        <v>0</v>
      </c>
      <c r="D522" s="19"/>
      <c r="E522" s="19"/>
      <c r="F522" s="22">
        <v>993642</v>
      </c>
      <c r="G522" s="22">
        <v>132</v>
      </c>
      <c r="H522" s="19">
        <v>291</v>
      </c>
      <c r="I522" s="19">
        <v>2.2000000000000002</v>
      </c>
      <c r="J522" s="19">
        <v>121</v>
      </c>
      <c r="K522" s="19">
        <v>140</v>
      </c>
      <c r="L522" s="19" t="s">
        <v>671</v>
      </c>
      <c r="M522" s="19" t="s">
        <v>520</v>
      </c>
      <c r="N522" s="19"/>
      <c r="O522" s="19" t="s">
        <v>521</v>
      </c>
      <c r="P522" s="19"/>
      <c r="Q522" s="19" t="s">
        <v>547</v>
      </c>
      <c r="R522" s="19" t="s">
        <v>1220</v>
      </c>
    </row>
  </sheetData>
  <sortState xmlns:xlrd2="http://schemas.microsoft.com/office/spreadsheetml/2017/richdata2" ref="A3:R522">
    <sortCondition descending="1" ref="C8"/>
  </sortState>
  <mergeCells count="1">
    <mergeCell ref="A1:R1"/>
  </mergeCells>
  <phoneticPr fontId="16" type="noConversion"/>
  <conditionalFormatting sqref="C3:C522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{44EBA865-C9C8-44FB-BA12-DFB40E8C51C4}</x14:id>
        </ext>
      </extLst>
    </cfRule>
  </conditionalFormatting>
  <pageMargins left="0.7" right="0.7" top="0.75" bottom="0.75" header="0.3" footer="0.3"/>
  <pageSetup paperSize="9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EBA865-C9C8-44FB-BA12-DFB40E8C51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C3:C522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workbookViewId="0">
      <selection activeCell="E5" sqref="E5"/>
    </sheetView>
  </sheetViews>
  <sheetFormatPr baseColWidth="10" defaultColWidth="9" defaultRowHeight="14"/>
  <cols>
    <col min="1" max="1" width="15.83203125" style="10" customWidth="1"/>
    <col min="2" max="2" width="74.33203125" style="11" customWidth="1"/>
    <col min="3" max="16384" width="9" style="2"/>
  </cols>
  <sheetData>
    <row r="1" spans="1:2" ht="75" customHeight="1">
      <c r="A1" s="12" t="s">
        <v>1221</v>
      </c>
      <c r="B1" s="13" t="s">
        <v>1222</v>
      </c>
    </row>
    <row r="2" spans="1:2" ht="27" customHeight="1">
      <c r="A2" s="12" t="s">
        <v>1223</v>
      </c>
      <c r="B2" s="13" t="s">
        <v>1224</v>
      </c>
    </row>
    <row r="3" spans="1:2" ht="31" customHeight="1">
      <c r="A3" s="12" t="s">
        <v>1225</v>
      </c>
      <c r="B3" s="13" t="s">
        <v>1226</v>
      </c>
    </row>
    <row r="4" spans="1:2" ht="117" customHeight="1">
      <c r="A4" s="12" t="s">
        <v>1227</v>
      </c>
      <c r="B4" s="13" t="s">
        <v>1228</v>
      </c>
    </row>
    <row r="5" spans="1:2" ht="46" customHeight="1">
      <c r="A5" s="12" t="s">
        <v>1229</v>
      </c>
      <c r="B5" s="13" t="s">
        <v>1230</v>
      </c>
    </row>
    <row r="6" spans="1:2" ht="30" customHeight="1">
      <c r="A6" s="12" t="s">
        <v>1231</v>
      </c>
      <c r="B6" s="13" t="s">
        <v>1232</v>
      </c>
    </row>
    <row r="7" spans="1:2" ht="44" customHeight="1">
      <c r="A7" s="14" t="s">
        <v>1233</v>
      </c>
      <c r="B7" s="15" t="s">
        <v>1234</v>
      </c>
    </row>
  </sheetData>
  <phoneticPr fontId="16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27"/>
  <sheetViews>
    <sheetView tabSelected="1" workbookViewId="0">
      <selection activeCell="X18" sqref="X18"/>
    </sheetView>
  </sheetViews>
  <sheetFormatPr baseColWidth="10" defaultColWidth="9" defaultRowHeight="14"/>
  <cols>
    <col min="1" max="1" width="32.6640625" style="2" customWidth="1"/>
    <col min="2" max="2" width="15" style="2" customWidth="1"/>
    <col min="3" max="3" width="9" style="2"/>
    <col min="4" max="4" width="25" style="2" customWidth="1"/>
    <col min="5" max="6" width="17.1640625" style="2" customWidth="1"/>
    <col min="7" max="16384" width="9" style="2"/>
  </cols>
  <sheetData>
    <row r="1" spans="1:18" ht="88" customHeight="1">
      <c r="A1" s="85" t="s">
        <v>1279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7"/>
    </row>
    <row r="2" spans="1:18" s="1" customFormat="1" ht="18" customHeight="1">
      <c r="A2" s="88" t="s">
        <v>1235</v>
      </c>
      <c r="B2" s="89"/>
      <c r="C2" s="89"/>
      <c r="D2" s="89"/>
      <c r="E2" s="90"/>
      <c r="F2" s="90"/>
      <c r="G2" s="90"/>
      <c r="H2" s="91"/>
      <c r="I2" s="91"/>
      <c r="J2" s="91"/>
      <c r="K2" s="91"/>
      <c r="L2" s="91"/>
      <c r="M2" s="91"/>
      <c r="N2" s="91"/>
      <c r="O2" s="91"/>
      <c r="P2" s="91"/>
      <c r="Q2" s="91"/>
      <c r="R2" s="92"/>
    </row>
    <row r="3" spans="1:18">
      <c r="A3" s="93" t="s">
        <v>1236</v>
      </c>
      <c r="B3" s="3" t="s">
        <v>1237</v>
      </c>
      <c r="C3" s="4"/>
      <c r="D3" s="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5"/>
    </row>
    <row r="4" spans="1:18">
      <c r="A4" s="96" t="s">
        <v>1238</v>
      </c>
      <c r="B4" s="5" t="s">
        <v>1239</v>
      </c>
      <c r="C4" s="5"/>
      <c r="D4" s="5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5"/>
    </row>
    <row r="5" spans="1:18">
      <c r="A5" s="96" t="s">
        <v>1240</v>
      </c>
      <c r="B5" s="5" t="s">
        <v>1241</v>
      </c>
      <c r="C5" s="5"/>
      <c r="D5" s="5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5"/>
    </row>
    <row r="6" spans="1:18">
      <c r="A6" s="96" t="s">
        <v>1242</v>
      </c>
      <c r="B6" s="5" t="s">
        <v>1243</v>
      </c>
      <c r="C6" s="5"/>
      <c r="D6" s="5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5"/>
    </row>
    <row r="7" spans="1:18">
      <c r="A7" s="96" t="s">
        <v>1244</v>
      </c>
      <c r="B7" s="5"/>
      <c r="C7" s="5"/>
      <c r="D7" s="5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5"/>
    </row>
    <row r="8" spans="1:18">
      <c r="A8" s="96" t="s">
        <v>1245</v>
      </c>
      <c r="B8" s="5"/>
      <c r="C8" s="5"/>
      <c r="D8" s="5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5"/>
    </row>
    <row r="9" spans="1:18">
      <c r="A9" s="96" t="s">
        <v>1246</v>
      </c>
      <c r="B9" s="5"/>
      <c r="C9" s="5"/>
      <c r="D9" s="5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5"/>
    </row>
    <row r="10" spans="1:18">
      <c r="A10" s="97"/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5"/>
    </row>
    <row r="11" spans="1:18">
      <c r="A11" s="97"/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5"/>
    </row>
    <row r="12" spans="1:18">
      <c r="A12" s="97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5"/>
    </row>
    <row r="13" spans="1:18">
      <c r="A13" s="97"/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5"/>
    </row>
    <row r="14" spans="1:18">
      <c r="A14" s="97"/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5"/>
    </row>
    <row r="15" spans="1:18">
      <c r="A15" s="97"/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5"/>
    </row>
    <row r="16" spans="1:18" ht="16">
      <c r="A16" s="98" t="s">
        <v>1247</v>
      </c>
      <c r="B16" s="6" t="s">
        <v>1248</v>
      </c>
      <c r="C16" s="7" t="s">
        <v>1249</v>
      </c>
      <c r="D16" s="6" t="s">
        <v>1250</v>
      </c>
      <c r="E16" s="6" t="s">
        <v>1251</v>
      </c>
      <c r="F16" s="6" t="s">
        <v>1252</v>
      </c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5"/>
    </row>
    <row r="17" spans="1:18" ht="53" customHeight="1">
      <c r="A17" s="99" t="s">
        <v>1253</v>
      </c>
      <c r="B17" s="8" t="s">
        <v>1254</v>
      </c>
      <c r="C17" s="8" t="s">
        <v>1255</v>
      </c>
      <c r="D17" s="8" t="s">
        <v>1256</v>
      </c>
      <c r="E17" s="82" t="s">
        <v>1257</v>
      </c>
      <c r="F17" s="82" t="s">
        <v>1258</v>
      </c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5"/>
    </row>
    <row r="18" spans="1:18" ht="21" customHeight="1">
      <c r="A18" s="100"/>
      <c r="B18" s="8"/>
      <c r="C18" s="8"/>
      <c r="D18" s="8"/>
      <c r="E18" s="84"/>
      <c r="F18" s="8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5"/>
    </row>
    <row r="19" spans="1:18" ht="21" customHeight="1">
      <c r="A19" s="99" t="s">
        <v>1259</v>
      </c>
      <c r="B19" s="94" t="s">
        <v>1260</v>
      </c>
      <c r="C19" s="8" t="s">
        <v>1261</v>
      </c>
      <c r="D19" s="8" t="s">
        <v>1262</v>
      </c>
      <c r="E19" s="82" t="s">
        <v>1263</v>
      </c>
      <c r="F19" s="82" t="s">
        <v>1264</v>
      </c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5"/>
    </row>
    <row r="20" spans="1:18" ht="21" customHeight="1">
      <c r="A20" s="100"/>
      <c r="B20" s="8"/>
      <c r="C20" s="8"/>
      <c r="D20" s="8"/>
      <c r="E20" s="84"/>
      <c r="F20" s="8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5"/>
    </row>
    <row r="21" spans="1:18" ht="21" customHeight="1">
      <c r="A21" s="99" t="s">
        <v>1265</v>
      </c>
      <c r="B21" s="8" t="s">
        <v>1266</v>
      </c>
      <c r="C21" s="8" t="s">
        <v>1267</v>
      </c>
      <c r="D21" s="82" t="s">
        <v>1268</v>
      </c>
      <c r="E21" s="82" t="s">
        <v>1269</v>
      </c>
      <c r="F21" s="82" t="s">
        <v>1270</v>
      </c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5"/>
    </row>
    <row r="22" spans="1:18" ht="21" customHeight="1">
      <c r="A22" s="101"/>
      <c r="B22" s="8" t="s">
        <v>1271</v>
      </c>
      <c r="C22" s="8" t="s">
        <v>1267</v>
      </c>
      <c r="D22" s="83"/>
      <c r="E22" s="83"/>
      <c r="F22" s="83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5"/>
    </row>
    <row r="23" spans="1:18" ht="21" customHeight="1">
      <c r="A23" s="101"/>
      <c r="B23" s="8" t="s">
        <v>1272</v>
      </c>
      <c r="C23" s="8" t="s">
        <v>1267</v>
      </c>
      <c r="D23" s="84"/>
      <c r="E23" s="83"/>
      <c r="F23" s="83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5"/>
    </row>
    <row r="24" spans="1:18" ht="39" customHeight="1">
      <c r="A24" s="99" t="s">
        <v>1273</v>
      </c>
      <c r="B24" s="8" t="s">
        <v>1274</v>
      </c>
      <c r="C24" s="8" t="s">
        <v>1267</v>
      </c>
      <c r="D24" s="8" t="s">
        <v>1275</v>
      </c>
      <c r="E24" s="82" t="s">
        <v>1276</v>
      </c>
      <c r="F24" s="82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5"/>
    </row>
    <row r="25" spans="1:18" ht="21" customHeight="1">
      <c r="A25" s="101"/>
      <c r="B25" s="8"/>
      <c r="C25" s="9"/>
      <c r="D25" s="8"/>
      <c r="E25" s="83"/>
      <c r="F25" s="83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5"/>
    </row>
    <row r="26" spans="1:18" ht="21" customHeight="1">
      <c r="A26" s="100"/>
      <c r="B26" s="8"/>
      <c r="C26" s="9"/>
      <c r="D26" s="8"/>
      <c r="E26" s="83"/>
      <c r="F26" s="8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5"/>
    </row>
    <row r="27" spans="1:18" ht="21" customHeight="1" thickBot="1">
      <c r="A27" s="102" t="s">
        <v>1277</v>
      </c>
      <c r="B27" s="103" t="s">
        <v>1278</v>
      </c>
      <c r="C27" s="104"/>
      <c r="D27" s="103"/>
      <c r="E27" s="103"/>
      <c r="F27" s="103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6"/>
    </row>
  </sheetData>
  <mergeCells count="14">
    <mergeCell ref="A1:R1"/>
    <mergeCell ref="E17:E18"/>
    <mergeCell ref="E19:E20"/>
    <mergeCell ref="E21:E23"/>
    <mergeCell ref="E24:E26"/>
    <mergeCell ref="F17:F18"/>
    <mergeCell ref="F19:F20"/>
    <mergeCell ref="F21:F23"/>
    <mergeCell ref="F24:F26"/>
    <mergeCell ref="A17:A18"/>
    <mergeCell ref="A19:A20"/>
    <mergeCell ref="A21:A23"/>
    <mergeCell ref="A24:A26"/>
    <mergeCell ref="D21:D23"/>
  </mergeCells>
  <phoneticPr fontId="16" type="noConversion"/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市场分析</vt:lpstr>
      <vt:lpstr>市场分析- 3</vt:lpstr>
      <vt:lpstr>竞品分析</vt:lpstr>
      <vt:lpstr>核心竞争对分析</vt:lpstr>
      <vt:lpstr>成本利润核算</vt:lpstr>
      <vt:lpstr>关键词布局</vt:lpstr>
      <vt:lpstr>listing切入点</vt:lpstr>
      <vt:lpstr>文案套图设计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博 来</cp:lastModifiedBy>
  <dcterms:created xsi:type="dcterms:W3CDTF">2021-12-21T05:53:00Z</dcterms:created>
  <dcterms:modified xsi:type="dcterms:W3CDTF">2025-11-07T05:14:26Z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2052-10.8.2.6837</vt:lpwstr>
  </property>
  <property fmtid="{D5CDD505-2E9C-101B-9397-08002B2CF9AE}" pid="3" name="KSOReadingLayout">
    <vt:bool>true</vt:bool>
  </property>
</Properties>
</file>