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55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CC15BA4A8CB0474FA9289A832A547C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30125" y="254000"/>
          <a:ext cx="18288000" cy="8391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E7706F17B674E239CDD5FC8C1ED366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30125" y="508000"/>
          <a:ext cx="18288000" cy="851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97DCA8236ABD42079F860B20BAACE53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30125" y="762000"/>
          <a:ext cx="18288000" cy="857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DFFB22B1D8F0484EA6C4EDA09987345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30125" y="1016000"/>
          <a:ext cx="18288000" cy="854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1F6D4BE900AA413191606267274150D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430125" y="1270000"/>
          <a:ext cx="18288000" cy="854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4F6491D10DCC4B4CA0B483A5BD2F2A8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430125" y="1524000"/>
          <a:ext cx="18288000" cy="857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89376DC4D9B6483EBAD2E7B5533C3A4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430125" y="1778000"/>
          <a:ext cx="18268950" cy="8505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2A2B35A1C8704FD0901FA0CEC424992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430125" y="2032000"/>
          <a:ext cx="18288000" cy="852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EDA224974EC84F00B0B459AC77B416C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430125" y="2286000"/>
          <a:ext cx="18278475" cy="853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0D2CD9C5F2C9400BBF87592E2E5B4AE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430125" y="3175000"/>
          <a:ext cx="18259425" cy="857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38A678B5B740417CBF5D08637B23E37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430125" y="3492500"/>
          <a:ext cx="18288000" cy="855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64C80CBCE1E54B28B7CEB7B6F2853A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430125" y="3810000"/>
          <a:ext cx="18268950" cy="853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E9C0B57218314AC5ACC0600AE597132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430125" y="412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AC238C4A8E12414EB5A856F67257B35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763500" y="444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C54FDFB4E418426AAA05197EBB09C05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763500" y="476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450762B38F1A4E3DBA7BBCA39EBEECB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763500" y="508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6773135045704B4C844C88F14C13C2A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2763500" y="539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7BB7F329375C4D43BFD36FA5E759546F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763500" y="571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E0F076F38256480F8B5CF7B0A3B7459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763500" y="603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159FE3CD6FD44B229FB19C9FA81D5FB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763500" y="635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BF86E80531BA45FA9EEAF7DF097159F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763500" y="666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EF2C24EE24514F6DABC2A2C288E3DFB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2763500" y="698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715955D92E164780B440A809A2F1EC9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763500" y="730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8017B0DEDD6C4D6284AEBAB3CE77CEF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763500" y="762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54F2924F989042D193D864E30E68CFAB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2763500" y="793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FCD9DCDBC2044C75A6C08A9D6A37192C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763500" y="825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4B775A9DB1ED4338B598B8C751638DE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763500" y="857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A5114EAAC3E543D9998D7342A580B67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2763500" y="889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A20B892BCB324689A071E86ECE89588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763500" y="920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5F6869FB3E5C46DB880856C6CA1BD82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2763500" y="952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64C2789AA60F45F4BFD07D3C635CB9E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2763500" y="984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406723AA30EA4CDABA6CF8CAEBDF8AD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2763500" y="1016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32E12723D5DF466B9D2CF1EBA3D1E48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2763500" y="1047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C79BB40C76924163BEE7DD6C2B6A3CFB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2763500" y="1079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0C37602150AF400CAC268B3B35718031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2763500" y="1111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38D88C20DEBA46A3BE8B1B351EFE531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2763500" y="1143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56B103E8D5AF4B4991B4D1E7C721DD3C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2763500" y="1174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DFD8DD6F351A4ADA9BE6BE04AB21D502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2763500" y="1206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51B1C3F230804CB389B0B2D7AFD2396F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2763500" y="1238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FD11EC14007D4F5BA3B32E330A3ED40C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2763500" y="1270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D5FE0DD54398487A93F84F19A4135CA9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2763500" y="1301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DE650010ABB94FA793305CBE9EF64DF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2763500" y="1333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3B9CF2DED3B145C1A749EE217F993736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2763500" y="1365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81A505298A5D4DF59B5C10328C6DDD1D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2763500" y="1397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F11D250A746F42CF9245D984A9E70E2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2763500" y="1428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0CB508E2118447C39BA9943D9B0D9C34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2763500" y="1460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5D306413778943B29C4EDAB333E37495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2763500" y="1492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090A4579733A40F0B7E690EF73ED090D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2763500" y="1524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A1D1511A48E84091BF6C6DCB1E7C414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2763500" y="1555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733802157E3A4F0EA39B5AE64FAD328A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2763500" y="1587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1F8DE73394CE475FBF6E74B740D17F2D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2763500" y="1619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1EBAACA1A9C444C5BE34AE41B37742A5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2763500" y="1651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F9034E2E89494695A1C56B806411058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2763500" y="1682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C82C38EE65AF44F69E0DF009C147207C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2763500" y="1714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D4ED8C201DED40B58E95961B031C3858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2763500" y="17462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BC66411AB4F648BDA6C30C0A4CD2A002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2763500" y="17780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6D61F598135F40F195E3BB430F235BEC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2763500" y="180975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BFAD83420421465799106823CB10B2F0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2763500" y="18415000"/>
          <a:ext cx="18288000" cy="85820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<sst xmlns="http://schemas.openxmlformats.org/spreadsheetml/2006/main" count="329" uniqueCount="216">
  <si>
    <t>序号</t>
  </si>
  <si>
    <t>订单编号</t>
  </si>
  <si>
    <t>订单商品编号</t>
  </si>
  <si>
    <t>购买日期</t>
  </si>
  <si>
    <t>订单配送方</t>
  </si>
  <si>
    <t>配送地址</t>
  </si>
  <si>
    <t>订单状态</t>
  </si>
  <si>
    <t>订单截图</t>
  </si>
  <si>
    <t>113-5420403-6184200</t>
  </si>
  <si>
    <t>108863652754841
108863653706041</t>
  </si>
  <si>
    <t>2024年9月7日周六 05:02 PDT</t>
  </si>
  <si>
    <t>亚马逊</t>
  </si>
  <si>
    <t>SIOUX FALLS, SD 57108-3265
美国</t>
  </si>
  <si>
    <t>已签收</t>
  </si>
  <si>
    <t>111-0468667-5017809</t>
  </si>
  <si>
    <t>108869351510321
108869351510361</t>
  </si>
  <si>
    <t>2024年9月7日周六 04:26 PDT</t>
  </si>
  <si>
    <t>AUSTIN, TX 78752-3953
美国</t>
  </si>
  <si>
    <t>111-9046855-4200204</t>
  </si>
  <si>
    <t>2024年9月6日周五 15:17 PDT</t>
  </si>
  <si>
    <t>BUFFALO, MN 55313-9211
美国</t>
  </si>
  <si>
    <t>114-0995989-6712210</t>
  </si>
  <si>
    <t>2024年9月6日周五 10:08 PDT</t>
  </si>
  <si>
    <t>FOXFIELD, CO 80016-2937
美国</t>
  </si>
  <si>
    <t>113-4815961-0404248</t>
  </si>
  <si>
    <t>2024年9月6日周五 05:55 PDT</t>
  </si>
  <si>
    <t>VACAVILLE, CA 95687-5473
美国</t>
  </si>
  <si>
    <t>111-1865300-3348210</t>
  </si>
  <si>
    <t>108785242146161
108797508564321
108797508564361</t>
  </si>
  <si>
    <t>2024年9月6日周五 03:12 PDT</t>
  </si>
  <si>
    <t>VINE GROVE, KY 40175-7605
美国</t>
  </si>
  <si>
    <t>111-8945582-5898631</t>
  </si>
  <si>
    <t>108785101900841
108785101900881</t>
  </si>
  <si>
    <t>2024年9月6日周五 00:55 PDT</t>
  </si>
  <si>
    <t>CRETE, IL 60417-4444
美国</t>
  </si>
  <si>
    <t>113-5874123-2849021</t>
  </si>
  <si>
    <t>108735770570321
108735770570361</t>
  </si>
  <si>
    <t>2024年9月5日周四 21:52 PDT</t>
  </si>
  <si>
    <t>SAFFORD, ARIZONA 85546-3235
美国</t>
  </si>
  <si>
    <t>112-5146897-6797064</t>
  </si>
  <si>
    <t>2024年9月5日周四 20:29 PDT</t>
  </si>
  <si>
    <t>CARROLLTON, TX 75006-2934
美国</t>
  </si>
  <si>
    <t>111-0596296-5781813</t>
  </si>
  <si>
    <t>2024年9月5日周四 19:59 PDT</t>
  </si>
  <si>
    <t>MCKINNEY, TX 75071-4638
美国</t>
  </si>
  <si>
    <t>112-2080065-6289018</t>
  </si>
  <si>
    <t>2024年9月5日周四 19:39 PDT</t>
  </si>
  <si>
    <t>HOPKINS, SC 29061-9128
美国</t>
  </si>
  <si>
    <t>112-4300888-7318665</t>
  </si>
  <si>
    <t>2024年9月5日周四 19:33 PDT</t>
  </si>
  <si>
    <t>ROSELLE, NJ 07203-1942
美国</t>
  </si>
  <si>
    <t>113-3007696-8356219</t>
  </si>
  <si>
    <t>108769930197521
108777048594001
108778086802161
108778086802241</t>
  </si>
  <si>
    <t>2024年9月5日周四 18:13 PDT</t>
  </si>
  <si>
    <t>MEDINA, OH 44256-8974
美国</t>
  </si>
  <si>
    <t>部分订单取消</t>
  </si>
  <si>
    <t>111-1625931-4478663</t>
  </si>
  <si>
    <t>2024年9月5日周四 10:38 PDT</t>
  </si>
  <si>
    <t>Alpharetta, Georgia 30004-7017
美国</t>
  </si>
  <si>
    <t>111-1374235-0132236</t>
  </si>
  <si>
    <t>2024年9月5日周四 04:46 PDT</t>
  </si>
  <si>
    <t>KETTERING, OH 45429-5152
美国</t>
  </si>
  <si>
    <t>订单取消</t>
  </si>
  <si>
    <t>113-8334705-0524210</t>
  </si>
  <si>
    <t>108710347509161
108710347509201</t>
  </si>
  <si>
    <t>2024年9月5日周四 01:59 PDT</t>
  </si>
  <si>
    <t>GLEN ELLYN, IL 60137-4442
美国</t>
  </si>
  <si>
    <t>114-7816128-6693867</t>
  </si>
  <si>
    <t>108739092211601
108739092211641</t>
  </si>
  <si>
    <t>2024年9月4日周三 21:59 PDT</t>
  </si>
  <si>
    <t>KENNESAW, GA 30144-2313
美国</t>
  </si>
  <si>
    <t>112-2465784-3355439</t>
  </si>
  <si>
    <t>2024年9月4日周三 21:44 PDT</t>
  </si>
  <si>
    <t>WESLEY CHAPEL, FL 33545-3933
美国</t>
  </si>
  <si>
    <t>112-4135038-4133845</t>
  </si>
  <si>
    <t>2024年9月4日周三 15:07 PDT</t>
  </si>
  <si>
    <t>Lancaster, PA 17601
美国</t>
  </si>
  <si>
    <t>111-7633539-9389846</t>
  </si>
  <si>
    <t>2024年9月4日周三 14:34 PDT</t>
  </si>
  <si>
    <t>JARRELL, TX 76537-0607
美国</t>
  </si>
  <si>
    <t>111-3081500-1129831</t>
  </si>
  <si>
    <t>2024年9月4日周三 13:46 PDT</t>
  </si>
  <si>
    <t>OMAHA, NE 68164-4025
美国</t>
  </si>
  <si>
    <t>113-5049124-7003454</t>
  </si>
  <si>
    <t>108336944148081
108671504025041</t>
  </si>
  <si>
    <t>2024年9月4日周三 12:32 PDT</t>
  </si>
  <si>
    <t>LENEXA, KS 66219-2542
美国</t>
  </si>
  <si>
    <t>114-1936784-1204214</t>
  </si>
  <si>
    <t>108706017568041
108706017568081</t>
  </si>
  <si>
    <t>2024年9月4日周三 07:32 PDT</t>
  </si>
  <si>
    <t>BERWYN, IL 60402-3921
美国</t>
  </si>
  <si>
    <t>113-5784864-0211411</t>
  </si>
  <si>
    <t>108659700702081
108659700702121</t>
  </si>
  <si>
    <t>2024年9月4日周三 07:04 PDT</t>
  </si>
  <si>
    <t>MAPLE GROVE, MN 55369-5696
美国</t>
  </si>
  <si>
    <t>111-9471810-1977800</t>
  </si>
  <si>
    <t>108654260104201
108691776359961
108691776360001
108691776360081</t>
  </si>
  <si>
    <t>2024年9月4日周三 03:31 PDT</t>
  </si>
  <si>
    <t>WILMINGTON, NC 28405-8804
美国</t>
  </si>
  <si>
    <t>112-9180754-8879409</t>
  </si>
  <si>
    <t>108687197503881
108687197503921
108691660550881
108691660550921</t>
  </si>
  <si>
    <t>2024年9月4日周三 00:33 PDT</t>
  </si>
  <si>
    <t>Bayside, New York 11364
美国</t>
  </si>
  <si>
    <t>111-3308277-9578627</t>
  </si>
  <si>
    <t>108626763043881
108668582452881</t>
  </si>
  <si>
    <t>2024年9月3日周二 14:05 PDT</t>
  </si>
  <si>
    <t>NORTHPORT, NY 11768-3025
美国</t>
  </si>
  <si>
    <t>113-5770785-0710666</t>
  </si>
  <si>
    <t>108666541509121
108666541509201</t>
  </si>
  <si>
    <t>2024年9月3日周二 13:01 PDT</t>
  </si>
  <si>
    <t>WHITE SWAN, WA 98952-9614
美国</t>
  </si>
  <si>
    <t>111-2629691-4402601</t>
  </si>
  <si>
    <t>2024年9月3日周二 12:40 PDT</t>
  </si>
  <si>
    <t>HARRISON, AR 72601-8464
美国</t>
  </si>
  <si>
    <t>112-4244523-9979405</t>
  </si>
  <si>
    <t>108645942035241
108645942035281
108645942035321
108645942035361</t>
  </si>
  <si>
    <t>2024年9月3日周二 04:01 PDT</t>
  </si>
  <si>
    <t>MAYFIELD, KY 42066-2500
美国</t>
  </si>
  <si>
    <t>112-7996116-5762609</t>
  </si>
  <si>
    <t>108348839346921
108594123573681
108594123573721</t>
  </si>
  <si>
    <t>2024年9月3日周二 00:01 PDT</t>
  </si>
  <si>
    <t>111-6698623-6316264</t>
  </si>
  <si>
    <t>2024年9月2日周一 11:59 PDT</t>
  </si>
  <si>
    <t>VANDALIA, OH 45377-1650
美国</t>
  </si>
  <si>
    <t>113-2169186-6821042</t>
  </si>
  <si>
    <t>2024年9月2日周一 10:17 PDT</t>
  </si>
  <si>
    <t>MESA, AZ 85213-1637
美国</t>
  </si>
  <si>
    <t>113-2485274-8190656</t>
  </si>
  <si>
    <t>2024年9月2日周一 10:15 PDT</t>
  </si>
  <si>
    <t>PAULDEN, ARIZONA 86334-4612
美国</t>
  </si>
  <si>
    <t>112-5987298-7856248</t>
  </si>
  <si>
    <t>2024年9月2日周一 08:03 PDT</t>
  </si>
  <si>
    <t>MIAMI BEACH, FL 33139-8050
美国</t>
  </si>
  <si>
    <t>113-1676666-5257029</t>
  </si>
  <si>
    <t>108378438160761
108379121520681
108561526475481</t>
  </si>
  <si>
    <t>2024年9月2日周一 07:32 PDT</t>
  </si>
  <si>
    <t>WILLOWBROOK, IL 60527-5486
美国</t>
  </si>
  <si>
    <t>112-0429045-5396248</t>
  </si>
  <si>
    <t>108561481996041
108561481996121
108580359039721</t>
  </si>
  <si>
    <t>2024年9月2日周一 07:21 PDT</t>
  </si>
  <si>
    <t>SCOTTSDALE, AZ 85257-4731
美国</t>
  </si>
  <si>
    <t>114-0487633-7352240</t>
  </si>
  <si>
    <t>108580313973161
108580313973241</t>
  </si>
  <si>
    <t>2024年9月2日周一 07:09 PDT</t>
  </si>
  <si>
    <t>NORTH LAS VEGAS, NV 89084-2565
美国</t>
  </si>
  <si>
    <t>114-8667536-3054667</t>
  </si>
  <si>
    <t>108561350895321
108561350895361</t>
  </si>
  <si>
    <t>2024年9月2日周一 06:43 PDT</t>
  </si>
  <si>
    <t>Leal Carriers LLC
Edinburg, TX 78539
美国</t>
  </si>
  <si>
    <t>111-3387930-5425831</t>
  </si>
  <si>
    <t>108584530647961
108584530648001</t>
  </si>
  <si>
    <t>2024年9月2日周一 06:39 PDT</t>
  </si>
  <si>
    <t>CONCORD, MASSACHUSETTS 01742-2961
美国</t>
  </si>
  <si>
    <t>114-1415414-3905838</t>
  </si>
  <si>
    <t>2024年9月2日周一 06:16 PDT</t>
  </si>
  <si>
    <t>LITTLETON, COLORADO 80123-7721
美国</t>
  </si>
  <si>
    <t>111-2698937-6978601</t>
  </si>
  <si>
    <t>108561203901001
108561203901041</t>
  </si>
  <si>
    <t>2024年9月2日周一 05:57 PDT</t>
  </si>
  <si>
    <t>EL PASO, TX 79930-6526
美国</t>
  </si>
  <si>
    <t>113-7203890-0094629</t>
  </si>
  <si>
    <t>2024年9月2日周一 05:55 PDT</t>
  </si>
  <si>
    <t>PASADENA, CA 91107-4905
美国</t>
  </si>
  <si>
    <t>112-0589588-2605065</t>
  </si>
  <si>
    <t>108579915428881
108579915428921
108579915428961
108579915429001</t>
  </si>
  <si>
    <t>2024年9月2日周一 04:45 PDT</t>
  </si>
  <si>
    <t>AVONDALE, AZ 85323-2222
美国</t>
  </si>
  <si>
    <t>113-0321038-8301845</t>
  </si>
  <si>
    <t>108583141619001
108583141619081</t>
  </si>
  <si>
    <t>2024年9月2日周一 03:20 PDT</t>
  </si>
  <si>
    <t>FORT MYERS, FL 33913-8467
美国</t>
  </si>
  <si>
    <t>111-7324507-8038639</t>
  </si>
  <si>
    <t>2024年9月2日周一 02:58 PDT</t>
  </si>
  <si>
    <t>TOLEDO, OH 43612-2467
美国</t>
  </si>
  <si>
    <t>114-5310591-2025057</t>
  </si>
  <si>
    <t>2024年9月2日周一 00:28 PDT</t>
  </si>
  <si>
    <t>OXFORD, ME 04270-2916
美国</t>
  </si>
  <si>
    <t>113-0899536-3041059</t>
  </si>
  <si>
    <t>2024年9月1日周日 11:22 PDT</t>
  </si>
  <si>
    <t>MANTUA, NJ 08051-1013
美国</t>
  </si>
  <si>
    <t>114-7911584-4268229</t>
  </si>
  <si>
    <t>108548133012401
108548133012441</t>
  </si>
  <si>
    <t>2024年9月1日周日 10:46 PDT</t>
  </si>
  <si>
    <t>RANDOLPH, MA 02368-2515
美国</t>
  </si>
  <si>
    <t>114-1009173-2053814</t>
  </si>
  <si>
    <t>2024年9月1日周日 10:20 PDT</t>
  </si>
  <si>
    <t>SAVANNAH, GA 31405-3769
美国</t>
  </si>
  <si>
    <t>113-4525268-1341854</t>
  </si>
  <si>
    <t>108517051215761
108517051215801
108517051215841
108517051215881</t>
  </si>
  <si>
    <t>2024年9月1日周日 02:36 PDT</t>
  </si>
  <si>
    <t>ARLINGTON, TX 76011-5048
美国</t>
  </si>
  <si>
    <t>114-5665586-7728240</t>
  </si>
  <si>
    <t>108527189017641
108527189017681</t>
  </si>
  <si>
    <t>2024年8月31日周六 22:59 PDT</t>
  </si>
  <si>
    <t>MAGALIA, CA 95954-9744
美国</t>
  </si>
  <si>
    <t>114-4859481-5569043</t>
  </si>
  <si>
    <t>108504017433761
108504017433841</t>
  </si>
  <si>
    <t>2024年8月31日周六 12:01 PDT</t>
  </si>
  <si>
    <t>REVERE, MA 02151-1911
美国</t>
  </si>
  <si>
    <t>114-7273915-5994639</t>
  </si>
  <si>
    <t>2024年8月31日周六 11:52 PDT</t>
  </si>
  <si>
    <t>HOLLISTER, CA 95023-4638
美国</t>
  </si>
  <si>
    <t>113-8981276-0148206</t>
  </si>
  <si>
    <t>108484754657961
108484754658001
108484754658041</t>
  </si>
  <si>
    <t>2024年8月31日周六 06:44 PDT</t>
  </si>
  <si>
    <t>FORT MYERS, FL 33905-5563
美国</t>
  </si>
  <si>
    <t>113-0563921-4636238</t>
  </si>
  <si>
    <t>2024年8月30日周五 20:14 PDT</t>
  </si>
  <si>
    <t>PRIOR LAKE, MN 55372-1314
美国</t>
  </si>
  <si>
    <t>112-3142981-0648224</t>
  </si>
  <si>
    <t>108441707124801
108441707124841</t>
  </si>
  <si>
    <t>2024年8月30日周五 05:19 PDT</t>
  </si>
  <si>
    <t>Elkhart, TX 75839
美国</t>
  </si>
  <si>
    <t>112-6187772-0242648</t>
  </si>
  <si>
    <t>108400851268761
108400851268801</t>
  </si>
  <si>
    <t>HOLIDAY, FL 34691-1324
美国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</si>
</sst>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 "/>
  </numFmts>
  <fonts count="21">
    <font>
      <sz val="11"/>
      <color theme="1"/>
      <name val="宋体"/>
      <charset val="134"/>
      <scheme val="minor"/>
    </font>
    <font>
      <sz val="10.5"/>
      <color rgb="FF0F11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ellercentral.amazon.com/orders-v3/order/112-5146897-6797064" TargetMode="External"/><Relationship Id="rId8" Type="http://schemas.openxmlformats.org/officeDocument/2006/relationships/hyperlink" Target="https://sellercentral.amazon.com/orders-v3/order/113-5874123-2849021" TargetMode="External"/><Relationship Id="rId7" Type="http://schemas.openxmlformats.org/officeDocument/2006/relationships/hyperlink" Target="https://sellercentral.amazon.com/orders-v3/order/111-8945582-5898631" TargetMode="External"/><Relationship Id="rId6" Type="http://schemas.openxmlformats.org/officeDocument/2006/relationships/hyperlink" Target="https://sellercentral.amazon.com/orders-v3/order/113-8278965-0597820" TargetMode="External"/><Relationship Id="rId58" Type="http://schemas.openxmlformats.org/officeDocument/2006/relationships/hyperlink" Target="https://sellercentral.amazon.com/orders-v3/order/112-6187772-0242648" TargetMode="External"/><Relationship Id="rId57" Type="http://schemas.openxmlformats.org/officeDocument/2006/relationships/hyperlink" Target="https://sellercentral.amazon.com/orders-v3/order/112-3142981-0648224" TargetMode="External"/><Relationship Id="rId56" Type="http://schemas.openxmlformats.org/officeDocument/2006/relationships/hyperlink" Target="https://sellercentral.amazon.com/orders-v3/order/113-0563921-4636238" TargetMode="External"/><Relationship Id="rId55" Type="http://schemas.openxmlformats.org/officeDocument/2006/relationships/hyperlink" Target="https://sellercentral.amazon.com/orders-v3/order/113-8981276-0148206" TargetMode="External"/><Relationship Id="rId54" Type="http://schemas.openxmlformats.org/officeDocument/2006/relationships/hyperlink" Target="https://sellercentral.amazon.com/orders-v3/order/114-7273915-5994639" TargetMode="External"/><Relationship Id="rId53" Type="http://schemas.openxmlformats.org/officeDocument/2006/relationships/hyperlink" Target="https://sellercentral.amazon.com/orders-v3/order/114-4859481-5569043" TargetMode="External"/><Relationship Id="rId52" Type="http://schemas.openxmlformats.org/officeDocument/2006/relationships/hyperlink" Target="https://sellercentral.amazon.com/orders-v3/order/114-5665586-7728240" TargetMode="External"/><Relationship Id="rId51" Type="http://schemas.openxmlformats.org/officeDocument/2006/relationships/hyperlink" Target="https://sellercentral.amazon.com/orders-v3/order/113-4525268-1341854" TargetMode="External"/><Relationship Id="rId50" Type="http://schemas.openxmlformats.org/officeDocument/2006/relationships/hyperlink" Target="https://sellercentral.amazon.com/orders-v3/order/114-1009173-2053814" TargetMode="External"/><Relationship Id="rId5" Type="http://schemas.openxmlformats.org/officeDocument/2006/relationships/hyperlink" Target="https://sellercentral.amazon.com/orders-v3/order/113-4815961-0404248" TargetMode="External"/><Relationship Id="rId49" Type="http://schemas.openxmlformats.org/officeDocument/2006/relationships/hyperlink" Target="https://sellercentral.amazon.com/orders-v3/order/114-7911584-4268229" TargetMode="External"/><Relationship Id="rId48" Type="http://schemas.openxmlformats.org/officeDocument/2006/relationships/hyperlink" Target="https://sellercentral.amazon.com/orders-v3/order/113-0899536-3041059" TargetMode="External"/><Relationship Id="rId47" Type="http://schemas.openxmlformats.org/officeDocument/2006/relationships/hyperlink" Target="https://sellercentral.amazon.com/orders-v3/order/114-5310591-2025057" TargetMode="External"/><Relationship Id="rId46" Type="http://schemas.openxmlformats.org/officeDocument/2006/relationships/hyperlink" Target="https://sellercentral.amazon.com/orders-v3/order/111-7324507-8038639" TargetMode="External"/><Relationship Id="rId45" Type="http://schemas.openxmlformats.org/officeDocument/2006/relationships/hyperlink" Target="https://sellercentral.amazon.com/orders-v3/order/113-0321038-8301845" TargetMode="External"/><Relationship Id="rId44" Type="http://schemas.openxmlformats.org/officeDocument/2006/relationships/hyperlink" Target="https://sellercentral.amazon.com/orders-v3/order/112-0589588-2605065" TargetMode="External"/><Relationship Id="rId43" Type="http://schemas.openxmlformats.org/officeDocument/2006/relationships/hyperlink" Target="https://sellercentral.amazon.com/orders-v3/order/113-7203890-0094629" TargetMode="External"/><Relationship Id="rId42" Type="http://schemas.openxmlformats.org/officeDocument/2006/relationships/hyperlink" Target="https://sellercentral.amazon.com/orders-v3/order/111-2698937-6978601" TargetMode="External"/><Relationship Id="rId41" Type="http://schemas.openxmlformats.org/officeDocument/2006/relationships/hyperlink" Target="https://sellercentral.amazon.com/orders-v3/order/114-1415414-3905838" TargetMode="External"/><Relationship Id="rId40" Type="http://schemas.openxmlformats.org/officeDocument/2006/relationships/hyperlink" Target="https://sellercentral.amazon.com/orders-v3/order/111-3387930-5425831" TargetMode="External"/><Relationship Id="rId4" Type="http://schemas.openxmlformats.org/officeDocument/2006/relationships/hyperlink" Target="https://sellercentral.amazon.com/orders-v3/order/114-0995989-6712210" TargetMode="External"/><Relationship Id="rId39" Type="http://schemas.openxmlformats.org/officeDocument/2006/relationships/hyperlink" Target="https://sellercentral.amazon.com/orders-v3/order/114-8667536-3054667" TargetMode="External"/><Relationship Id="rId38" Type="http://schemas.openxmlformats.org/officeDocument/2006/relationships/hyperlink" Target="https://sellercentral.amazon.com/orders-v3/order/114-0487633-7352240" TargetMode="External"/><Relationship Id="rId37" Type="http://schemas.openxmlformats.org/officeDocument/2006/relationships/hyperlink" Target="https://sellercentral.amazon.com/orders-v3/order/112-0429045-5396248" TargetMode="External"/><Relationship Id="rId36" Type="http://schemas.openxmlformats.org/officeDocument/2006/relationships/hyperlink" Target="https://sellercentral.amazon.com/orders-v3/order/113-1676666-5257029" TargetMode="External"/><Relationship Id="rId35" Type="http://schemas.openxmlformats.org/officeDocument/2006/relationships/hyperlink" Target="https://sellercentral.amazon.com/orders-v3/order/112-5987298-7856248" TargetMode="External"/><Relationship Id="rId34" Type="http://schemas.openxmlformats.org/officeDocument/2006/relationships/hyperlink" Target="https://sellercentral.amazon.com/orders-v3/order/113-2485274-8190656" TargetMode="External"/><Relationship Id="rId33" Type="http://schemas.openxmlformats.org/officeDocument/2006/relationships/hyperlink" Target="https://sellercentral.amazon.com/orders-v3/order/113-2169186-6821042" TargetMode="External"/><Relationship Id="rId32" Type="http://schemas.openxmlformats.org/officeDocument/2006/relationships/hyperlink" Target="https://sellercentral.amazon.com/orders-v3/order/111-6698623-6316264" TargetMode="External"/><Relationship Id="rId31" Type="http://schemas.openxmlformats.org/officeDocument/2006/relationships/hyperlink" Target="https://sellercentral.amazon.com/orders-v3/order/112-7996116-5762609" TargetMode="External"/><Relationship Id="rId30" Type="http://schemas.openxmlformats.org/officeDocument/2006/relationships/hyperlink" Target="https://sellercentral.amazon.com/orders-v3/order/112-4244523-9979405" TargetMode="External"/><Relationship Id="rId3" Type="http://schemas.openxmlformats.org/officeDocument/2006/relationships/hyperlink" Target="https://sellercentral.amazon.com/orders-v3/order/111-9046855-4200204" TargetMode="External"/><Relationship Id="rId29" Type="http://schemas.openxmlformats.org/officeDocument/2006/relationships/hyperlink" Target="https://sellercentral.amazon.com/orders-v3/order/111-2629691-4402601" TargetMode="External"/><Relationship Id="rId28" Type="http://schemas.openxmlformats.org/officeDocument/2006/relationships/hyperlink" Target="https://sellercentral.amazon.com/orders-v3/order/113-5770785-0710666" TargetMode="External"/><Relationship Id="rId27" Type="http://schemas.openxmlformats.org/officeDocument/2006/relationships/hyperlink" Target="https://sellercentral.amazon.com/orders-v3/order/111-3308277-9578627" TargetMode="External"/><Relationship Id="rId26" Type="http://schemas.openxmlformats.org/officeDocument/2006/relationships/hyperlink" Target="https://sellercentral.amazon.com/orders-v3/order/112-9180754-8879409" TargetMode="External"/><Relationship Id="rId25" Type="http://schemas.openxmlformats.org/officeDocument/2006/relationships/hyperlink" Target="https://sellercentral.amazon.com/orders-v3/order/111-9471810-1977800" TargetMode="External"/><Relationship Id="rId24" Type="http://schemas.openxmlformats.org/officeDocument/2006/relationships/hyperlink" Target="https://sellercentral.amazon.com/orders-v3/order/113-5784864-0211411" TargetMode="External"/><Relationship Id="rId23" Type="http://schemas.openxmlformats.org/officeDocument/2006/relationships/hyperlink" Target="https://sellercentral.amazon.com/orders-v3/order/114-1936784-1204214" TargetMode="External"/><Relationship Id="rId22" Type="http://schemas.openxmlformats.org/officeDocument/2006/relationships/hyperlink" Target="https://sellercentral.amazon.com/orders-v3/order/113-5049124-7003454" TargetMode="External"/><Relationship Id="rId21" Type="http://schemas.openxmlformats.org/officeDocument/2006/relationships/hyperlink" Target="https://sellercentral.amazon.com/orders-v3/order/111-3081500-1129831" TargetMode="External"/><Relationship Id="rId20" Type="http://schemas.openxmlformats.org/officeDocument/2006/relationships/hyperlink" Target="https://sellercentral.amazon.com/orders-v3/order/111-7633539-9389846" TargetMode="External"/><Relationship Id="rId2" Type="http://schemas.openxmlformats.org/officeDocument/2006/relationships/hyperlink" Target="https://sellercentral.amazon.com/orders-v3/order/111-0468667-5017809" TargetMode="External"/><Relationship Id="rId19" Type="http://schemas.openxmlformats.org/officeDocument/2006/relationships/hyperlink" Target="https://sellercentral.amazon.com/orders-v3/order/112-4135038-4133845" TargetMode="External"/><Relationship Id="rId18" Type="http://schemas.openxmlformats.org/officeDocument/2006/relationships/hyperlink" Target="https://sellercentral.amazon.com/orders-v3/order/112-2465784-3355439" TargetMode="External"/><Relationship Id="rId17" Type="http://schemas.openxmlformats.org/officeDocument/2006/relationships/hyperlink" Target="https://sellercentral.amazon.com/orders-v3/order/114-7816128-6693867" TargetMode="External"/><Relationship Id="rId16" Type="http://schemas.openxmlformats.org/officeDocument/2006/relationships/hyperlink" Target="https://sellercentral.amazon.com/orders-v3/order/113-8334705-0524210" TargetMode="External"/><Relationship Id="rId15" Type="http://schemas.openxmlformats.org/officeDocument/2006/relationships/hyperlink" Target="https://sellercentral.amazon.com/orders-v3/order/111-1374235-0132236" TargetMode="External"/><Relationship Id="rId14" Type="http://schemas.openxmlformats.org/officeDocument/2006/relationships/hyperlink" Target="https://sellercentral.amazon.com/orders-v3/order/111-1625931-4478663" TargetMode="External"/><Relationship Id="rId13" Type="http://schemas.openxmlformats.org/officeDocument/2006/relationships/hyperlink" Target="https://sellercentral.amazon.com/orders-v3/order/113-3007696-8356219" TargetMode="External"/><Relationship Id="rId12" Type="http://schemas.openxmlformats.org/officeDocument/2006/relationships/hyperlink" Target="https://sellercentral.amazon.com/orders-v3/order/112-4300888-7318665" TargetMode="External"/><Relationship Id="rId11" Type="http://schemas.openxmlformats.org/officeDocument/2006/relationships/hyperlink" Target="https://sellercentral.amazon.com/orders-v3/order/112-2080065-6289018" TargetMode="External"/><Relationship Id="rId10" Type="http://schemas.openxmlformats.org/officeDocument/2006/relationships/hyperlink" Target="https://sellercentral.amazon.com/orders-v3/order/111-0596296-5781813" TargetMode="External"/><Relationship Id="rId1" Type="http://schemas.openxmlformats.org/officeDocument/2006/relationships/hyperlink" Target="https://sellercentral.amazon.com/orders-v3/order/113-5420403-6184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abSelected="1" topLeftCell="A21" workbookViewId="0">
      <selection activeCell="F5" sqref="F5"/>
    </sheetView>
  </sheetViews>
  <sheetFormatPr defaultColWidth="9" defaultRowHeight="25" customHeight="1" outlineLevelCol="7"/>
  <cols>
    <col min="1" max="1" width="9" style="1"/>
    <col min="2" max="2" width="21" style="1" customWidth="1"/>
    <col min="3" max="3" width="31.5045045045045" style="2" customWidth="1"/>
    <col min="4" max="5" width="27.8738738738739" style="1" customWidth="1"/>
    <col min="6" max="6" width="34.7477477477477" style="1" customWidth="1"/>
    <col min="7" max="7" width="15.5045045045045" style="1" customWidth="1"/>
    <col min="8" max="8" width="16.2522522522523" style="1" customWidth="1"/>
    <col min="9" max="16384" width="9" style="1"/>
  </cols>
  <sheetData>
    <row r="1" customHeight="1" spans="1: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55" customHeight="1" spans="1:8">
      <c r="A2" s="1">
        <v>1</v>
      </c>
      <c r="B2" s="1" t="s">
        <v>8</v>
      </c>
      <c r="C2" s="2" t="s">
        <v>9</v>
      </c>
      <c r="D2" s="5" t="s">
        <v>10</v>
      </c>
      <c r="E2" s="1" t="s">
        <v>11</v>
      </c>
      <c r="F2" s="6" t="s">
        <v>12</v>
      </c>
      <c r="G2" s="1" t="s">
        <v>13</v>
      </c>
      <c r="H2" s="1" t="str">
        <f>_xlfn.DISPIMG("ID_CC15BA4A8CB0474FA9289A832A547C48",1)</f>
        <v>=DISPIMG("ID_CC15BA4A8CB0474FA9289A832A547C48",1)</v>
      </c>
    </row>
    <row r="3" customHeight="1" spans="1:8">
      <c r="A3" s="1">
        <v>2</v>
      </c>
      <c r="B3" s="1" t="s">
        <v>14</v>
      </c>
      <c r="C3" s="2" t="s">
        <v>15</v>
      </c>
      <c r="D3" s="5" t="s">
        <v>16</v>
      </c>
      <c r="E3" s="1" t="s">
        <v>11</v>
      </c>
      <c r="F3" s="6" t="s">
        <v>17</v>
      </c>
      <c r="G3" s="1" t="s">
        <v>13</v>
      </c>
      <c r="H3" s="1" t="str">
        <f>_xlfn.DISPIMG("ID_EE7706F17B674E239CDD5FC8C1ED366F",1)</f>
        <v>=DISPIMG("ID_EE7706F17B674E239CDD5FC8C1ED366F",1)</v>
      </c>
    </row>
    <row r="4" customHeight="1" spans="1:8">
      <c r="A4" s="1">
        <v>3</v>
      </c>
      <c r="B4" s="1" t="s">
        <v>18</v>
      </c>
      <c r="C4" s="2">
        <v>108806661528201</v>
      </c>
      <c r="D4" s="5" t="s">
        <v>19</v>
      </c>
      <c r="E4" s="1" t="s">
        <v>11</v>
      </c>
      <c r="F4" s="6" t="s">
        <v>20</v>
      </c>
      <c r="G4" s="1" t="s">
        <v>13</v>
      </c>
      <c r="H4" s="1" t="str">
        <f>_xlfn.DISPIMG("ID_97DCA8236ABD42079F860B20BAACE538",1)</f>
        <v>=DISPIMG("ID_97DCA8236ABD42079F860B20BAACE538",1)</v>
      </c>
    </row>
    <row r="5" customHeight="1" spans="1:8">
      <c r="A5" s="1">
        <v>4</v>
      </c>
      <c r="B5" s="1" t="s">
        <v>21</v>
      </c>
      <c r="C5" s="2">
        <v>108825172449961</v>
      </c>
      <c r="D5" s="5" t="s">
        <v>22</v>
      </c>
      <c r="E5" s="1" t="s">
        <v>11</v>
      </c>
      <c r="F5" s="6" t="s">
        <v>23</v>
      </c>
      <c r="G5" s="1" t="s">
        <v>13</v>
      </c>
      <c r="H5" s="1" t="str">
        <f>_xlfn.DISPIMG("ID_DFFB22B1D8F0484EA6C4EDA099873450",1)</f>
        <v>=DISPIMG("ID_DFFB22B1D8F0484EA6C4EDA099873450",1)</v>
      </c>
    </row>
    <row r="6" customHeight="1" spans="1:8">
      <c r="A6" s="1">
        <v>5</v>
      </c>
      <c r="B6" s="1" t="s">
        <v>24</v>
      </c>
      <c r="C6" s="2">
        <v>108788534213521</v>
      </c>
      <c r="D6" s="5" t="s">
        <v>25</v>
      </c>
      <c r="E6" s="1" t="s">
        <v>11</v>
      </c>
      <c r="F6" s="6" t="s">
        <v>26</v>
      </c>
      <c r="G6" s="1" t="s">
        <v>13</v>
      </c>
      <c r="H6" s="1" t="str">
        <f>_xlfn.DISPIMG("ID_1F6D4BE900AA413191606267274150D5",1)</f>
        <v>=DISPIMG("ID_1F6D4BE900AA413191606267274150D5",1)</v>
      </c>
    </row>
    <row r="7" customHeight="1" spans="1:8">
      <c r="A7" s="1">
        <v>6</v>
      </c>
      <c r="B7" s="1" t="s">
        <v>27</v>
      </c>
      <c r="C7" s="2" t="s">
        <v>28</v>
      </c>
      <c r="D7" s="5" t="s">
        <v>29</v>
      </c>
      <c r="E7" s="1" t="s">
        <v>11</v>
      </c>
      <c r="F7" s="6" t="s">
        <v>30</v>
      </c>
      <c r="G7" s="1" t="s">
        <v>13</v>
      </c>
      <c r="H7" s="1" t="str">
        <f>_xlfn.DISPIMG("ID_4F6491D10DCC4B4CA0B483A5BD2F2A8E",1)</f>
        <v>=DISPIMG("ID_4F6491D10DCC4B4CA0B483A5BD2F2A8E",1)</v>
      </c>
    </row>
    <row r="8" customHeight="1" spans="1:8">
      <c r="A8" s="1">
        <v>7</v>
      </c>
      <c r="B8" s="1" t="s">
        <v>31</v>
      </c>
      <c r="C8" s="2" t="s">
        <v>32</v>
      </c>
      <c r="D8" s="5" t="s">
        <v>33</v>
      </c>
      <c r="E8" s="1" t="s">
        <v>11</v>
      </c>
      <c r="F8" s="6" t="s">
        <v>34</v>
      </c>
      <c r="G8" s="1" t="s">
        <v>13</v>
      </c>
      <c r="H8" s="1" t="str">
        <f>_xlfn.DISPIMG("ID_89376DC4D9B6483EBAD2E7B5533C3A48",1)</f>
        <v>=DISPIMG("ID_89376DC4D9B6483EBAD2E7B5533C3A48",1)</v>
      </c>
    </row>
    <row r="9" customHeight="1" spans="1:8">
      <c r="A9" s="1">
        <v>8</v>
      </c>
      <c r="B9" s="1" t="s">
        <v>35</v>
      </c>
      <c r="C9" s="2" t="s">
        <v>36</v>
      </c>
      <c r="D9" s="5" t="s">
        <v>37</v>
      </c>
      <c r="E9" s="1" t="s">
        <v>11</v>
      </c>
      <c r="F9" s="6" t="s">
        <v>38</v>
      </c>
      <c r="G9" s="1" t="s">
        <v>13</v>
      </c>
      <c r="H9" s="1" t="str">
        <f>_xlfn.DISPIMG("ID_2A2B35A1C8704FD0901FA0CEC424992E",1)</f>
        <v>=DISPIMG("ID_2A2B35A1C8704FD0901FA0CEC424992E",1)</v>
      </c>
    </row>
    <row r="10" customHeight="1" spans="1:8">
      <c r="A10" s="1">
        <v>9</v>
      </c>
      <c r="B10" s="1" t="s">
        <v>39</v>
      </c>
      <c r="C10" s="2">
        <v>108781608854401</v>
      </c>
      <c r="D10" s="5" t="s">
        <v>40</v>
      </c>
      <c r="E10" s="1" t="s">
        <v>11</v>
      </c>
      <c r="F10" s="6" t="s">
        <v>41</v>
      </c>
      <c r="G10" s="1" t="s">
        <v>13</v>
      </c>
      <c r="H10" s="1" t="str">
        <f>_xlfn.DISPIMG("ID_EDA224974EC84F00B0B459AC77B416C6",1)</f>
        <v>=DISPIMG("ID_EDA224974EC84F00B0B459AC77B416C6",1)</v>
      </c>
    </row>
    <row r="11" customHeight="1" spans="1:8">
      <c r="A11" s="1">
        <v>10</v>
      </c>
      <c r="B11" s="1" t="s">
        <v>42</v>
      </c>
      <c r="C11" s="2">
        <v>108790719171321</v>
      </c>
      <c r="D11" s="5" t="s">
        <v>43</v>
      </c>
      <c r="E11" s="1" t="s">
        <v>11</v>
      </c>
      <c r="F11" s="6" t="s">
        <v>44</v>
      </c>
      <c r="G11" s="1" t="s">
        <v>13</v>
      </c>
      <c r="H11" s="1" t="str">
        <f>_xlfn.DISPIMG("ID_0D2CD9C5F2C9400BBF87592E2E5B4AEC",1)</f>
        <v>=DISPIMG("ID_0D2CD9C5F2C9400BBF87592E2E5B4AEC",1)</v>
      </c>
    </row>
    <row r="12" customHeight="1" spans="1:8">
      <c r="A12" s="1">
        <v>11</v>
      </c>
      <c r="B12" s="1" t="s">
        <v>45</v>
      </c>
      <c r="C12" s="2">
        <v>108768864340401</v>
      </c>
      <c r="D12" s="5" t="s">
        <v>46</v>
      </c>
      <c r="E12" s="1" t="s">
        <v>11</v>
      </c>
      <c r="F12" s="6" t="s">
        <v>47</v>
      </c>
      <c r="G12" s="1" t="s">
        <v>13</v>
      </c>
      <c r="H12" s="1" t="str">
        <f>_xlfn.DISPIMG("ID_38A678B5B740417CBF5D08637B23E37A",1)</f>
        <v>=DISPIMG("ID_38A678B5B740417CBF5D08637B23E37A",1)</v>
      </c>
    </row>
    <row r="13" customHeight="1" spans="1:8">
      <c r="A13" s="1">
        <v>12</v>
      </c>
      <c r="B13" s="1" t="s">
        <v>48</v>
      </c>
      <c r="C13" s="2">
        <v>108735228395041</v>
      </c>
      <c r="D13" s="5" t="s">
        <v>49</v>
      </c>
      <c r="E13" s="1" t="s">
        <v>11</v>
      </c>
      <c r="F13" s="6" t="s">
        <v>50</v>
      </c>
      <c r="G13" s="1" t="s">
        <v>13</v>
      </c>
      <c r="H13" s="1" t="str">
        <f>_xlfn.DISPIMG("ID_64C80CBCE1E54B28B7CEB7B6F2853A13",1)</f>
        <v>=DISPIMG("ID_64C80CBCE1E54B28B7CEB7B6F2853A13",1)</v>
      </c>
    </row>
    <row r="14" customHeight="1" spans="1:8">
      <c r="A14" s="1">
        <v>13</v>
      </c>
      <c r="B14" s="1" t="s">
        <v>51</v>
      </c>
      <c r="C14" s="2" t="s">
        <v>52</v>
      </c>
      <c r="D14" s="5" t="s">
        <v>53</v>
      </c>
      <c r="E14" s="1" t="s">
        <v>11</v>
      </c>
      <c r="F14" s="6" t="s">
        <v>54</v>
      </c>
      <c r="G14" s="1" t="s">
        <v>55</v>
      </c>
      <c r="H14" s="1" t="str">
        <f>_xlfn.DISPIMG("ID_E9C0B57218314AC5ACC0600AE597132E",1)</f>
        <v>=DISPIMG("ID_E9C0B57218314AC5ACC0600AE597132E",1)</v>
      </c>
    </row>
    <row r="15" customHeight="1" spans="1:8">
      <c r="A15" s="1">
        <v>14</v>
      </c>
      <c r="B15" s="1" t="s">
        <v>56</v>
      </c>
      <c r="C15" s="2">
        <v>108724589479041</v>
      </c>
      <c r="D15" s="5" t="s">
        <v>57</v>
      </c>
      <c r="E15" s="1" t="s">
        <v>11</v>
      </c>
      <c r="F15" s="6" t="s">
        <v>58</v>
      </c>
      <c r="G15" s="1" t="s">
        <v>13</v>
      </c>
      <c r="H15" s="1" t="str">
        <f>_xlfn.DISPIMG("ID_AC238C4A8E12414EB5A856F67257B351",1)</f>
        <v>=DISPIMG("ID_AC238C4A8E12414EB5A856F67257B351",1)</v>
      </c>
    </row>
    <row r="16" customHeight="1" spans="1:8">
      <c r="A16" s="1">
        <v>15</v>
      </c>
      <c r="B16" s="1" t="s">
        <v>59</v>
      </c>
      <c r="C16" s="2">
        <v>108747409124081</v>
      </c>
      <c r="D16" s="5" t="s">
        <v>60</v>
      </c>
      <c r="E16" s="1" t="s">
        <v>11</v>
      </c>
      <c r="F16" s="6" t="s">
        <v>61</v>
      </c>
      <c r="G16" s="1" t="s">
        <v>62</v>
      </c>
      <c r="H16" s="1" t="str">
        <f>_xlfn.DISPIMG("ID_C54FDFB4E418426AAA05197EBB09C058",1)</f>
        <v>=DISPIMG("ID_C54FDFB4E418426AAA05197EBB09C058",1)</v>
      </c>
    </row>
    <row r="17" customHeight="1" spans="1:8">
      <c r="A17" s="1">
        <v>16</v>
      </c>
      <c r="B17" s="1" t="s">
        <v>63</v>
      </c>
      <c r="C17" s="2" t="s">
        <v>64</v>
      </c>
      <c r="D17" s="5" t="s">
        <v>65</v>
      </c>
      <c r="E17" s="1" t="s">
        <v>11</v>
      </c>
      <c r="F17" s="6" t="s">
        <v>66</v>
      </c>
      <c r="G17" s="1" t="s">
        <v>13</v>
      </c>
      <c r="H17" s="1" t="str">
        <f>_xlfn.DISPIMG("ID_450762B38F1A4E3DBA7BBCA39EBEECB3",1)</f>
        <v>=DISPIMG("ID_450762B38F1A4E3DBA7BBCA39EBEECB3",1)</v>
      </c>
    </row>
    <row r="18" customHeight="1" spans="1:8">
      <c r="A18" s="1">
        <v>17</v>
      </c>
      <c r="B18" s="1" t="s">
        <v>67</v>
      </c>
      <c r="C18" s="2" t="s">
        <v>68</v>
      </c>
      <c r="D18" s="5" t="s">
        <v>69</v>
      </c>
      <c r="E18" s="1" t="s">
        <v>11</v>
      </c>
      <c r="F18" s="6" t="s">
        <v>70</v>
      </c>
      <c r="G18" s="1" t="s">
        <v>13</v>
      </c>
      <c r="H18" s="1" t="str">
        <f>_xlfn.DISPIMG("ID_6773135045704B4C844C88F14C13C2A3",1)</f>
        <v>=DISPIMG("ID_6773135045704B4C844C88F14C13C2A3",1)</v>
      </c>
    </row>
    <row r="19" customHeight="1" spans="1:8">
      <c r="A19" s="1">
        <v>18</v>
      </c>
      <c r="B19" s="1" t="s">
        <v>71</v>
      </c>
      <c r="C19" s="2">
        <v>108722600141001</v>
      </c>
      <c r="D19" s="5" t="s">
        <v>72</v>
      </c>
      <c r="E19" s="1" t="s">
        <v>11</v>
      </c>
      <c r="F19" s="6" t="s">
        <v>73</v>
      </c>
      <c r="G19" s="1" t="s">
        <v>13</v>
      </c>
      <c r="H19" s="1" t="str">
        <f>_xlfn.DISPIMG("ID_7BB7F329375C4D43BFD36FA5E759546F",1)</f>
        <v>=DISPIMG("ID_7BB7F329375C4D43BFD36FA5E759546F",1)</v>
      </c>
    </row>
    <row r="20" customHeight="1" spans="1:8">
      <c r="A20" s="1">
        <v>19</v>
      </c>
      <c r="B20" s="1" t="s">
        <v>74</v>
      </c>
      <c r="C20" s="2">
        <v>108716434262321</v>
      </c>
      <c r="D20" s="5" t="s">
        <v>75</v>
      </c>
      <c r="E20" s="1" t="s">
        <v>11</v>
      </c>
      <c r="F20" s="6" t="s">
        <v>76</v>
      </c>
      <c r="G20" s="1" t="s">
        <v>13</v>
      </c>
      <c r="H20" s="1" t="str">
        <f>_xlfn.DISPIMG("ID_E0F076F38256480F8B5CF7B0A3B74597",1)</f>
        <v>=DISPIMG("ID_E0F076F38256480F8B5CF7B0A3B74597",1)</v>
      </c>
    </row>
    <row r="21" customHeight="1" spans="1:8">
      <c r="A21" s="1">
        <v>20</v>
      </c>
      <c r="B21" s="1" t="s">
        <v>77</v>
      </c>
      <c r="C21" s="2">
        <v>108671986465201</v>
      </c>
      <c r="D21" s="5" t="s">
        <v>78</v>
      </c>
      <c r="E21" s="1" t="s">
        <v>11</v>
      </c>
      <c r="F21" s="6" t="s">
        <v>79</v>
      </c>
      <c r="G21" s="1" t="s">
        <v>13</v>
      </c>
      <c r="H21" s="1" t="str">
        <f>_xlfn.DISPIMG("ID_159FE3CD6FD44B229FB19C9FA81D5FB3",1)</f>
        <v>=DISPIMG("ID_159FE3CD6FD44B229FB19C9FA81D5FB3",1)</v>
      </c>
    </row>
    <row r="22" customHeight="1" spans="1:8">
      <c r="A22" s="1">
        <v>21</v>
      </c>
      <c r="B22" s="1" t="s">
        <v>80</v>
      </c>
      <c r="C22" s="2">
        <v>108716021469001</v>
      </c>
      <c r="D22" s="5" t="s">
        <v>81</v>
      </c>
      <c r="E22" s="1" t="s">
        <v>11</v>
      </c>
      <c r="F22" s="6" t="s">
        <v>82</v>
      </c>
      <c r="G22" s="1" t="s">
        <v>13</v>
      </c>
      <c r="H22" s="1" t="str">
        <f>_xlfn.DISPIMG("ID_BF86E80531BA45FA9EEAF7DF097159FF",1)</f>
        <v>=DISPIMG("ID_BF86E80531BA45FA9EEAF7DF097159FF",1)</v>
      </c>
    </row>
    <row r="23" customHeight="1" spans="1:8">
      <c r="A23" s="1">
        <v>22</v>
      </c>
      <c r="B23" s="1" t="s">
        <v>83</v>
      </c>
      <c r="C23" s="2" t="s">
        <v>84</v>
      </c>
      <c r="D23" s="5" t="s">
        <v>85</v>
      </c>
      <c r="E23" s="1" t="s">
        <v>11</v>
      </c>
      <c r="F23" s="6" t="s">
        <v>86</v>
      </c>
      <c r="G23" s="1" t="s">
        <v>13</v>
      </c>
      <c r="H23" s="1" t="str">
        <f>_xlfn.DISPIMG("ID_EF2C24EE24514F6DABC2A2C288E3DFB7",1)</f>
        <v>=DISPIMG("ID_EF2C24EE24514F6DABC2A2C288E3DFB7",1)</v>
      </c>
    </row>
    <row r="24" customHeight="1" spans="1:8">
      <c r="A24" s="1">
        <v>23</v>
      </c>
      <c r="B24" s="1" t="s">
        <v>87</v>
      </c>
      <c r="C24" s="2" t="s">
        <v>88</v>
      </c>
      <c r="D24" s="5" t="s">
        <v>89</v>
      </c>
      <c r="E24" s="1" t="s">
        <v>11</v>
      </c>
      <c r="F24" s="6" t="s">
        <v>90</v>
      </c>
      <c r="G24" s="1" t="s">
        <v>55</v>
      </c>
      <c r="H24" s="1" t="str">
        <f>_xlfn.DISPIMG("ID_715955D92E164780B440A809A2F1EC9E",1)</f>
        <v>=DISPIMG("ID_715955D92E164780B440A809A2F1EC9E",1)</v>
      </c>
    </row>
    <row r="25" customHeight="1" spans="1:8">
      <c r="A25" s="1">
        <v>24</v>
      </c>
      <c r="B25" s="1" t="s">
        <v>91</v>
      </c>
      <c r="C25" s="2" t="s">
        <v>92</v>
      </c>
      <c r="D25" s="5" t="s">
        <v>93</v>
      </c>
      <c r="E25" s="1" t="s">
        <v>11</v>
      </c>
      <c r="F25" s="6" t="s">
        <v>94</v>
      </c>
      <c r="G25" s="1" t="s">
        <v>13</v>
      </c>
      <c r="H25" s="1" t="str">
        <f>_xlfn.DISPIMG("ID_8017B0DEDD6C4D6284AEBAB3CE77CEF8",1)</f>
        <v>=DISPIMG("ID_8017B0DEDD6C4D6284AEBAB3CE77CEF8",1)</v>
      </c>
    </row>
    <row r="26" customHeight="1" spans="1:8">
      <c r="A26" s="1">
        <v>25</v>
      </c>
      <c r="B26" s="1" t="s">
        <v>95</v>
      </c>
      <c r="C26" s="2" t="s">
        <v>96</v>
      </c>
      <c r="D26" s="5" t="s">
        <v>97</v>
      </c>
      <c r="E26" s="1" t="s">
        <v>11</v>
      </c>
      <c r="F26" s="6" t="s">
        <v>98</v>
      </c>
      <c r="G26" s="1" t="s">
        <v>13</v>
      </c>
      <c r="H26" s="1" t="str">
        <f>_xlfn.DISPIMG("ID_54F2924F989042D193D864E30E68CFAB",1)</f>
        <v>=DISPIMG("ID_54F2924F989042D193D864E30E68CFAB",1)</v>
      </c>
    </row>
    <row r="27" customHeight="1" spans="1:8">
      <c r="A27" s="1">
        <v>26</v>
      </c>
      <c r="B27" s="1" t="s">
        <v>99</v>
      </c>
      <c r="C27" s="2" t="s">
        <v>100</v>
      </c>
      <c r="D27" s="5" t="s">
        <v>101</v>
      </c>
      <c r="E27" s="1" t="s">
        <v>11</v>
      </c>
      <c r="F27" s="6" t="s">
        <v>102</v>
      </c>
      <c r="G27" s="1" t="s">
        <v>13</v>
      </c>
      <c r="H27" s="1" t="str">
        <f>_xlfn.DISPIMG("ID_FCD9DCDBC2044C75A6C08A9D6A37192C",1)</f>
        <v>=DISPIMG("ID_FCD9DCDBC2044C75A6C08A9D6A37192C",1)</v>
      </c>
    </row>
    <row r="28" customHeight="1" spans="1:8">
      <c r="A28" s="1">
        <v>27</v>
      </c>
      <c r="B28" s="1" t="s">
        <v>103</v>
      </c>
      <c r="C28" s="2" t="s">
        <v>104</v>
      </c>
      <c r="D28" s="5" t="s">
        <v>105</v>
      </c>
      <c r="E28" s="1" t="s">
        <v>11</v>
      </c>
      <c r="F28" s="6" t="s">
        <v>106</v>
      </c>
      <c r="G28" s="1" t="s">
        <v>13</v>
      </c>
      <c r="H28" s="1" t="str">
        <f>_xlfn.DISPIMG("ID_4B775A9DB1ED4338B598B8C751638DE3",1)</f>
        <v>=DISPIMG("ID_4B775A9DB1ED4338B598B8C751638DE3",1)</v>
      </c>
    </row>
    <row r="29" customHeight="1" spans="1:8">
      <c r="A29" s="1">
        <v>28</v>
      </c>
      <c r="B29" s="1" t="s">
        <v>107</v>
      </c>
      <c r="C29" s="2" t="s">
        <v>108</v>
      </c>
      <c r="D29" s="5" t="s">
        <v>109</v>
      </c>
      <c r="E29" s="1" t="s">
        <v>11</v>
      </c>
      <c r="F29" s="6" t="s">
        <v>110</v>
      </c>
      <c r="G29" s="1" t="s">
        <v>13</v>
      </c>
      <c r="H29" s="1" t="str">
        <f>_xlfn.DISPIMG("ID_A5114EAAC3E543D9998D7342A580B670",1)</f>
        <v>=DISPIMG("ID_A5114EAAC3E543D9998D7342A580B670",1)</v>
      </c>
    </row>
    <row r="30" customHeight="1" spans="1:8">
      <c r="A30" s="1">
        <v>29</v>
      </c>
      <c r="B30" s="1" t="s">
        <v>111</v>
      </c>
      <c r="C30" s="2">
        <v>108664058103481</v>
      </c>
      <c r="D30" s="5" t="s">
        <v>112</v>
      </c>
      <c r="E30" s="1" t="s">
        <v>11</v>
      </c>
      <c r="F30" s="6" t="s">
        <v>113</v>
      </c>
      <c r="G30" s="1" t="s">
        <v>13</v>
      </c>
      <c r="H30" s="1" t="str">
        <f>_xlfn.DISPIMG("ID_A20B892BCB324689A071E86ECE895889",1)</f>
        <v>=DISPIMG("ID_A20B892BCB324689A071E86ECE895889",1)</v>
      </c>
    </row>
    <row r="31" customHeight="1" spans="1:8">
      <c r="A31" s="1">
        <v>30</v>
      </c>
      <c r="B31" s="1" t="s">
        <v>114</v>
      </c>
      <c r="C31" s="2" t="s">
        <v>115</v>
      </c>
      <c r="D31" s="5" t="s">
        <v>116</v>
      </c>
      <c r="E31" s="1" t="s">
        <v>11</v>
      </c>
      <c r="F31" s="6" t="s">
        <v>117</v>
      </c>
      <c r="G31" s="1" t="s">
        <v>13</v>
      </c>
      <c r="H31" s="1" t="str">
        <f>_xlfn.DISPIMG("ID_5F6869FB3E5C46DB880856C6CA1BD820",1)</f>
        <v>=DISPIMG("ID_5F6869FB3E5C46DB880856C6CA1BD820",1)</v>
      </c>
    </row>
    <row r="32" customHeight="1" spans="1:8">
      <c r="A32" s="1">
        <v>31</v>
      </c>
      <c r="B32" s="1" t="s">
        <v>118</v>
      </c>
      <c r="C32" s="2" t="s">
        <v>119</v>
      </c>
      <c r="D32" s="5" t="s">
        <v>120</v>
      </c>
      <c r="E32" s="1" t="s">
        <v>11</v>
      </c>
      <c r="F32" s="6"/>
      <c r="G32" s="1" t="s">
        <v>55</v>
      </c>
      <c r="H32" s="1" t="str">
        <f>_xlfn.DISPIMG("ID_64C2789AA60F45F4BFD07D3C635CB9E4",1)</f>
        <v>=DISPIMG("ID_64C2789AA60F45F4BFD07D3C635CB9E4",1)</v>
      </c>
    </row>
    <row r="33" customHeight="1" spans="1:8">
      <c r="A33" s="1">
        <v>32</v>
      </c>
      <c r="B33" s="1" t="s">
        <v>121</v>
      </c>
      <c r="C33" s="2">
        <v>108602193124001</v>
      </c>
      <c r="D33" s="5" t="s">
        <v>122</v>
      </c>
      <c r="E33" s="1" t="s">
        <v>11</v>
      </c>
      <c r="F33" s="6" t="s">
        <v>123</v>
      </c>
      <c r="G33" s="1" t="s">
        <v>13</v>
      </c>
      <c r="H33" s="1" t="str">
        <f>_xlfn.DISPIMG("ID_406723AA30EA4CDABA6CF8CAEBDF8AD3",1)</f>
        <v>=DISPIMG("ID_406723AA30EA4CDABA6CF8CAEBDF8AD3",1)</v>
      </c>
    </row>
    <row r="34" customHeight="1" spans="1:8">
      <c r="A34" s="1">
        <v>33</v>
      </c>
      <c r="B34" s="1" t="s">
        <v>124</v>
      </c>
      <c r="C34" s="2">
        <v>108595429668001</v>
      </c>
      <c r="D34" s="5" t="s">
        <v>125</v>
      </c>
      <c r="E34" s="1" t="s">
        <v>11</v>
      </c>
      <c r="F34" s="6" t="s">
        <v>126</v>
      </c>
      <c r="G34" s="1" t="s">
        <v>13</v>
      </c>
      <c r="H34" s="1" t="str">
        <f>_xlfn.DISPIMG("ID_32E12723D5DF466B9D2CF1EBA3D1E481",1)</f>
        <v>=DISPIMG("ID_32E12723D5DF466B9D2CF1EBA3D1E481",1)</v>
      </c>
    </row>
    <row r="35" customHeight="1" spans="1:8">
      <c r="A35" s="1">
        <v>34</v>
      </c>
      <c r="B35" s="1" t="s">
        <v>127</v>
      </c>
      <c r="C35" s="2">
        <v>108571978590841</v>
      </c>
      <c r="D35" s="5" t="s">
        <v>128</v>
      </c>
      <c r="E35" s="1" t="s">
        <v>11</v>
      </c>
      <c r="F35" s="6" t="s">
        <v>129</v>
      </c>
      <c r="G35" s="1" t="s">
        <v>13</v>
      </c>
      <c r="H35" s="1" t="str">
        <f>_xlfn.DISPIMG("ID_C79BB40C76924163BEE7DD6C2B6A3CFB",1)</f>
        <v>=DISPIMG("ID_C79BB40C76924163BEE7DD6C2B6A3CFB",1)</v>
      </c>
    </row>
    <row r="36" customHeight="1" spans="1:8">
      <c r="A36" s="1">
        <v>35</v>
      </c>
      <c r="B36" s="1" t="s">
        <v>130</v>
      </c>
      <c r="C36" s="2">
        <v>108587971645081</v>
      </c>
      <c r="D36" s="5" t="s">
        <v>131</v>
      </c>
      <c r="E36" s="1" t="s">
        <v>11</v>
      </c>
      <c r="F36" s="6" t="s">
        <v>132</v>
      </c>
      <c r="G36" s="1" t="s">
        <v>13</v>
      </c>
      <c r="H36" s="1" t="str">
        <f>_xlfn.DISPIMG("ID_0C37602150AF400CAC268B3B35718031",1)</f>
        <v>=DISPIMG("ID_0C37602150AF400CAC268B3B35718031",1)</v>
      </c>
    </row>
    <row r="37" customHeight="1" spans="1:8">
      <c r="A37" s="1">
        <v>36</v>
      </c>
      <c r="B37" s="1" t="s">
        <v>133</v>
      </c>
      <c r="C37" s="2" t="s">
        <v>134</v>
      </c>
      <c r="D37" s="5" t="s">
        <v>135</v>
      </c>
      <c r="E37" s="1" t="s">
        <v>11</v>
      </c>
      <c r="F37" s="6" t="s">
        <v>136</v>
      </c>
      <c r="G37" s="1" t="s">
        <v>13</v>
      </c>
      <c r="H37" s="1" t="str">
        <f>_xlfn.DISPIMG("ID_38D88C20DEBA46A3BE8B1B351EFE531F",1)</f>
        <v>=DISPIMG("ID_38D88C20DEBA46A3BE8B1B351EFE531F",1)</v>
      </c>
    </row>
    <row r="38" customHeight="1" spans="1:8">
      <c r="A38" s="1">
        <v>37</v>
      </c>
      <c r="B38" s="1" t="s">
        <v>137</v>
      </c>
      <c r="C38" s="2" t="s">
        <v>138</v>
      </c>
      <c r="D38" s="5" t="s">
        <v>139</v>
      </c>
      <c r="E38" s="1" t="s">
        <v>11</v>
      </c>
      <c r="F38" s="6" t="s">
        <v>140</v>
      </c>
      <c r="G38" s="1" t="s">
        <v>13</v>
      </c>
      <c r="H38" s="1" t="str">
        <f>_xlfn.DISPIMG("ID_56B103E8D5AF4B4991B4D1E7C721DD3C",1)</f>
        <v>=DISPIMG("ID_56B103E8D5AF4B4991B4D1E7C721DD3C",1)</v>
      </c>
    </row>
    <row r="39" customHeight="1" spans="1:8">
      <c r="A39" s="1">
        <v>38</v>
      </c>
      <c r="B39" s="1" t="s">
        <v>141</v>
      </c>
      <c r="C39" s="2" t="s">
        <v>142</v>
      </c>
      <c r="D39" s="5" t="s">
        <v>143</v>
      </c>
      <c r="E39" s="1" t="s">
        <v>11</v>
      </c>
      <c r="F39" s="6" t="s">
        <v>144</v>
      </c>
      <c r="G39" s="1" t="s">
        <v>55</v>
      </c>
      <c r="H39" s="1" t="str">
        <f>_xlfn.DISPIMG("ID_DFD8DD6F351A4ADA9BE6BE04AB21D502",1)</f>
        <v>=DISPIMG("ID_DFD8DD6F351A4ADA9BE6BE04AB21D502",1)</v>
      </c>
    </row>
    <row r="40" customHeight="1" spans="1:8">
      <c r="A40" s="1">
        <v>39</v>
      </c>
      <c r="B40" s="1" t="s">
        <v>145</v>
      </c>
      <c r="C40" s="2" t="s">
        <v>146</v>
      </c>
      <c r="D40" s="5" t="s">
        <v>147</v>
      </c>
      <c r="E40" s="1" t="s">
        <v>11</v>
      </c>
      <c r="F40" s="6" t="s">
        <v>148</v>
      </c>
      <c r="G40" s="1" t="s">
        <v>13</v>
      </c>
      <c r="H40" s="1" t="str">
        <f>_xlfn.DISPIMG("ID_51B1C3F230804CB389B0B2D7AFD2396F",1)</f>
        <v>=DISPIMG("ID_51B1C3F230804CB389B0B2D7AFD2396F",1)</v>
      </c>
    </row>
    <row r="41" customHeight="1" spans="1:8">
      <c r="A41" s="1">
        <v>40</v>
      </c>
      <c r="B41" s="1" t="s">
        <v>149</v>
      </c>
      <c r="C41" s="2" t="s">
        <v>150</v>
      </c>
      <c r="D41" s="5" t="s">
        <v>151</v>
      </c>
      <c r="E41" s="1" t="s">
        <v>11</v>
      </c>
      <c r="F41" s="6" t="s">
        <v>152</v>
      </c>
      <c r="G41" s="1" t="s">
        <v>13</v>
      </c>
      <c r="H41" s="1" t="str">
        <f>_xlfn.DISPIMG("ID_FD11EC14007D4F5BA3B32E330A3ED40C",1)</f>
        <v>=DISPIMG("ID_FD11EC14007D4F5BA3B32E330A3ED40C",1)</v>
      </c>
    </row>
    <row r="42" customHeight="1" spans="1:8">
      <c r="A42" s="1">
        <v>41</v>
      </c>
      <c r="B42" s="1" t="s">
        <v>153</v>
      </c>
      <c r="C42" s="2">
        <v>108585056148041</v>
      </c>
      <c r="D42" s="5" t="s">
        <v>154</v>
      </c>
      <c r="E42" s="1" t="s">
        <v>11</v>
      </c>
      <c r="F42" s="6" t="s">
        <v>155</v>
      </c>
      <c r="G42" s="1" t="s">
        <v>13</v>
      </c>
      <c r="H42" s="1" t="str">
        <f>_xlfn.DISPIMG("ID_D5FE0DD54398487A93F84F19A4135CA9",1)</f>
        <v>=DISPIMG("ID_D5FE0DD54398487A93F84F19A4135CA9",1)</v>
      </c>
    </row>
    <row r="43" customHeight="1" spans="1:8">
      <c r="A43" s="1">
        <v>42</v>
      </c>
      <c r="B43" s="1" t="s">
        <v>156</v>
      </c>
      <c r="C43" s="2" t="s">
        <v>157</v>
      </c>
      <c r="D43" s="5" t="s">
        <v>158</v>
      </c>
      <c r="E43" s="1" t="s">
        <v>11</v>
      </c>
      <c r="F43" s="6" t="s">
        <v>159</v>
      </c>
      <c r="G43" s="1" t="s">
        <v>13</v>
      </c>
      <c r="H43" s="1" t="str">
        <f>_xlfn.DISPIMG("ID_DE650010ABB94FA793305CBE9EF64DF7",1)</f>
        <v>=DISPIMG("ID_DE650010ABB94FA793305CBE9EF64DF7",1)</v>
      </c>
    </row>
    <row r="44" customHeight="1" spans="1:8">
      <c r="A44" s="1">
        <v>43</v>
      </c>
      <c r="B44" s="1" t="s">
        <v>160</v>
      </c>
      <c r="C44" s="2">
        <v>108580082370241</v>
      </c>
      <c r="D44" s="5" t="s">
        <v>161</v>
      </c>
      <c r="E44" s="1" t="s">
        <v>11</v>
      </c>
      <c r="F44" s="6" t="s">
        <v>162</v>
      </c>
      <c r="G44" s="1" t="s">
        <v>13</v>
      </c>
      <c r="H44" s="1" t="str">
        <f>_xlfn.DISPIMG("ID_3B9CF2DED3B145C1A749EE217F993736",1)</f>
        <v>=DISPIMG("ID_3B9CF2DED3B145C1A749EE217F993736",1)</v>
      </c>
    </row>
    <row r="45" customHeight="1" spans="1:8">
      <c r="A45" s="1">
        <v>44</v>
      </c>
      <c r="B45" s="1" t="s">
        <v>163</v>
      </c>
      <c r="C45" s="2" t="s">
        <v>164</v>
      </c>
      <c r="D45" s="5" t="s">
        <v>165</v>
      </c>
      <c r="E45" s="1" t="s">
        <v>11</v>
      </c>
      <c r="F45" s="6" t="s">
        <v>166</v>
      </c>
      <c r="G45" s="1" t="s">
        <v>13</v>
      </c>
      <c r="H45" s="1" t="str">
        <f>_xlfn.DISPIMG("ID_81A505298A5D4DF59B5C10328C6DDD1D",1)</f>
        <v>=DISPIMG("ID_81A505298A5D4DF59B5C10328C6DDD1D",1)</v>
      </c>
    </row>
    <row r="46" customHeight="1" spans="1:8">
      <c r="A46" s="1">
        <v>45</v>
      </c>
      <c r="B46" s="1" t="s">
        <v>167</v>
      </c>
      <c r="C46" s="2" t="s">
        <v>168</v>
      </c>
      <c r="D46" s="5" t="s">
        <v>169</v>
      </c>
      <c r="E46" s="1" t="s">
        <v>11</v>
      </c>
      <c r="F46" s="6" t="s">
        <v>170</v>
      </c>
      <c r="G46" s="1" t="s">
        <v>13</v>
      </c>
      <c r="H46" s="1" t="str">
        <f>_xlfn.DISPIMG("ID_F11D250A746F42CF9245D984A9E70E22",1)</f>
        <v>=DISPIMG("ID_F11D250A746F42CF9245D984A9E70E22",1)</v>
      </c>
    </row>
    <row r="47" customHeight="1" spans="1:8">
      <c r="A47" s="1">
        <v>46</v>
      </c>
      <c r="B47" s="1" t="s">
        <v>171</v>
      </c>
      <c r="C47" s="2">
        <v>108583000352041</v>
      </c>
      <c r="D47" s="5" t="s">
        <v>172</v>
      </c>
      <c r="E47" s="1" t="s">
        <v>11</v>
      </c>
      <c r="F47" s="6" t="s">
        <v>173</v>
      </c>
      <c r="G47" s="1" t="s">
        <v>13</v>
      </c>
      <c r="H47" s="1" t="str">
        <f>_xlfn.DISPIMG("ID_0CB508E2118447C39BA9943D9B0D9C34",1)</f>
        <v>=DISPIMG("ID_0CB508E2118447C39BA9943D9B0D9C34",1)</v>
      </c>
    </row>
    <row r="48" customHeight="1" spans="1:8">
      <c r="A48" s="1">
        <v>47</v>
      </c>
      <c r="B48" s="1" t="s">
        <v>174</v>
      </c>
      <c r="C48" s="2">
        <v>108583516190201</v>
      </c>
      <c r="D48" s="5" t="s">
        <v>175</v>
      </c>
      <c r="E48" s="1" t="s">
        <v>11</v>
      </c>
      <c r="F48" s="6" t="s">
        <v>176</v>
      </c>
      <c r="G48" s="1" t="s">
        <v>13</v>
      </c>
      <c r="H48" s="1" t="str">
        <f>_xlfn.DISPIMG("ID_5D306413778943B29C4EDAB333E37495",1)</f>
        <v>=DISPIMG("ID_5D306413778943B29C4EDAB333E37495",1)</v>
      </c>
    </row>
    <row r="49" customHeight="1" spans="1:8">
      <c r="A49" s="1">
        <v>48</v>
      </c>
      <c r="B49" s="1" t="s">
        <v>177</v>
      </c>
      <c r="C49" s="2">
        <v>108548477798441</v>
      </c>
      <c r="D49" s="5" t="s">
        <v>178</v>
      </c>
      <c r="E49" s="1" t="s">
        <v>11</v>
      </c>
      <c r="F49" s="6" t="s">
        <v>179</v>
      </c>
      <c r="G49" s="1" t="s">
        <v>13</v>
      </c>
      <c r="H49" s="1" t="str">
        <f>_xlfn.DISPIMG("ID_090A4579733A40F0B7E690EF73ED090D",1)</f>
        <v>=DISPIMG("ID_090A4579733A40F0B7E690EF73ED090D",1)</v>
      </c>
    </row>
    <row r="50" customHeight="1" spans="1:8">
      <c r="A50" s="1">
        <v>49</v>
      </c>
      <c r="B50" s="1" t="s">
        <v>180</v>
      </c>
      <c r="C50" s="2" t="s">
        <v>181</v>
      </c>
      <c r="D50" s="5" t="s">
        <v>182</v>
      </c>
      <c r="E50" s="1" t="s">
        <v>11</v>
      </c>
      <c r="F50" s="6" t="s">
        <v>183</v>
      </c>
      <c r="G50" s="1" t="s">
        <v>13</v>
      </c>
      <c r="H50" s="1" t="str">
        <f>_xlfn.DISPIMG("ID_A1D1511A48E84091BF6C6DCB1E7C414E",1)</f>
        <v>=DISPIMG("ID_A1D1511A48E84091BF6C6DCB1E7C414E",1)</v>
      </c>
    </row>
    <row r="51" customHeight="1" spans="1:8">
      <c r="A51" s="1">
        <v>50</v>
      </c>
      <c r="B51" s="1" t="s">
        <v>184</v>
      </c>
      <c r="C51" s="2">
        <v>108491834616361</v>
      </c>
      <c r="D51" s="5" t="s">
        <v>185</v>
      </c>
      <c r="E51" s="1" t="s">
        <v>11</v>
      </c>
      <c r="F51" s="6" t="s">
        <v>186</v>
      </c>
      <c r="G51" s="1" t="s">
        <v>13</v>
      </c>
      <c r="H51" s="1" t="str">
        <f>_xlfn.DISPIMG("ID_733802157E3A4F0EA39B5AE64FAD328A",1)</f>
        <v>=DISPIMG("ID_733802157E3A4F0EA39B5AE64FAD328A",1)</v>
      </c>
    </row>
    <row r="52" customHeight="1" spans="1:8">
      <c r="A52" s="1">
        <v>51</v>
      </c>
      <c r="B52" s="1" t="s">
        <v>187</v>
      </c>
      <c r="C52" s="2" t="s">
        <v>188</v>
      </c>
      <c r="D52" s="5" t="s">
        <v>189</v>
      </c>
      <c r="E52" s="1" t="s">
        <v>11</v>
      </c>
      <c r="F52" s="6" t="s">
        <v>190</v>
      </c>
      <c r="G52" s="1" t="s">
        <v>13</v>
      </c>
      <c r="H52" s="1" t="str">
        <f>_xlfn.DISPIMG("ID_1F8DE73394CE475FBF6E74B740D17F2D",1)</f>
        <v>=DISPIMG("ID_1F8DE73394CE475FBF6E74B740D17F2D",1)</v>
      </c>
    </row>
    <row r="53" customHeight="1" spans="1:8">
      <c r="A53" s="1">
        <v>52</v>
      </c>
      <c r="B53" s="1" t="s">
        <v>191</v>
      </c>
      <c r="C53" s="2" t="s">
        <v>192</v>
      </c>
      <c r="D53" s="5" t="s">
        <v>193</v>
      </c>
      <c r="E53" s="1" t="s">
        <v>11</v>
      </c>
      <c r="F53" s="6" t="s">
        <v>194</v>
      </c>
      <c r="G53" s="1" t="s">
        <v>13</v>
      </c>
      <c r="H53" s="1" t="str">
        <f>_xlfn.DISPIMG("ID_1EBAACA1A9C444C5BE34AE41B37742A5",1)</f>
        <v>=DISPIMG("ID_1EBAACA1A9C444C5BE34AE41B37742A5",1)</v>
      </c>
    </row>
    <row r="54" customHeight="1" spans="1:8">
      <c r="A54" s="1">
        <v>53</v>
      </c>
      <c r="B54" s="1" t="s">
        <v>195</v>
      </c>
      <c r="C54" s="2" t="s">
        <v>196</v>
      </c>
      <c r="D54" s="5" t="s">
        <v>197</v>
      </c>
      <c r="E54" s="1" t="s">
        <v>11</v>
      </c>
      <c r="F54" s="6" t="s">
        <v>198</v>
      </c>
      <c r="G54" s="1" t="s">
        <v>13</v>
      </c>
      <c r="H54" s="1" t="str">
        <f>_xlfn.DISPIMG("ID_F9034E2E89494695A1C56B8064110583",1)</f>
        <v>=DISPIMG("ID_F9034E2E89494695A1C56B8064110583",1)</v>
      </c>
    </row>
    <row r="55" customHeight="1" spans="1:8">
      <c r="A55" s="1">
        <v>54</v>
      </c>
      <c r="B55" s="1" t="s">
        <v>199</v>
      </c>
      <c r="C55" s="2">
        <v>108465844087761</v>
      </c>
      <c r="D55" s="5" t="s">
        <v>200</v>
      </c>
      <c r="E55" s="1" t="s">
        <v>11</v>
      </c>
      <c r="F55" s="6" t="s">
        <v>201</v>
      </c>
      <c r="G55" s="1" t="s">
        <v>13</v>
      </c>
      <c r="H55" s="1" t="str">
        <f>_xlfn.DISPIMG("ID_C82C38EE65AF44F69E0DF009C147207C",1)</f>
        <v>=DISPIMG("ID_C82C38EE65AF44F69E0DF009C147207C",1)</v>
      </c>
    </row>
    <row r="56" customHeight="1" spans="1:8">
      <c r="A56" s="1">
        <v>55</v>
      </c>
      <c r="B56" s="1" t="s">
        <v>202</v>
      </c>
      <c r="C56" s="2" t="s">
        <v>203</v>
      </c>
      <c r="D56" s="5" t="s">
        <v>204</v>
      </c>
      <c r="E56" s="1" t="s">
        <v>11</v>
      </c>
      <c r="F56" s="6" t="s">
        <v>205</v>
      </c>
      <c r="G56" s="1" t="s">
        <v>13</v>
      </c>
      <c r="H56" s="1" t="str">
        <f>_xlfn.DISPIMG("ID_D4ED8C201DED40B58E95961B031C3858",1)</f>
        <v>=DISPIMG("ID_D4ED8C201DED40B58E95961B031C3858",1)</v>
      </c>
    </row>
    <row r="57" customHeight="1" spans="1:8">
      <c r="A57" s="1">
        <v>56</v>
      </c>
      <c r="B57" s="1" t="s">
        <v>206</v>
      </c>
      <c r="C57" s="2">
        <v>108473012095441</v>
      </c>
      <c r="D57" s="5" t="s">
        <v>207</v>
      </c>
      <c r="E57" s="1" t="s">
        <v>11</v>
      </c>
      <c r="F57" s="6" t="s">
        <v>208</v>
      </c>
      <c r="G57" s="1" t="s">
        <v>13</v>
      </c>
      <c r="H57" s="1" t="str">
        <f>_xlfn.DISPIMG("ID_BC66411AB4F648BDA6C30C0A4CD2A002",1)</f>
        <v>=DISPIMG("ID_BC66411AB4F648BDA6C30C0A4CD2A002",1)</v>
      </c>
    </row>
    <row r="58" customHeight="1" spans="1:8">
      <c r="A58" s="1">
        <v>57</v>
      </c>
      <c r="B58" s="1" t="s">
        <v>209</v>
      </c>
      <c r="C58" s="2" t="s">
        <v>210</v>
      </c>
      <c r="D58" s="5" t="s">
        <v>211</v>
      </c>
      <c r="E58" s="1" t="s">
        <v>11</v>
      </c>
      <c r="F58" s="6" t="s">
        <v>212</v>
      </c>
      <c r="G58" s="1" t="s">
        <v>13</v>
      </c>
      <c r="H58" s="1" t="str">
        <f>_xlfn.DISPIMG("ID_6D61F598135F40F195E3BB430F235BEC",1)</f>
        <v>=DISPIMG("ID_6D61F598135F40F195E3BB430F235BEC",1)</v>
      </c>
    </row>
    <row r="59" customHeight="1" spans="1:8">
      <c r="A59" s="1">
        <v>58</v>
      </c>
      <c r="B59" s="1" t="s">
        <v>213</v>
      </c>
      <c r="C59" s="2" t="s">
        <v>214</v>
      </c>
      <c r="D59" s="5" t="s">
        <v>211</v>
      </c>
      <c r="E59" s="1" t="s">
        <v>11</v>
      </c>
      <c r="F59" s="6" t="s">
        <v>215</v>
      </c>
      <c r="G59" s="1" t="s">
        <v>13</v>
      </c>
      <c r="H59" s="1" t="str">
        <f>_xlfn.DISPIMG("ID_BFAD83420421465799106823CB10B2F0",1)</f>
        <v>=DISPIMG("ID_BFAD83420421465799106823CB10B2F0",1)</v>
      </c>
    </row>
    <row r="60" customHeight="1" spans="4:6">
      <c r="D60" s="5"/>
      <c r="F60" s="6"/>
    </row>
    <row r="61" customHeight="1" spans="4:6">
      <c r="D61" s="5"/>
      <c r="F61" s="6"/>
    </row>
    <row r="62" customHeight="1" spans="4:6">
      <c r="D62" s="5"/>
      <c r="F62" s="6"/>
    </row>
    <row r="63" customHeight="1" spans="4:6">
      <c r="D63" s="5"/>
      <c r="F63" s="6"/>
    </row>
    <row r="64" customHeight="1" spans="4:6">
      <c r="D64" s="5"/>
      <c r="F64" s="6"/>
    </row>
    <row r="65" customHeight="1" spans="4:6">
      <c r="D65" s="5"/>
      <c r="F65" s="6"/>
    </row>
    <row r="66" customHeight="1" spans="4:6">
      <c r="D66" s="5"/>
      <c r="F66" s="6"/>
    </row>
    <row r="67" customHeight="1" spans="4:6">
      <c r="D67" s="5"/>
      <c r="F67" s="6"/>
    </row>
    <row r="68" customHeight="1" spans="4:6">
      <c r="D68" s="5"/>
      <c r="F68" s="6"/>
    </row>
  </sheetData>
  <hyperlinks>
    <hyperlink ref="B2" r:id="rId1" display="113-5420403-6184200" tooltip="https://sellercentral.amazon.com/orders-v3/order/113-5420403-6184200"/>
    <hyperlink ref="B3" r:id="rId2" display="111-0468667-5017809" tooltip="https://sellercentral.amazon.com/orders-v3/order/111-0468667-5017809"/>
    <hyperlink ref="B4" r:id="rId3" display="111-9046855-4200204" tooltip="https://sellercentral.amazon.com/orders-v3/order/111-9046855-4200204"/>
    <hyperlink ref="B5" r:id="rId4" display="114-0995989-6712210" tooltip="https://sellercentral.amazon.com/orders-v3/order/114-0995989-6712210"/>
    <hyperlink ref="B6" r:id="rId5" display="113-4815961-0404248" tooltip="https://sellercentral.amazon.com/orders-v3/order/113-4815961-0404248"/>
    <hyperlink ref="B7" r:id="rId6" display="111-1865300-3348210" tooltip="https://sellercentral.amazon.com/orders-v3/order/113-8278965-0597820"/>
    <hyperlink ref="B8" r:id="rId7" display="111-8945582-5898631" tooltip="https://sellercentral.amazon.com/orders-v3/order/111-8945582-5898631"/>
    <hyperlink ref="B9" r:id="rId8" display="113-5874123-2849021" tooltip="https://sellercentral.amazon.com/orders-v3/order/113-5874123-2849021"/>
    <hyperlink ref="B10" r:id="rId9" display="112-5146897-6797064" tooltip="https://sellercentral.amazon.com/orders-v3/order/112-5146897-6797064"/>
    <hyperlink ref="B11" r:id="rId10" display="111-0596296-5781813" tooltip="https://sellercentral.amazon.com/orders-v3/order/111-0596296-5781813"/>
    <hyperlink ref="B12" r:id="rId11" display="112-2080065-6289018" tooltip="https://sellercentral.amazon.com/orders-v3/order/112-2080065-6289018"/>
    <hyperlink ref="B13" r:id="rId12" display="112-4300888-7318665" tooltip="https://sellercentral.amazon.com/orders-v3/order/112-4300888-7318665"/>
    <hyperlink ref="B14" r:id="rId13" display="113-3007696-8356219" tooltip="https://sellercentral.amazon.com/orders-v3/order/113-3007696-8356219"/>
    <hyperlink ref="B15" r:id="rId14" display="111-1625931-4478663" tooltip="https://sellercentral.amazon.com/orders-v3/order/111-1625931-4478663"/>
    <hyperlink ref="B16" r:id="rId15" display="111-1374235-0132236" tooltip="https://sellercentral.amazon.com/orders-v3/order/111-1374235-0132236"/>
    <hyperlink ref="B17" r:id="rId16" display="113-8334705-0524210" tooltip="https://sellercentral.amazon.com/orders-v3/order/113-8334705-0524210"/>
    <hyperlink ref="B18" r:id="rId17" display="114-7816128-6693867" tooltip="https://sellercentral.amazon.com/orders-v3/order/114-7816128-6693867"/>
    <hyperlink ref="B19" r:id="rId18" display="112-2465784-3355439" tooltip="https://sellercentral.amazon.com/orders-v3/order/112-2465784-3355439"/>
    <hyperlink ref="B20" r:id="rId19" display="112-4135038-4133845" tooltip="https://sellercentral.amazon.com/orders-v3/order/112-4135038-4133845"/>
    <hyperlink ref="B21" r:id="rId20" display="111-7633539-9389846" tooltip="https://sellercentral.amazon.com/orders-v3/order/111-7633539-9389846"/>
    <hyperlink ref="B22" r:id="rId21" display="111-3081500-1129831" tooltip="https://sellercentral.amazon.com/orders-v3/order/111-3081500-1129831"/>
    <hyperlink ref="B23" r:id="rId22" display="113-5049124-7003454" tooltip="https://sellercentral.amazon.com/orders-v3/order/113-5049124-7003454"/>
    <hyperlink ref="B24" r:id="rId23" display="114-1936784-1204214" tooltip="https://sellercentral.amazon.com/orders-v3/order/114-1936784-1204214"/>
    <hyperlink ref="B25" r:id="rId24" display="113-5784864-0211411" tooltip="https://sellercentral.amazon.com/orders-v3/order/113-5784864-0211411"/>
    <hyperlink ref="B26" r:id="rId25" display="111-9471810-1977800" tooltip="https://sellercentral.amazon.com/orders-v3/order/111-9471810-1977800"/>
    <hyperlink ref="B27" r:id="rId26" display="112-9180754-8879409" tooltip="https://sellercentral.amazon.com/orders-v3/order/112-9180754-8879409"/>
    <hyperlink ref="B28" r:id="rId27" display="111-3308277-9578627" tooltip="https://sellercentral.amazon.com/orders-v3/order/111-3308277-9578627"/>
    <hyperlink ref="B29" r:id="rId28" display="113-5770785-0710666" tooltip="https://sellercentral.amazon.com/orders-v3/order/113-5770785-0710666"/>
    <hyperlink ref="B30" r:id="rId29" display="111-2629691-4402601" tooltip="https://sellercentral.amazon.com/orders-v3/order/111-2629691-4402601"/>
    <hyperlink ref="B31" r:id="rId30" display="112-4244523-9979405" tooltip="https://sellercentral.amazon.com/orders-v3/order/112-4244523-9979405"/>
    <hyperlink ref="B32" r:id="rId31" display="112-7996116-5762609" tooltip="https://sellercentral.amazon.com/orders-v3/order/112-7996116-5762609"/>
    <hyperlink ref="B33" r:id="rId32" display="111-6698623-6316264" tooltip="https://sellercentral.amazon.com/orders-v3/order/111-6698623-6316264"/>
    <hyperlink ref="B34" r:id="rId33" display="113-2169186-6821042" tooltip="https://sellercentral.amazon.com/orders-v3/order/113-2169186-6821042"/>
    <hyperlink ref="B35" r:id="rId34" display="113-2485274-8190656" tooltip="https://sellercentral.amazon.com/orders-v3/order/113-2485274-8190656"/>
    <hyperlink ref="B36" r:id="rId35" display="112-5987298-7856248" tooltip="https://sellercentral.amazon.com/orders-v3/order/112-5987298-7856248"/>
    <hyperlink ref="B37" r:id="rId36" display="113-1676666-5257029" tooltip="https://sellercentral.amazon.com/orders-v3/order/113-1676666-5257029"/>
    <hyperlink ref="B38" r:id="rId37" display="112-0429045-5396248" tooltip="https://sellercentral.amazon.com/orders-v3/order/112-0429045-5396248"/>
    <hyperlink ref="B39" r:id="rId38" display="114-0487633-7352240" tooltip="https://sellercentral.amazon.com/orders-v3/order/114-0487633-7352240"/>
    <hyperlink ref="B40" r:id="rId39" display="114-8667536-3054667" tooltip="https://sellercentral.amazon.com/orders-v3/order/114-8667536-3054667"/>
    <hyperlink ref="B41" r:id="rId40" display="111-3387930-5425831" tooltip="https://sellercentral.amazon.com/orders-v3/order/111-3387930-5425831"/>
    <hyperlink ref="B42" r:id="rId41" display="114-1415414-3905838" tooltip="https://sellercentral.amazon.com/orders-v3/order/114-1415414-3905838"/>
    <hyperlink ref="B43" r:id="rId42" display="111-2698937-6978601" tooltip="https://sellercentral.amazon.com/orders-v3/order/111-2698937-6978601"/>
    <hyperlink ref="B44" r:id="rId43" display="113-7203890-0094629" tooltip="https://sellercentral.amazon.com/orders-v3/order/113-7203890-0094629"/>
    <hyperlink ref="B45" r:id="rId44" display="112-0589588-2605065" tooltip="https://sellercentral.amazon.com/orders-v3/order/112-0589588-2605065"/>
    <hyperlink ref="B46" r:id="rId45" display="113-0321038-8301845" tooltip="https://sellercentral.amazon.com/orders-v3/order/113-0321038-8301845"/>
    <hyperlink ref="B47" r:id="rId46" display="111-7324507-8038639" tooltip="https://sellercentral.amazon.com/orders-v3/order/111-7324507-8038639"/>
    <hyperlink ref="B48" r:id="rId47" display="114-5310591-2025057" tooltip="https://sellercentral.amazon.com/orders-v3/order/114-5310591-2025057"/>
    <hyperlink ref="B49" r:id="rId48" display="113-0899536-3041059" tooltip="https://sellercentral.amazon.com/orders-v3/order/113-0899536-3041059"/>
    <hyperlink ref="B50" r:id="rId49" display="114-7911584-4268229" tooltip="https://sellercentral.amazon.com/orders-v3/order/114-7911584-4268229"/>
    <hyperlink ref="B51" r:id="rId50" display="114-1009173-2053814" tooltip="https://sellercentral.amazon.com/orders-v3/order/114-1009173-2053814"/>
    <hyperlink ref="B52" r:id="rId51" display="113-4525268-1341854" tooltip="https://sellercentral.amazon.com/orders-v3/order/113-4525268-1341854"/>
    <hyperlink ref="B53" r:id="rId52" display="114-5665586-7728240" tooltip="https://sellercentral.amazon.com/orders-v3/order/114-5665586-7728240"/>
    <hyperlink ref="B54" r:id="rId53" display="114-4859481-5569043" tooltip="https://sellercentral.amazon.com/orders-v3/order/114-4859481-5569043"/>
    <hyperlink ref="B55" r:id="rId54" display="114-7273915-5994639" tooltip="https://sellercentral.amazon.com/orders-v3/order/114-7273915-5994639"/>
    <hyperlink ref="B56" r:id="rId55" display="113-8981276-0148206" tooltip="https://sellercentral.amazon.com/orders-v3/order/113-8981276-0148206"/>
    <hyperlink ref="B57" r:id="rId56" display="113-0563921-4636238" tooltip="https://sellercentral.amazon.com/orders-v3/order/113-0563921-4636238"/>
    <hyperlink ref="B58" r:id="rId57" display="112-3142981-0648224" tooltip="https://sellercentral.amazon.com/orders-v3/order/112-3142981-0648224"/>
    <hyperlink ref="B59" r:id="rId58" display="112-6187772-0242648" tooltip="https://sellercentral.amazon.com/orders-v3/order/112-6187772-0242648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邹燕儿</cp:lastModifiedBy>
  <dcterms:created xsi:type="dcterms:W3CDTF">2023-05-12T11:15:00Z</dcterms:created>
  <dcterms:modified xsi:type="dcterms:W3CDTF">2024-11-10T12:25:56Z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04C503320730456BA5CEB4DB7B904EEF_12</vt:lpwstr>
  </property>
</Properties>
</file>