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ZOR\Desktop\"/>
    </mc:Choice>
  </mc:AlternateContent>
  <xr:revisionPtr revIDLastSave="0" documentId="13_ncr:1_{8496A7B1-38CB-475F-83E5-D498078D3A68}" xr6:coauthVersionLast="40" xr6:coauthVersionMax="40" xr10:uidLastSave="{00000000-0000-0000-0000-000000000000}"/>
  <bookViews>
    <workbookView xWindow="0" yWindow="0" windowWidth="20490" windowHeight="8130" activeTab="1" xr2:uid="{5BA9C28C-BCAA-4600-B88E-DBBEFBBEB291}"/>
  </bookViews>
  <sheets>
    <sheet name="Sheet1" sheetId="1" r:id="rId1"/>
    <sheet name="Sheet2" sheetId="11" r:id="rId2"/>
  </sheets>
  <definedNames>
    <definedName name="A2000000">Sheet1!$A$1000000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1" l="1"/>
  <c r="P9" i="11"/>
  <c r="P10" i="11"/>
  <c r="P3" i="11"/>
  <c r="P4" i="11"/>
  <c r="P5" i="11"/>
  <c r="P6" i="11"/>
  <c r="P7" i="11"/>
  <c r="P2" i="11"/>
  <c r="O7" i="11"/>
  <c r="O8" i="11"/>
  <c r="O9" i="11"/>
  <c r="O10" i="11"/>
  <c r="O3" i="11"/>
  <c r="O4" i="11"/>
  <c r="O5" i="11"/>
  <c r="O6" i="11"/>
  <c r="O2" i="11"/>
  <c r="N3" i="11"/>
  <c r="N4" i="11"/>
  <c r="N5" i="11"/>
  <c r="N6" i="11"/>
  <c r="N7" i="11"/>
  <c r="N8" i="11"/>
  <c r="N9" i="11"/>
  <c r="N10" i="11"/>
  <c r="T1" i="11"/>
  <c r="N2" i="11"/>
  <c r="R5" i="11"/>
  <c r="R4" i="11"/>
  <c r="R2" i="11"/>
  <c r="L8" i="11" l="1"/>
  <c r="L5" i="11"/>
  <c r="L4" i="11"/>
  <c r="L3" i="11"/>
  <c r="L2" i="11"/>
  <c r="F9" i="11"/>
  <c r="F10" i="11"/>
  <c r="F5" i="11"/>
  <c r="F6" i="11"/>
  <c r="F7" i="11"/>
  <c r="F8" i="11"/>
  <c r="F3" i="11"/>
  <c r="F4" i="11"/>
  <c r="F2" i="11"/>
  <c r="E12" i="11"/>
  <c r="H3" i="11"/>
  <c r="H4" i="11"/>
  <c r="H5" i="11"/>
  <c r="H6" i="11"/>
  <c r="H7" i="11"/>
  <c r="H8" i="11"/>
  <c r="H9" i="11"/>
  <c r="H10" i="11"/>
  <c r="H2" i="11"/>
  <c r="E3" i="11"/>
  <c r="E4" i="11"/>
  <c r="E5" i="11"/>
  <c r="E6" i="11"/>
  <c r="E7" i="11"/>
  <c r="E8" i="11"/>
  <c r="E9" i="11"/>
  <c r="E10" i="11"/>
  <c r="E2" i="11"/>
  <c r="D3" i="11" l="1"/>
  <c r="D4" i="11"/>
  <c r="D5" i="11"/>
  <c r="D6" i="11"/>
  <c r="D7" i="11"/>
  <c r="D8" i="11"/>
  <c r="D9" i="11"/>
  <c r="D10" i="11"/>
  <c r="D2" i="11"/>
  <c r="X1" i="11"/>
  <c r="W1" i="11"/>
  <c r="V1" i="11"/>
</calcChain>
</file>

<file path=xl/sharedStrings.xml><?xml version="1.0" encoding="utf-8"?>
<sst xmlns="http://schemas.openxmlformats.org/spreadsheetml/2006/main" count="105" uniqueCount="60">
  <si>
    <t>Firstname</t>
  </si>
  <si>
    <t>Lastname</t>
  </si>
  <si>
    <t>Age</t>
  </si>
  <si>
    <t>Gender</t>
  </si>
  <si>
    <t>Start Date</t>
  </si>
  <si>
    <t xml:space="preserve">End Date </t>
  </si>
  <si>
    <t>David</t>
  </si>
  <si>
    <t>Akusa</t>
  </si>
  <si>
    <t>M</t>
  </si>
  <si>
    <t>30/2/2023</t>
  </si>
  <si>
    <t>Amadi</t>
  </si>
  <si>
    <t>favour</t>
  </si>
  <si>
    <t>F</t>
  </si>
  <si>
    <t>30/4/2018</t>
  </si>
  <si>
    <t>Mikeal</t>
  </si>
  <si>
    <t>Angel</t>
  </si>
  <si>
    <t>Mane</t>
  </si>
  <si>
    <t>Jude</t>
  </si>
  <si>
    <t>Jason</t>
  </si>
  <si>
    <t>queen</t>
  </si>
  <si>
    <t>PiUS</t>
  </si>
  <si>
    <t>Trust</t>
  </si>
  <si>
    <t>Akajuru</t>
  </si>
  <si>
    <t>deborah</t>
  </si>
  <si>
    <t>16/2/2017</t>
  </si>
  <si>
    <t>EZEKIEL</t>
  </si>
  <si>
    <t>prosper</t>
  </si>
  <si>
    <t>Ola</t>
  </si>
  <si>
    <t>Miracle</t>
  </si>
  <si>
    <r>
      <t xml:space="preserve">UPTRAXTECH </t>
    </r>
    <r>
      <rPr>
        <b/>
        <sz val="18"/>
        <color rgb="FFC00000"/>
        <rFont val="Calibri"/>
        <family val="2"/>
        <scheme val="minor"/>
      </rPr>
      <t>ACADEMY</t>
    </r>
  </si>
  <si>
    <t>Student_ID</t>
  </si>
  <si>
    <t>Course</t>
  </si>
  <si>
    <t>Data Analysis</t>
  </si>
  <si>
    <t>Fee</t>
  </si>
  <si>
    <t>UI/UX Design</t>
  </si>
  <si>
    <t>Programming</t>
  </si>
  <si>
    <t>Computer Basics</t>
  </si>
  <si>
    <t>DAVID</t>
  </si>
  <si>
    <t>JASON</t>
  </si>
  <si>
    <t>AMADI</t>
  </si>
  <si>
    <t>PIUS</t>
  </si>
  <si>
    <t>MIKEAL</t>
  </si>
  <si>
    <t>MANE</t>
  </si>
  <si>
    <t>AKAJURU</t>
  </si>
  <si>
    <t>OLA</t>
  </si>
  <si>
    <t>Fullname</t>
  </si>
  <si>
    <t>Male</t>
  </si>
  <si>
    <t>Female</t>
  </si>
  <si>
    <t>Queen</t>
  </si>
  <si>
    <t>Favour</t>
  </si>
  <si>
    <t>Deborah</t>
  </si>
  <si>
    <t>Prosper</t>
  </si>
  <si>
    <t>non-binary</t>
  </si>
  <si>
    <t>Age Group</t>
  </si>
  <si>
    <t>Age Bracket</t>
  </si>
  <si>
    <t>Aggregate</t>
  </si>
  <si>
    <t>SUMIF</t>
  </si>
  <si>
    <t>Date To Text</t>
  </si>
  <si>
    <t>left/right/mid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</si>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</sst>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333994</xdr:colOff>
      <xdr:row>0</xdr:row>
      <xdr:rowOff>18556</xdr:rowOff>
    </xdr:from>
    <xdr:to>
      <xdr:col>3</xdr:col>
      <xdr:colOff>48243</xdr:colOff>
      <xdr:row>1</xdr:row>
      <xdr:rowOff>180481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2C5BA-E7AD-4FEE-9032-30B6B3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3" y="18556"/>
          <a:ext cx="524493" cy="353662"/>
        </a:xfrm>
        <a:prstGeom prst="rect">
          <a:avLst/>
        </a:prstGeom>
      </xdr:spPr>
    </xdr:pic>
    <xdr:clientData/>
  </xdr:twoCellAnchor>
  <xdr:twoCellAnchor editAs="oneCell">
    <xdr:from>
      <xdr:col>5</xdr:col>
      <xdr:colOff>1034886</xdr:colOff>
      <xdr:row>0</xdr:row>
      <xdr:rowOff>22884</xdr:rowOff>
    </xdr:from>
    <xdr:to>
      <xdr:col>6</xdr:col>
      <xdr:colOff>494805</xdr:colOff>
      <xdr:row>1</xdr:row>
      <xdr:rowOff>186046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393D7-3253-4ABB-8393-A6A6A2F8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841" y="22884"/>
          <a:ext cx="505195" cy="35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4E3-C974-433D-8F94-1948093CFA5C}">
  <dimension ref="A1:I12"/>
  <sheetViews>
    <sheetView topLeftCell="A6" zoomScale="130" zoomScaleNormal="130" workbookViewId="0">
      <selection activeCell="A9" sqref="A9:B13"/>
    </sheetView>
  </sheetViews>
  <sheetFormatPr defaultRowHeight="15" x14ac:dyDescent="0.25"/>
  <cols>
    <col min="1" max="1" width="15.7109375" customWidth="1"/>
    <col min="2" max="2" width="12" customWidth="1"/>
    <col min="3" max="3" width="12.140625" customWidth="1"/>
    <col min="4" max="4" width="11.85546875" customWidth="1"/>
    <col min="5" max="5" width="12" customWidth="1"/>
    <col min="6" max="6" width="15.7109375" customWidth="1"/>
    <col min="8" max="8" width="15.28515625" customWidth="1"/>
    <col min="9" max="9" width="12.85546875" customWidth="1"/>
  </cols>
  <sheetData>
    <row r="1" spans="1:9" x14ac:dyDescent="0.25">
      <c r="A1" s="3" t="s">
        <v>29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t="s">
        <v>30</v>
      </c>
      <c r="B3" t="s">
        <v>0</v>
      </c>
      <c r="C3" t="s">
        <v>1</v>
      </c>
      <c r="D3" t="s">
        <v>2</v>
      </c>
      <c r="E3" t="s">
        <v>3</v>
      </c>
      <c r="F3" t="s">
        <v>31</v>
      </c>
      <c r="G3" t="s">
        <v>33</v>
      </c>
      <c r="H3" t="s">
        <v>4</v>
      </c>
      <c r="I3" t="s">
        <v>5</v>
      </c>
    </row>
    <row r="4" spans="1:9" x14ac:dyDescent="0.25">
      <c r="A4">
        <v>1001</v>
      </c>
      <c r="B4" t="s">
        <v>6</v>
      </c>
      <c r="C4" t="s">
        <v>7</v>
      </c>
      <c r="D4">
        <v>23</v>
      </c>
      <c r="E4" t="s">
        <v>8</v>
      </c>
      <c r="F4" t="s">
        <v>32</v>
      </c>
      <c r="G4">
        <v>50000</v>
      </c>
      <c r="H4" s="1">
        <v>44532</v>
      </c>
      <c r="I4" t="s">
        <v>9</v>
      </c>
    </row>
    <row r="5" spans="1:9" x14ac:dyDescent="0.25">
      <c r="A5">
        <v>1003</v>
      </c>
      <c r="B5" t="s">
        <v>10</v>
      </c>
      <c r="C5" t="s">
        <v>11</v>
      </c>
      <c r="D5">
        <v>25</v>
      </c>
      <c r="E5" t="s">
        <v>12</v>
      </c>
      <c r="F5" t="s">
        <v>34</v>
      </c>
      <c r="G5">
        <v>34000</v>
      </c>
      <c r="H5" t="s">
        <v>13</v>
      </c>
      <c r="I5" s="1">
        <v>45253</v>
      </c>
    </row>
    <row r="6" spans="1:9" x14ac:dyDescent="0.25">
      <c r="A6">
        <v>1005</v>
      </c>
      <c r="B6" t="s">
        <v>14</v>
      </c>
      <c r="C6" t="s">
        <v>15</v>
      </c>
      <c r="D6">
        <v>34</v>
      </c>
      <c r="E6" t="s">
        <v>12</v>
      </c>
      <c r="F6" t="s">
        <v>32</v>
      </c>
      <c r="G6">
        <v>50000</v>
      </c>
      <c r="H6" s="1">
        <v>42780</v>
      </c>
      <c r="I6" s="1">
        <v>43865</v>
      </c>
    </row>
    <row r="7" spans="1:9" x14ac:dyDescent="0.25">
      <c r="A7">
        <v>1006</v>
      </c>
      <c r="B7" t="s">
        <v>16</v>
      </c>
      <c r="C7" t="s">
        <v>17</v>
      </c>
      <c r="D7">
        <v>24</v>
      </c>
      <c r="E7" t="s">
        <v>8</v>
      </c>
      <c r="F7" t="s">
        <v>34</v>
      </c>
      <c r="G7">
        <v>34000</v>
      </c>
      <c r="H7" s="1">
        <v>43235</v>
      </c>
      <c r="I7" s="1">
        <v>44017</v>
      </c>
    </row>
    <row r="8" spans="1:9" x14ac:dyDescent="0.25">
      <c r="A8">
        <v>1002</v>
      </c>
      <c r="B8" t="s">
        <v>18</v>
      </c>
      <c r="C8" t="s">
        <v>19</v>
      </c>
      <c r="D8">
        <v>32</v>
      </c>
      <c r="E8" t="s">
        <v>12</v>
      </c>
      <c r="F8" t="s">
        <v>36</v>
      </c>
      <c r="G8">
        <v>40000</v>
      </c>
      <c r="H8" s="1">
        <v>43865</v>
      </c>
      <c r="I8" s="1">
        <v>45627</v>
      </c>
    </row>
    <row r="9" spans="1:9" x14ac:dyDescent="0.25">
      <c r="A9">
        <v>1004</v>
      </c>
      <c r="B9" t="s">
        <v>20</v>
      </c>
      <c r="C9" t="s">
        <v>21</v>
      </c>
      <c r="D9">
        <v>28</v>
      </c>
      <c r="E9" t="s">
        <v>8</v>
      </c>
      <c r="F9" t="s">
        <v>35</v>
      </c>
      <c r="G9">
        <v>100000</v>
      </c>
      <c r="H9" s="1">
        <v>42779</v>
      </c>
      <c r="I9" s="1">
        <v>43864</v>
      </c>
    </row>
    <row r="10" spans="1:9" x14ac:dyDescent="0.25">
      <c r="A10">
        <v>1007</v>
      </c>
      <c r="B10" t="s">
        <v>22</v>
      </c>
      <c r="C10" t="s">
        <v>23</v>
      </c>
      <c r="D10">
        <v>25</v>
      </c>
      <c r="E10" t="s">
        <v>12</v>
      </c>
      <c r="F10" t="s">
        <v>35</v>
      </c>
      <c r="G10">
        <v>43000</v>
      </c>
      <c r="H10" s="1" t="s">
        <v>24</v>
      </c>
      <c r="I10" s="1">
        <v>43867</v>
      </c>
    </row>
    <row r="11" spans="1:9" x14ac:dyDescent="0.25">
      <c r="A11">
        <v>1008</v>
      </c>
      <c r="B11" t="s">
        <v>25</v>
      </c>
      <c r="C11" t="s">
        <v>26</v>
      </c>
      <c r="D11">
        <v>26</v>
      </c>
      <c r="E11" t="s">
        <v>8</v>
      </c>
      <c r="F11" t="s">
        <v>32</v>
      </c>
      <c r="G11">
        <v>60000</v>
      </c>
      <c r="H11" s="1">
        <v>42783</v>
      </c>
      <c r="I11" s="1">
        <v>43868</v>
      </c>
    </row>
    <row r="12" spans="1:9" x14ac:dyDescent="0.25">
      <c r="A12">
        <v>1009</v>
      </c>
      <c r="B12" t="s">
        <v>27</v>
      </c>
      <c r="C12" t="s">
        <v>28</v>
      </c>
      <c r="D12">
        <v>28</v>
      </c>
      <c r="E12" t="s">
        <v>12</v>
      </c>
      <c r="F12" t="s">
        <v>35</v>
      </c>
      <c r="G12">
        <v>52000</v>
      </c>
      <c r="H12" s="1">
        <v>42784</v>
      </c>
      <c r="I12" s="1">
        <v>43869</v>
      </c>
    </row>
  </sheetData>
  <mergeCells count="1">
    <mergeCell ref="A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4BBD-C795-4F5E-967B-98B739649628}">
  <dimension ref="A1:X12"/>
  <sheetViews>
    <sheetView tabSelected="1" topLeftCell="E1" workbookViewId="0">
      <selection activeCell="P2" sqref="P2:P10"/>
    </sheetView>
  </sheetViews>
  <sheetFormatPr defaultRowHeight="15" x14ac:dyDescent="0.25"/>
  <cols>
    <col min="4" max="5" width="23.7109375" customWidth="1"/>
    <col min="6" max="6" width="15.42578125" customWidth="1"/>
    <col min="13" max="13" width="13" customWidth="1"/>
    <col min="14" max="17" width="15.28515625" customWidth="1"/>
    <col min="18" max="18" width="15.28515625" style="4" customWidth="1"/>
    <col min="19" max="19" width="15.28515625" customWidth="1"/>
    <col min="20" max="20" width="26.5703125" bestFit="1" customWidth="1"/>
    <col min="21" max="21" width="9.7109375" bestFit="1" customWidth="1"/>
  </cols>
  <sheetData>
    <row r="1" spans="1:24" x14ac:dyDescent="0.25">
      <c r="A1" t="s">
        <v>30</v>
      </c>
      <c r="B1" t="s">
        <v>0</v>
      </c>
      <c r="C1" t="s">
        <v>1</v>
      </c>
      <c r="D1" t="s">
        <v>45</v>
      </c>
      <c r="E1" t="s">
        <v>53</v>
      </c>
      <c r="G1" t="s">
        <v>2</v>
      </c>
      <c r="H1" t="s">
        <v>54</v>
      </c>
      <c r="I1" t="s">
        <v>3</v>
      </c>
      <c r="J1" t="s">
        <v>31</v>
      </c>
      <c r="K1" t="s">
        <v>33</v>
      </c>
      <c r="L1" t="s">
        <v>55</v>
      </c>
      <c r="M1" t="s">
        <v>4</v>
      </c>
      <c r="N1" t="s">
        <v>57</v>
      </c>
      <c r="O1" t="s">
        <v>58</v>
      </c>
      <c r="P1" t="s">
        <v>59</v>
      </c>
      <c r="R1" s="4" t="s">
        <v>56</v>
      </c>
      <c r="S1" t="s">
        <v>5</v>
      </c>
      <c r="T1" s="2">
        <f ca="1">TODAY()</f>
        <v>45572</v>
      </c>
      <c r="U1" s="1">
        <v>37166</v>
      </c>
      <c r="V1">
        <f ca="1">DATEDIF(U1,TODAY(),"y")</f>
        <v>23</v>
      </c>
      <c r="W1">
        <f ca="1">DATEDIF(U1,TODAY(),"m")</f>
        <v>276</v>
      </c>
      <c r="X1">
        <f ca="1">DATEDIF(U1,TODAY(),"d")</f>
        <v>8406</v>
      </c>
    </row>
    <row r="2" spans="1:24" x14ac:dyDescent="0.25">
      <c r="A2">
        <v>1001</v>
      </c>
      <c r="B2" t="s">
        <v>37</v>
      </c>
      <c r="C2" t="s">
        <v>7</v>
      </c>
      <c r="D2" t="str">
        <f>CONCATENATE(C2, " ", B2)</f>
        <v>Akusa DAVID</v>
      </c>
      <c r="E2" t="str">
        <f>IF(G2&lt;30,"Young", "Adult")</f>
        <v>Young</v>
      </c>
      <c r="F2" t="str">
        <f>_xlfn.IFS(G2&lt;25, "Young", G2&lt;30, "Adult", G2&gt;30, "Old")</f>
        <v>Young</v>
      </c>
      <c r="G2">
        <v>23</v>
      </c>
      <c r="H2" t="str">
        <f>IF(G2&lt;25, "Young", IF(G2&lt;30, "Adult", "Old"))</f>
        <v>Young</v>
      </c>
      <c r="I2" t="s">
        <v>46</v>
      </c>
      <c r="J2" t="s">
        <v>32</v>
      </c>
      <c r="K2">
        <v>50000</v>
      </c>
      <c r="L2">
        <f>SUM(K2:K10)</f>
        <v>463000</v>
      </c>
      <c r="M2" s="1">
        <v>44532</v>
      </c>
      <c r="N2" s="4" t="str">
        <f>TEXT(M2, "dd/mm/yyyy")</f>
        <v>02/12/2021</v>
      </c>
      <c r="O2" s="4" t="str">
        <f>LEFT(N2,2)</f>
        <v>02</v>
      </c>
      <c r="P2" s="4" t="str">
        <f>MID(N2, 4,2)</f>
        <v>12</v>
      </c>
      <c r="Q2" s="4"/>
      <c r="R2" s="4">
        <f>+SUMIF(J2:J10,"Data Analysis", K2:K10)</f>
        <v>160000</v>
      </c>
      <c r="S2" s="4" t="s">
        <v>9</v>
      </c>
    </row>
    <row r="3" spans="1:24" x14ac:dyDescent="0.25">
      <c r="A3">
        <v>1002</v>
      </c>
      <c r="B3" t="s">
        <v>38</v>
      </c>
      <c r="C3" t="s">
        <v>48</v>
      </c>
      <c r="D3" t="str">
        <f t="shared" ref="D3:D10" si="0">CONCATENATE(C3, " ", B3)</f>
        <v>Queen JASON</v>
      </c>
      <c r="E3" t="str">
        <f t="shared" ref="E3:E10" si="1">IF(G3&lt;30,"Young", "Adult")</f>
        <v>Adult</v>
      </c>
      <c r="F3" t="str">
        <f t="shared" ref="F3:F10" si="2">_xlfn.IFS(G3&lt;25, "Young", G3&lt;30, "Adult", G3&gt;30, "Old")</f>
        <v>Old</v>
      </c>
      <c r="G3">
        <v>32</v>
      </c>
      <c r="H3" t="str">
        <f t="shared" ref="H3:H10" si="3">IF(G3&lt;25, "Young", IF(G3&lt;30, "Adult", "Old"))</f>
        <v>Old</v>
      </c>
      <c r="I3" t="s">
        <v>47</v>
      </c>
      <c r="J3" t="s">
        <v>36</v>
      </c>
      <c r="K3">
        <v>40000</v>
      </c>
      <c r="L3">
        <f>AVERAGE(K2:K10)</f>
        <v>51444.444444444445</v>
      </c>
      <c r="M3" s="1">
        <v>43865</v>
      </c>
      <c r="N3" s="4" t="str">
        <f t="shared" ref="N3:N10" si="4">TEXT(M3, "dd/mm/yyyy")</f>
        <v>04/02/2020</v>
      </c>
      <c r="O3" s="4" t="str">
        <f t="shared" ref="O3:O10" si="5">LEFT(N3,2)</f>
        <v>04</v>
      </c>
      <c r="P3" s="4" t="str">
        <f t="shared" ref="P3:P10" si="6">MID(N3, 4,2)</f>
        <v>02</v>
      </c>
      <c r="Q3" s="4"/>
      <c r="S3" s="1">
        <v>45627</v>
      </c>
    </row>
    <row r="4" spans="1:24" x14ac:dyDescent="0.25">
      <c r="A4">
        <v>1003</v>
      </c>
      <c r="B4" t="s">
        <v>39</v>
      </c>
      <c r="C4" t="s">
        <v>49</v>
      </c>
      <c r="D4" t="str">
        <f t="shared" si="0"/>
        <v>Favour AMADI</v>
      </c>
      <c r="E4" t="str">
        <f t="shared" si="1"/>
        <v>Young</v>
      </c>
      <c r="F4" t="str">
        <f t="shared" si="2"/>
        <v>Adult</v>
      </c>
      <c r="G4">
        <v>25</v>
      </c>
      <c r="H4" t="str">
        <f t="shared" si="3"/>
        <v>Adult</v>
      </c>
      <c r="I4" t="s">
        <v>47</v>
      </c>
      <c r="J4" t="s">
        <v>34</v>
      </c>
      <c r="K4">
        <v>34000</v>
      </c>
      <c r="L4">
        <f>COUNT(K2:K10)</f>
        <v>9</v>
      </c>
      <c r="M4" t="s">
        <v>13</v>
      </c>
      <c r="N4" s="4" t="str">
        <f t="shared" si="4"/>
        <v>30/4/2018</v>
      </c>
      <c r="O4" s="4" t="str">
        <f t="shared" si="5"/>
        <v>30</v>
      </c>
      <c r="P4" s="4" t="str">
        <f t="shared" si="6"/>
        <v>4/</v>
      </c>
      <c r="Q4" s="4"/>
      <c r="R4" s="4">
        <f>SUMIF(I2:I10, "Female", K2:K10)</f>
        <v>219000</v>
      </c>
      <c r="S4" s="1">
        <v>45253</v>
      </c>
    </row>
    <row r="5" spans="1:24" x14ac:dyDescent="0.25">
      <c r="A5">
        <v>1004</v>
      </c>
      <c r="B5" t="s">
        <v>40</v>
      </c>
      <c r="C5" t="s">
        <v>21</v>
      </c>
      <c r="D5" t="str">
        <f t="shared" si="0"/>
        <v>Trust PIUS</v>
      </c>
      <c r="E5" t="str">
        <f t="shared" si="1"/>
        <v>Young</v>
      </c>
      <c r="F5" t="str">
        <f t="shared" si="2"/>
        <v>Adult</v>
      </c>
      <c r="G5">
        <v>28</v>
      </c>
      <c r="H5" t="str">
        <f t="shared" si="3"/>
        <v>Adult</v>
      </c>
      <c r="I5" t="s">
        <v>52</v>
      </c>
      <c r="J5" t="s">
        <v>35</v>
      </c>
      <c r="K5">
        <v>100000</v>
      </c>
      <c r="L5">
        <f>MIN(K2:K10)</f>
        <v>34000</v>
      </c>
      <c r="M5" s="1">
        <v>42779</v>
      </c>
      <c r="N5" s="4" t="str">
        <f t="shared" si="4"/>
        <v>13/02/2017</v>
      </c>
      <c r="O5" s="4" t="str">
        <f t="shared" si="5"/>
        <v>13</v>
      </c>
      <c r="P5" s="4" t="str">
        <f t="shared" si="6"/>
        <v>02</v>
      </c>
      <c r="Q5" s="4"/>
      <c r="R5" s="4">
        <f>SUMIFS(K2:K10, I2:I10, "Female", J2:J10, "programming", G2:G10, "&lt; 30")</f>
        <v>95000</v>
      </c>
      <c r="S5" s="1">
        <v>43864</v>
      </c>
    </row>
    <row r="6" spans="1:24" x14ac:dyDescent="0.25">
      <c r="A6">
        <v>1005</v>
      </c>
      <c r="B6" t="s">
        <v>41</v>
      </c>
      <c r="C6" t="s">
        <v>15</v>
      </c>
      <c r="D6" t="str">
        <f t="shared" si="0"/>
        <v>Angel MIKEAL</v>
      </c>
      <c r="E6" t="str">
        <f t="shared" si="1"/>
        <v>Adult</v>
      </c>
      <c r="F6" t="str">
        <f t="shared" si="2"/>
        <v>Old</v>
      </c>
      <c r="G6">
        <v>34</v>
      </c>
      <c r="H6" t="str">
        <f t="shared" si="3"/>
        <v>Old</v>
      </c>
      <c r="I6" t="s">
        <v>47</v>
      </c>
      <c r="J6" t="s">
        <v>32</v>
      </c>
      <c r="K6">
        <v>50000</v>
      </c>
      <c r="M6" s="1">
        <v>42780</v>
      </c>
      <c r="N6" s="4" t="str">
        <f t="shared" si="4"/>
        <v>14/02/2017</v>
      </c>
      <c r="O6" s="4" t="str">
        <f t="shared" si="5"/>
        <v>14</v>
      </c>
      <c r="P6" s="4" t="str">
        <f t="shared" si="6"/>
        <v>02</v>
      </c>
      <c r="Q6" s="4"/>
      <c r="S6" s="1">
        <v>43865</v>
      </c>
    </row>
    <row r="7" spans="1:24" x14ac:dyDescent="0.25">
      <c r="A7">
        <v>1006</v>
      </c>
      <c r="B7" t="s">
        <v>42</v>
      </c>
      <c r="C7" t="s">
        <v>17</v>
      </c>
      <c r="D7" t="str">
        <f t="shared" si="0"/>
        <v>Jude MANE</v>
      </c>
      <c r="E7" t="str">
        <f t="shared" si="1"/>
        <v>Young</v>
      </c>
      <c r="F7" t="str">
        <f t="shared" si="2"/>
        <v>Young</v>
      </c>
      <c r="G7">
        <v>24</v>
      </c>
      <c r="H7" t="str">
        <f t="shared" si="3"/>
        <v>Young</v>
      </c>
      <c r="I7" t="s">
        <v>46</v>
      </c>
      <c r="J7" t="s">
        <v>34</v>
      </c>
      <c r="K7">
        <v>34000</v>
      </c>
      <c r="M7" s="1">
        <v>43235</v>
      </c>
      <c r="N7" s="4" t="str">
        <f t="shared" si="4"/>
        <v>15/05/2018</v>
      </c>
      <c r="O7" s="4" t="str">
        <f>LEFT(N7,2)</f>
        <v>15</v>
      </c>
      <c r="P7" s="4" t="str">
        <f t="shared" si="6"/>
        <v>05</v>
      </c>
      <c r="Q7" s="4"/>
      <c r="S7" s="1">
        <v>44017</v>
      </c>
    </row>
    <row r="8" spans="1:24" x14ac:dyDescent="0.25">
      <c r="A8">
        <v>1007</v>
      </c>
      <c r="B8" t="s">
        <v>43</v>
      </c>
      <c r="C8" t="s">
        <v>50</v>
      </c>
      <c r="D8" t="str">
        <f t="shared" si="0"/>
        <v>Deborah AKAJURU</v>
      </c>
      <c r="E8" t="str">
        <f t="shared" si="1"/>
        <v>Young</v>
      </c>
      <c r="F8" t="str">
        <f t="shared" si="2"/>
        <v>Adult</v>
      </c>
      <c r="G8">
        <v>25</v>
      </c>
      <c r="H8" t="str">
        <f t="shared" si="3"/>
        <v>Adult</v>
      </c>
      <c r="I8" t="s">
        <v>47</v>
      </c>
      <c r="J8" t="s">
        <v>35</v>
      </c>
      <c r="K8">
        <v>43000</v>
      </c>
      <c r="L8" t="e">
        <f>sumif</f>
        <v>#NAME?</v>
      </c>
      <c r="M8" s="1" t="s">
        <v>24</v>
      </c>
      <c r="N8" s="4" t="str">
        <f t="shared" si="4"/>
        <v>16/2/2017</v>
      </c>
      <c r="O8" s="4" t="str">
        <f t="shared" si="5"/>
        <v>16</v>
      </c>
      <c r="P8" s="4" t="str">
        <f>MID(N8, 4,2)</f>
        <v>2/</v>
      </c>
      <c r="Q8" s="4"/>
      <c r="S8" s="1">
        <v>43867</v>
      </c>
    </row>
    <row r="9" spans="1:24" x14ac:dyDescent="0.25">
      <c r="A9">
        <v>1008</v>
      </c>
      <c r="B9" t="s">
        <v>25</v>
      </c>
      <c r="C9" t="s">
        <v>51</v>
      </c>
      <c r="D9" t="str">
        <f t="shared" si="0"/>
        <v>Prosper EZEKIEL</v>
      </c>
      <c r="E9" t="str">
        <f t="shared" si="1"/>
        <v>Young</v>
      </c>
      <c r="F9" t="str">
        <f>_xlfn.IFS(G9&lt;25, "Young", G9&lt;30, "Adult", G9&gt;30, "Old")</f>
        <v>Adult</v>
      </c>
      <c r="G9">
        <v>26</v>
      </c>
      <c r="H9" t="str">
        <f t="shared" si="3"/>
        <v>Adult</v>
      </c>
      <c r="I9" t="s">
        <v>46</v>
      </c>
      <c r="J9" t="s">
        <v>32</v>
      </c>
      <c r="K9">
        <v>60000</v>
      </c>
      <c r="M9" s="1">
        <v>42783</v>
      </c>
      <c r="N9" s="4" t="str">
        <f t="shared" si="4"/>
        <v>17/02/2017</v>
      </c>
      <c r="O9" s="4" t="str">
        <f t="shared" si="5"/>
        <v>17</v>
      </c>
      <c r="P9" s="4" t="str">
        <f t="shared" si="6"/>
        <v>02</v>
      </c>
      <c r="Q9" s="4"/>
      <c r="S9" s="1">
        <v>43868</v>
      </c>
    </row>
    <row r="10" spans="1:24" x14ac:dyDescent="0.25">
      <c r="A10">
        <v>1009</v>
      </c>
      <c r="B10" t="s">
        <v>44</v>
      </c>
      <c r="C10" t="s">
        <v>28</v>
      </c>
      <c r="D10" t="str">
        <f t="shared" si="0"/>
        <v>Miracle OLA</v>
      </c>
      <c r="E10" t="str">
        <f t="shared" si="1"/>
        <v>Young</v>
      </c>
      <c r="F10" t="str">
        <f t="shared" si="2"/>
        <v>Adult</v>
      </c>
      <c r="G10">
        <v>28</v>
      </c>
      <c r="H10" t="str">
        <f t="shared" si="3"/>
        <v>Adult</v>
      </c>
      <c r="I10" t="s">
        <v>47</v>
      </c>
      <c r="J10" t="s">
        <v>35</v>
      </c>
      <c r="K10">
        <v>52000</v>
      </c>
      <c r="M10" s="1">
        <v>42784</v>
      </c>
      <c r="N10" s="4" t="str">
        <f t="shared" si="4"/>
        <v>18/02/2017</v>
      </c>
      <c r="O10" s="4" t="str">
        <f t="shared" si="5"/>
        <v>18</v>
      </c>
      <c r="P10" s="4" t="str">
        <f t="shared" si="6"/>
        <v>02</v>
      </c>
      <c r="Q10" s="4"/>
      <c r="S10" s="1">
        <v>43869</v>
      </c>
    </row>
    <row r="12" spans="1:24" x14ac:dyDescent="0.25">
      <c r="E12" t="e">
        <f>ifs</f>
        <v>#NAME?</v>
      </c>
    </row>
  </sheetData>
  <sortState ref="A2:M1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A2000000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CHIZOR</cp:lastModifiedBy>
  <dcterms:created xsi:type="dcterms:W3CDTF">2024-06-12T19:38:49Z</dcterms:created>
  <dcterms:modified xsi:type="dcterms:W3CDTF">2024-10-07T12:47:27Z</dcterms:modified>
</cp:coreProperties>
</file>