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529"/>
  <workbookPr defaultThemeVersion="166925"/>
  <mc:AlternateContent xmlns:mc="http://schemas.openxmlformats.org/markup-compatibility/2006">
    <mc:Choice Requires="x15">
      <x15ac:absPath xmlns:x15ac="http://schemas.microsoft.com/office/spreadsheetml/2010/11/ac" url="D:\Dílna\Kutění\Python\ICCS\resources\exc\"/>
    </mc:Choice>
  </mc:AlternateContent>
  <xr:revisionPtr revIDLastSave="0" documentId="8_{A0505DD1-8990-484E-9A9C-F3C6B044418D}" xr6:coauthVersionLast="47" xr6:coauthVersionMax="47" xr10:uidLastSave="{00000000-0000-0000-0000-000000000000}"/>
  <bookViews>
    <workbookView xWindow="-120" yWindow="-120" windowWidth="29040" windowHeight="1584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6" i="1" l="1"/>
  <c r="AV6" i="1"/>
  <c r="AP6" i="1"/>
  <c r="AN6" i="1"/>
  <c r="AJ6" i="1"/>
  <c r="AH6" i="1"/>
  <c r="AE6" i="1"/>
  <c r="AF6" i="1" s="1"/>
  <c r="Z6" i="1"/>
  <c r="P6" i="1"/>
  <c r="N6" i="1"/>
  <c r="M6" i="1"/>
  <c r="L6" i="1"/>
  <c r="K6" i="1"/>
  <c r="J6" i="1"/>
  <c r="I6" i="1"/>
  <c r="E6" i="1"/>
  <c r="D6" i="1"/>
  <c r="A6" i="1"/>
  <c r="AP5" i="1"/>
  <c r="AN5" i="1"/>
  <c r="AL5" i="1"/>
  <c r="AJ5" i="1"/>
  <c r="AH5" i="1"/>
  <c r="AE5" i="1"/>
  <c r="AF5" i="1" s="1"/>
  <c r="Y5" i="1"/>
  <c r="Z5" i="1" s="1"/>
  <c r="P5" i="1"/>
  <c r="AW5" i="1" s="1"/>
  <c r="AX5" i="1" s="1"/>
  <c r="H5" i="1"/>
  <c r="H6" i="1" s="1"/>
  <c r="Q5" i="1" l="1"/>
  <c r="R5" i="1" s="1"/>
  <c r="W5" i="1" s="1"/>
  <c r="T5" i="1"/>
  <c r="S5" i="1" s="1"/>
  <c r="AA5" i="1" s="1"/>
  <c r="AB5" i="1"/>
  <c r="C6" i="1"/>
  <c r="B6" i="1" s="1"/>
  <c r="AU5" i="1"/>
  <c r="AV5" i="1" s="1"/>
  <c r="T6" i="1"/>
  <c r="S6" i="1" s="1"/>
  <c r="Q6" i="1"/>
  <c r="R6" i="1" s="1"/>
  <c r="W6" i="1" s="1"/>
  <c r="AL6" i="1" l="1"/>
  <c r="AA6" i="1" s="1"/>
</calcChain>
</file>

<file path=xl/comments1.xml><?xml version="1.0" encoding="utf-8"?>
<comments xmlns="http://schemas.openxmlformats.org/spreadsheetml/2006/main">
  <authors>
    <author>Jan Mertens</author>
    <author>JANECEK</author>
  </authors>
  <commentList>
    <comment ref="F4" authorId="0" shapeId="0">
      <text>
        <r>
          <rPr>
            <b/>
            <sz val="9"/>
            <color indexed="81"/>
            <rFont val="Tahoma"/>
            <family val="2"/>
          </rPr>
          <t>Jan Mertens:</t>
        </r>
        <r>
          <rPr>
            <sz val="9"/>
            <color indexed="81"/>
            <rFont val="Tahoma"/>
            <family val="2"/>
          </rPr>
          <t xml:space="preserve">
Only filled in when something arrives
In case of multiple species within the same minute, separate by one space
</t>
        </r>
      </text>
    </comment>
    <comment ref="G4" authorId="0" shapeId="0">
      <text>
        <r>
          <rPr>
            <b/>
            <sz val="9"/>
            <color indexed="81"/>
            <rFont val="Tahoma"/>
            <family val="2"/>
          </rPr>
          <t>Jan Mertens:</t>
        </r>
        <r>
          <rPr>
            <sz val="9"/>
            <color indexed="81"/>
            <rFont val="Tahoma"/>
            <family val="2"/>
          </rPr>
          <t xml:space="preserve">
Here you fill the last two numbers of the video file, corresponding with the minute in which the file was created</t>
        </r>
      </text>
    </comment>
    <comment ref="H4" authorId="0" shapeId="0">
      <text>
        <r>
          <rPr>
            <b/>
            <sz val="9"/>
            <color indexed="81"/>
            <rFont val="Tahoma"/>
            <family val="2"/>
          </rPr>
          <t>Jan Mertens:</t>
        </r>
        <r>
          <rPr>
            <sz val="9"/>
            <color indexed="81"/>
            <rFont val="Tahoma"/>
            <family val="2"/>
          </rPr>
          <t xml:space="preserve">
Edit the end of the file name by adding the two last digits used as file names by the camera to column G</t>
        </r>
      </text>
    </comment>
    <comment ref="I4" authorId="1" shapeId="0">
      <text>
        <r>
          <rPr>
            <b/>
            <sz val="9"/>
            <color indexed="81"/>
            <rFont val="Tahoma"/>
            <family val="2"/>
          </rPr>
          <t>JANECEK:</t>
        </r>
        <r>
          <rPr>
            <sz val="9"/>
            <color indexed="81"/>
            <rFont val="Tahoma"/>
            <family val="2"/>
          </rPr>
          <t xml:space="preserve">
If all is OK. i.e. on the video is at least one flower and there was no camera error etc. -&gt; Put "1"</t>
        </r>
      </text>
    </comment>
    <comment ref="M4" authorId="0" shapeId="0">
      <text>
        <r>
          <rPr>
            <b/>
            <sz val="9"/>
            <color indexed="81"/>
            <rFont val="Tahoma"/>
            <family val="2"/>
          </rPr>
          <t>Jan Mertens:</t>
        </r>
        <r>
          <rPr>
            <sz val="9"/>
            <color indexed="81"/>
            <rFont val="Tahoma"/>
            <family val="2"/>
          </rPr>
          <t xml:space="preserve">
If hermaphroditic flowers, or if you can't tell from the recording, use male flowers.</t>
        </r>
      </text>
    </comment>
    <comment ref="O4" authorId="0" shapeId="0">
      <text>
        <r>
          <rPr>
            <b/>
            <sz val="9"/>
            <color indexed="81"/>
            <rFont val="Tahoma"/>
            <family val="2"/>
          </rPr>
          <t>Jan Mertens:</t>
        </r>
        <r>
          <rPr>
            <sz val="9"/>
            <color indexed="81"/>
            <rFont val="Tahoma"/>
            <family val="2"/>
          </rPr>
          <t xml:space="preserve">
Multiplier for consecutive videos. Add 1 for each video file the observation remained present</t>
        </r>
      </text>
    </comment>
    <comment ref="T4" authorId="0" shapeId="0">
      <text>
        <r>
          <rPr>
            <b/>
            <sz val="9"/>
            <color indexed="81"/>
            <rFont val="Tahoma"/>
            <family val="2"/>
          </rPr>
          <t>Jan Mertens:</t>
        </r>
        <r>
          <rPr>
            <sz val="9"/>
            <color indexed="81"/>
            <rFont val="Tahoma"/>
            <family val="2"/>
          </rPr>
          <t xml:space="preserve">
This is the time of departure as seen on the clock on the video, usually in the left top corner. The hour is filled in automatically, minutes and seconds have to be filled in manually. If the hour is not the same as calculated, change it manually by overriding the fomula.</t>
        </r>
      </text>
    </comment>
    <comment ref="X4" authorId="0" shapeId="0">
      <text>
        <r>
          <rPr>
            <b/>
            <sz val="9"/>
            <color indexed="81"/>
            <rFont val="Tahoma"/>
            <family val="2"/>
          </rPr>
          <t>Jan Mertens:</t>
        </r>
        <r>
          <rPr>
            <sz val="9"/>
            <color indexed="81"/>
            <rFont val="Tahoma"/>
            <family val="2"/>
          </rPr>
          <t xml:space="preserve">
Here you fill in the visitor species. If you use a Morphospecies table, add any newly observed morphospecies there, then select it from the dropdown table here.</t>
        </r>
      </text>
    </comment>
    <comment ref="Y4" authorId="0" shapeId="0">
      <text>
        <r>
          <rPr>
            <b/>
            <sz val="9"/>
            <color indexed="81"/>
            <rFont val="Tahoma"/>
            <family val="2"/>
          </rPr>
          <t>Jan Mertens:</t>
        </r>
        <r>
          <rPr>
            <sz val="9"/>
            <color indexed="81"/>
            <rFont val="Tahoma"/>
            <family val="2"/>
          </rPr>
          <t xml:space="preserve">
If you use the morphospecies table, this will be filled in automatically.</t>
        </r>
      </text>
    </comment>
    <comment ref="Z4" authorId="0" shapeId="0">
      <text>
        <r>
          <rPr>
            <b/>
            <sz val="9"/>
            <color indexed="81"/>
            <rFont val="Tahoma"/>
            <family val="2"/>
          </rPr>
          <t>Jan Mertens:</t>
        </r>
        <r>
          <rPr>
            <sz val="9"/>
            <color indexed="81"/>
            <rFont val="Tahoma"/>
            <family val="2"/>
          </rPr>
          <t xml:space="preserve">
If you use the morphospecies table, this will be filled in automatically.</t>
        </r>
      </text>
    </comment>
    <comment ref="AA4" authorId="0" shapeId="0">
      <text>
        <r>
          <rPr>
            <b/>
            <sz val="9"/>
            <color indexed="81"/>
            <rFont val="Tahoma"/>
            <family val="2"/>
          </rPr>
          <t>Jan Mertens:</t>
        </r>
        <r>
          <rPr>
            <sz val="9"/>
            <color indexed="81"/>
            <rFont val="Tahoma"/>
            <family val="2"/>
          </rPr>
          <t xml:space="preserve">
This column will check if the time spent on the actions equals the total duration of the visit, if not, it will show up red.</t>
        </r>
      </text>
    </comment>
    <comment ref="AB4" authorId="1" shapeId="0">
      <text>
        <r>
          <rPr>
            <b/>
            <sz val="9"/>
            <color indexed="81"/>
            <rFont val="Tahoma"/>
            <family val="2"/>
            <charset val="238"/>
          </rPr>
          <t>JANECEK:</t>
        </r>
        <r>
          <rPr>
            <sz val="9"/>
            <color indexed="81"/>
            <rFont val="Tahoma"/>
            <family val="2"/>
            <charset val="238"/>
          </rPr>
          <t xml:space="preserve">
i.e. number of flowers from which was taken reward (or from which visitor want to take) </t>
        </r>
      </text>
    </comment>
    <comment ref="AD4" authorId="0" shapeId="0">
      <text>
        <r>
          <rPr>
            <b/>
            <sz val="9"/>
            <color indexed="81"/>
            <rFont val="Tahoma"/>
            <family val="2"/>
          </rPr>
          <t>Jan Mertens:</t>
        </r>
        <r>
          <rPr>
            <sz val="9"/>
            <color indexed="81"/>
            <rFont val="Tahoma"/>
            <family val="2"/>
          </rPr>
          <t xml:space="preserve">
Some personal index number to know which individual flower was visited. Multiple flowers are separated by commas!</t>
        </r>
      </text>
    </comment>
    <comment ref="AE4" authorId="0" shapeId="0">
      <text>
        <r>
          <rPr>
            <b/>
            <sz val="9"/>
            <color indexed="81"/>
            <rFont val="Tahoma"/>
            <family val="2"/>
          </rPr>
          <t>Jan Mertens:</t>
        </r>
        <r>
          <rPr>
            <sz val="9"/>
            <color indexed="81"/>
            <rFont val="Tahoma"/>
            <family val="2"/>
          </rPr>
          <t xml:space="preserve">
If present, enter 1, otherwise leave blank</t>
        </r>
      </text>
    </comment>
    <comment ref="AG4" authorId="0" shapeId="0">
      <text>
        <r>
          <rPr>
            <b/>
            <sz val="9"/>
            <color indexed="81"/>
            <rFont val="Tahoma"/>
            <family val="2"/>
          </rPr>
          <t>Jan Mertens:</t>
        </r>
        <r>
          <rPr>
            <sz val="9"/>
            <color indexed="81"/>
            <rFont val="Tahoma"/>
            <family val="2"/>
          </rPr>
          <t xml:space="preserve">
If present, enter 1, otherwise leave blank</t>
        </r>
      </text>
    </comment>
    <comment ref="AI4" authorId="0" shapeId="0">
      <text>
        <r>
          <rPr>
            <b/>
            <sz val="9"/>
            <color indexed="81"/>
            <rFont val="Tahoma"/>
            <family val="2"/>
          </rPr>
          <t>Jan Mertens:</t>
        </r>
        <r>
          <rPr>
            <sz val="9"/>
            <color indexed="81"/>
            <rFont val="Tahoma"/>
            <family val="2"/>
          </rPr>
          <t xml:space="preserve">
If present, enter 1, otherwise leave blank</t>
        </r>
      </text>
    </comment>
    <comment ref="AK4" authorId="0" shapeId="0">
      <text>
        <r>
          <rPr>
            <b/>
            <sz val="9"/>
            <color indexed="81"/>
            <rFont val="Tahoma"/>
            <family val="2"/>
          </rPr>
          <t>Jan Mertens:</t>
        </r>
        <r>
          <rPr>
            <sz val="9"/>
            <color indexed="81"/>
            <rFont val="Tahoma"/>
            <family val="2"/>
          </rPr>
          <t xml:space="preserve">
If present, enter 1, otherwise leave blank</t>
        </r>
      </text>
    </comment>
    <comment ref="AM4" authorId="1" shapeId="0">
      <text>
        <r>
          <rPr>
            <b/>
            <sz val="9"/>
            <color indexed="81"/>
            <rFont val="Tahoma"/>
            <family val="2"/>
            <charset val="238"/>
          </rPr>
          <t>JANECEK:</t>
        </r>
        <r>
          <rPr>
            <sz val="9"/>
            <color indexed="81"/>
            <rFont val="Tahoma"/>
            <family val="2"/>
            <charset val="238"/>
          </rPr>
          <t xml:space="preserve">
Unsuccessful usualy because of absence of nectar or inability to reach the nectar because of short proboscis etc.
If present, enter 1, otherwise leave blank</t>
        </r>
      </text>
    </comment>
    <comment ref="AO4" authorId="0" shapeId="0">
      <text>
        <r>
          <rPr>
            <b/>
            <sz val="9"/>
            <color indexed="81"/>
            <rFont val="Tahoma"/>
            <family val="2"/>
          </rPr>
          <t>Jan Mertens:</t>
        </r>
        <r>
          <rPr>
            <sz val="9"/>
            <color indexed="81"/>
            <rFont val="Tahoma"/>
            <family val="2"/>
          </rPr>
          <t xml:space="preserve">
(e.g. petals, sepals)
If present, enter 1, otherwise leave blank</t>
        </r>
      </text>
    </comment>
    <comment ref="AR4" authorId="1" shapeId="0">
      <text>
        <r>
          <rPr>
            <b/>
            <sz val="9"/>
            <color indexed="81"/>
            <rFont val="Tahoma"/>
            <family val="2"/>
            <charset val="238"/>
          </rPr>
          <t>JANECEK:</t>
        </r>
        <r>
          <rPr>
            <sz val="9"/>
            <color indexed="81"/>
            <rFont val="Tahoma"/>
            <family val="2"/>
            <charset val="238"/>
          </rPr>
          <t xml:space="preserve">
Visitor creates holes in the flower to achieve the nectar (i.e. does not enter flower  legitimely)</t>
        </r>
      </text>
    </comment>
    <comment ref="AS4" authorId="1" shapeId="0">
      <text>
        <r>
          <rPr>
            <b/>
            <sz val="9"/>
            <color indexed="81"/>
            <rFont val="Tahoma"/>
            <family val="2"/>
            <charset val="238"/>
          </rPr>
          <t>JANECEK:</t>
        </r>
        <r>
          <rPr>
            <sz val="9"/>
            <color indexed="81"/>
            <rFont val="Tahoma"/>
            <family val="2"/>
            <charset val="238"/>
          </rPr>
          <t xml:space="preserve">
Visitor is using holes created by Primary robbers to achieve nectar</t>
        </r>
      </text>
    </comment>
    <comment ref="AU4" authorId="0" shapeId="0">
      <text>
        <r>
          <rPr>
            <b/>
            <sz val="9"/>
            <color indexed="81"/>
            <rFont val="Tahoma"/>
            <family val="2"/>
          </rPr>
          <t>Jan Mertens:</t>
        </r>
        <r>
          <rPr>
            <sz val="9"/>
            <color indexed="81"/>
            <rFont val="Tahoma"/>
            <family val="2"/>
          </rPr>
          <t xml:space="preserve">
If present, enter 1, otherwise leave blank
</t>
        </r>
      </text>
    </comment>
    <comment ref="AW4" authorId="0" shapeId="0">
      <text>
        <r>
          <rPr>
            <b/>
            <sz val="9"/>
            <color indexed="81"/>
            <rFont val="Tahoma"/>
            <family val="2"/>
          </rPr>
          <t>Jan Mertens:</t>
        </r>
        <r>
          <rPr>
            <sz val="9"/>
            <color indexed="81"/>
            <rFont val="Tahoma"/>
            <family val="2"/>
          </rPr>
          <t xml:space="preserve">
If present, enter 1, otherwise leave blank</t>
        </r>
      </text>
    </comment>
    <comment ref="A5" authorId="0" shapeId="0">
      <text>
        <r>
          <rPr>
            <b/>
            <sz val="9"/>
            <color indexed="81"/>
            <rFont val="Tahoma"/>
            <family val="2"/>
          </rPr>
          <t>Jan Mertens:</t>
        </r>
        <r>
          <rPr>
            <sz val="9"/>
            <color indexed="81"/>
            <rFont val="Tahoma"/>
            <family val="2"/>
          </rPr>
          <t xml:space="preserve">
Fill in date, up to the minute on which the recording started</t>
        </r>
      </text>
    </comment>
    <comment ref="G5" authorId="0" shapeId="0">
      <text>
        <r>
          <rPr>
            <b/>
            <sz val="9"/>
            <color indexed="81"/>
            <rFont val="Tahoma"/>
            <family val="2"/>
          </rPr>
          <t>Jan Mertens:</t>
        </r>
        <r>
          <rPr>
            <sz val="9"/>
            <color indexed="81"/>
            <rFont val="Tahoma"/>
            <family val="2"/>
          </rPr>
          <t xml:space="preserve">
Files were always split in sections per hour, 30 minutes (so two sections) or 15 minutes (four sections), or 10 minutes (6 sections). Fill the starting minute of these sections here. Leave blank what is not used.</t>
        </r>
      </text>
    </comment>
    <comment ref="J5" authorId="0" shapeId="0">
      <text>
        <r>
          <rPr>
            <b/>
            <sz val="9"/>
            <color indexed="81"/>
            <rFont val="Tahoma"/>
            <family val="2"/>
          </rPr>
          <t>Jan Mertens:</t>
        </r>
        <r>
          <rPr>
            <sz val="9"/>
            <color indexed="81"/>
            <rFont val="Tahoma"/>
            <family val="2"/>
          </rPr>
          <t xml:space="preserve">
Fill in plant genus</t>
        </r>
      </text>
    </comment>
    <comment ref="K5" authorId="0" shapeId="0">
      <text>
        <r>
          <rPr>
            <b/>
            <sz val="9"/>
            <color indexed="81"/>
            <rFont val="Tahoma"/>
            <family val="2"/>
          </rPr>
          <t>Jan Mertens:</t>
        </r>
        <r>
          <rPr>
            <sz val="9"/>
            <color indexed="81"/>
            <rFont val="Tahoma"/>
            <family val="2"/>
          </rPr>
          <t xml:space="preserve">
Fill in plant species</t>
        </r>
      </text>
    </comment>
    <comment ref="L5" authorId="0" shapeId="0">
      <text>
        <r>
          <rPr>
            <b/>
            <sz val="9"/>
            <color indexed="81"/>
            <rFont val="Tahoma"/>
            <family val="2"/>
          </rPr>
          <t>Jan Mertens:</t>
        </r>
        <r>
          <rPr>
            <sz val="9"/>
            <color indexed="81"/>
            <rFont val="Tahoma"/>
            <family val="2"/>
          </rPr>
          <t xml:space="preserve">
Fill in the number of the plant, usually used to separate several individuals of the same species</t>
        </r>
      </text>
    </comment>
    <comment ref="M5" authorId="0" shapeId="0">
      <text>
        <r>
          <rPr>
            <b/>
            <sz val="9"/>
            <color indexed="81"/>
            <rFont val="Tahoma"/>
            <family val="2"/>
          </rPr>
          <t>Jan Mertens:</t>
        </r>
        <r>
          <rPr>
            <sz val="9"/>
            <color indexed="81"/>
            <rFont val="Tahoma"/>
            <family val="2"/>
          </rPr>
          <t xml:space="preserve">
Number of male flowers observed</t>
        </r>
      </text>
    </comment>
    <comment ref="N5" authorId="0" shapeId="0">
      <text>
        <r>
          <rPr>
            <b/>
            <sz val="9"/>
            <color indexed="81"/>
            <rFont val="Tahoma"/>
            <family val="2"/>
          </rPr>
          <t>Jan Mertens:</t>
        </r>
        <r>
          <rPr>
            <sz val="9"/>
            <color indexed="81"/>
            <rFont val="Tahoma"/>
            <family val="2"/>
          </rPr>
          <t xml:space="preserve">
Number of female flowers observed</t>
        </r>
      </text>
    </comment>
    <comment ref="P5" authorId="0" shapeId="0">
      <text>
        <r>
          <rPr>
            <b/>
            <sz val="9"/>
            <color indexed="81"/>
            <rFont val="Tahoma"/>
            <family val="2"/>
          </rPr>
          <t>Jan Mertens:</t>
        </r>
        <r>
          <rPr>
            <sz val="9"/>
            <color indexed="81"/>
            <rFont val="Tahoma"/>
            <family val="2"/>
          </rPr>
          <t xml:space="preserve">
Will automatically be set to '1' once you have entered seconds in column F</t>
        </r>
      </text>
    </comment>
  </commentList>
</comments>
</file>

<file path=xl/sharedStrings.xml><?xml version="1.0" encoding="utf-8"?>
<sst xmlns="http://schemas.openxmlformats.org/spreadsheetml/2006/main" count="78" uniqueCount="55">
  <si>
    <t>TIME</t>
  </si>
  <si>
    <t>FILES</t>
  </si>
  <si>
    <t>PLANT ID</t>
  </si>
  <si>
    <t>VISITORS (1)</t>
  </si>
  <si>
    <t>VISITOR BEHAVIOUR (1)</t>
  </si>
  <si>
    <t>CONTACT (1)</t>
  </si>
  <si>
    <t>Year</t>
  </si>
  <si>
    <t>Month</t>
  </si>
  <si>
    <t>Day</t>
  </si>
  <si>
    <t>Hour</t>
  </si>
  <si>
    <t>Min</t>
  </si>
  <si>
    <t>Sec</t>
  </si>
  <si>
    <t>##</t>
  </si>
  <si>
    <t>Video file name</t>
  </si>
  <si>
    <t>Video record present</t>
  </si>
  <si>
    <t>Plant Genus</t>
  </si>
  <si>
    <t>Plant Species</t>
  </si>
  <si>
    <t>Plant Number</t>
  </si>
  <si>
    <t>Number of observed flowers (M | F)</t>
  </si>
  <si>
    <t>Multiplier</t>
  </si>
  <si>
    <t>Visitor arrival</t>
  </si>
  <si>
    <t>Exact time of arrival</t>
  </si>
  <si>
    <t>T.o.A. in video file</t>
  </si>
  <si>
    <t>Total duration of visit (sec)</t>
  </si>
  <si>
    <t>Exact time of departure</t>
  </si>
  <si>
    <t>T.o.D. in video file</t>
  </si>
  <si>
    <t>Visitor species</t>
  </si>
  <si>
    <t xml:space="preserve">Insect order </t>
  </si>
  <si>
    <t>Sex</t>
  </si>
  <si>
    <t>Number of visited flowers (M | F)</t>
  </si>
  <si>
    <t>Flower number</t>
  </si>
  <si>
    <t>Resting/walking</t>
  </si>
  <si>
    <t>Duration (sec)</t>
  </si>
  <si>
    <t>Flying</t>
  </si>
  <si>
    <t>Feeding on pollen</t>
  </si>
  <si>
    <t xml:space="preserve">Feeding on nectar </t>
  </si>
  <si>
    <t>Unsuccessful nectardrinking attempts</t>
  </si>
  <si>
    <t>Feeding on floral parts</t>
  </si>
  <si>
    <t>Comment (visitor behaviour)</t>
  </si>
  <si>
    <t>Primary Robbing</t>
  </si>
  <si>
    <t>Secondary robbing</t>
  </si>
  <si>
    <t>Contact with anthers</t>
  </si>
  <si>
    <t># flowers with anthers contacted</t>
  </si>
  <si>
    <t>Contact with stigma</t>
  </si>
  <si>
    <t># flowers with stigmas contacted</t>
  </si>
  <si>
    <t>Apr</t>
  </si>
  <si>
    <t>Lavandula</t>
  </si>
  <si>
    <t>stoechas</t>
  </si>
  <si>
    <t>bee</t>
  </si>
  <si>
    <t>Hymenoptera</t>
  </si>
  <si>
    <t>?</t>
  </si>
  <si>
    <t>#</t>
  </si>
  <si>
    <t>00</t>
  </si>
  <si>
    <t>0/1</t>
  </si>
  <si>
    <t>str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</si>
</sst>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 00"/>
    <numFmt numFmtId="166" formatCode="[$-F400]h:mm:ss\ AM/PM"/>
  </numFmts>
  <fonts count="15" x14ac:knownFonts="1">
    <font>
      <sz val="11"/>
      <color theme="1"/>
      <name val="Calibri"/>
      <family val="2"/>
      <charset val="238"/>
      <scheme val="minor"/>
    </font>
    <font>
      <sz val="11"/>
      <color rgb="FFFF0000"/>
      <name val="Calibri"/>
      <family val="2"/>
      <charset val="238"/>
      <scheme val="minor"/>
    </font>
    <font>
      <b/>
      <sz val="11"/>
      <color theme="1"/>
      <name val="Calibri"/>
      <family val="2"/>
      <scheme val="minor"/>
    </font>
    <font>
      <b/>
      <sz val="11"/>
      <color theme="0"/>
      <name val="Calibri"/>
      <family val="2"/>
      <scheme val="minor"/>
    </font>
    <font>
      <b/>
      <sz val="11"/>
      <name val="Calibri"/>
      <family val="2"/>
      <scheme val="minor"/>
    </font>
    <font>
      <sz val="11"/>
      <color theme="1"/>
      <name val="Calibri"/>
      <family val="2"/>
      <scheme val="minor"/>
    </font>
    <font>
      <sz val="11"/>
      <color rgb="FFC00000"/>
      <name val="Calibri"/>
      <family val="2"/>
      <scheme val="minor"/>
    </font>
    <font>
      <sz val="11"/>
      <color rgb="FFFFFF00"/>
      <name val="Calibri"/>
      <family val="2"/>
      <scheme val="minor"/>
    </font>
    <font>
      <i/>
      <sz val="11"/>
      <color theme="1"/>
      <name val="Calibri"/>
      <family val="2"/>
      <scheme val="minor"/>
    </font>
    <font>
      <sz val="11"/>
      <color theme="0"/>
      <name val="Calibri"/>
      <family val="2"/>
      <scheme val="minor"/>
    </font>
    <font>
      <b/>
      <sz val="9"/>
      <color indexed="81"/>
      <name val="Tahoma"/>
      <family val="2"/>
    </font>
    <font>
      <sz val="9"/>
      <color indexed="81"/>
      <name val="Tahoma"/>
      <family val="2"/>
    </font>
    <font>
      <b/>
      <sz val="9"/>
      <color indexed="81"/>
      <name val="Tahoma"/>
      <family val="2"/>
      <charset val="238"/>
    </font>
    <font>
      <sz val="9"/>
      <color indexed="81"/>
      <name val="Tahoma"/>
      <family val="2"/>
      <charset val="238"/>
    </font>
    <font>
      <sz val="8"/>
      <name val="Calibri"/>
      <family val="2"/>
      <charset val="238"/>
      <scheme val="minor"/>
    </font>
  </fonts>
  <fills count="17">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
      <patternFill patternType="solid">
        <fgColor theme="2"/>
        <bgColor indexed="64"/>
      </patternFill>
    </fill>
    <fill>
      <patternFill patternType="solid">
        <fgColor theme="0" tint="-0.14999847407452621"/>
        <bgColor indexed="64"/>
      </patternFill>
    </fill>
    <fill>
      <patternFill patternType="solid">
        <fgColor theme="5" tint="0.39997558519241921"/>
        <bgColor indexed="64"/>
      </patternFill>
    </fill>
    <fill>
      <patternFill patternType="solid">
        <fgColor theme="0"/>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bgColor indexed="64"/>
      </patternFill>
    </fill>
    <fill>
      <patternFill patternType="solid">
        <fgColor theme="2"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s>
  <borders count="27">
    <border>
      <left/>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92">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3" fillId="5" borderId="7" xfId="0" applyFont="1" applyFill="1" applyBorder="1" applyAlignment="1">
      <alignment horizontal="center" vertical="center"/>
    </xf>
    <xf numFmtId="0" fontId="2" fillId="6" borderId="1"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3" fillId="7" borderId="0" xfId="0" applyFont="1" applyFill="1" applyAlignment="1">
      <alignment horizontal="center" vertical="center"/>
    </xf>
    <xf numFmtId="0" fontId="2" fillId="7" borderId="0" xfId="0" applyFont="1" applyFill="1" applyAlignment="1">
      <alignment horizontal="center" vertical="center"/>
    </xf>
    <xf numFmtId="0" fontId="2" fillId="6" borderId="4" xfId="0" applyFont="1" applyFill="1" applyBorder="1" applyAlignment="1">
      <alignment horizontal="center" vertical="center"/>
    </xf>
    <xf numFmtId="0" fontId="2" fillId="6" borderId="5" xfId="0" applyFont="1" applyFill="1" applyBorder="1" applyAlignment="1">
      <alignment horizontal="center" vertical="center"/>
    </xf>
    <xf numFmtId="0" fontId="2" fillId="0" borderId="0" xfId="0" applyFont="1" applyAlignment="1">
      <alignment horizontal="center" vertical="center"/>
    </xf>
    <xf numFmtId="0" fontId="2" fillId="2" borderId="8" xfId="0" applyFont="1" applyFill="1" applyBorder="1" applyAlignment="1">
      <alignment horizontal="center" vertical="center"/>
    </xf>
    <xf numFmtId="164" fontId="2" fillId="2" borderId="8" xfId="0" applyNumberFormat="1" applyFont="1" applyFill="1" applyBorder="1" applyAlignment="1">
      <alignment horizontal="center" vertical="center"/>
    </xf>
    <xf numFmtId="164" fontId="2" fillId="2" borderId="9" xfId="0" applyNumberFormat="1" applyFont="1" applyFill="1" applyBorder="1" applyAlignment="1">
      <alignment horizontal="center" vertical="center"/>
    </xf>
    <xf numFmtId="165" fontId="4" fillId="2" borderId="8" xfId="0" applyNumberFormat="1" applyFont="1" applyFill="1" applyBorder="1" applyAlignment="1">
      <alignment horizontal="center" vertical="center"/>
    </xf>
    <xf numFmtId="164" fontId="4" fillId="3" borderId="10" xfId="0" applyNumberFormat="1" applyFont="1" applyFill="1" applyBorder="1" applyAlignment="1">
      <alignment horizontal="center" vertical="center" wrapText="1"/>
    </xf>
    <xf numFmtId="0" fontId="2" fillId="3" borderId="8" xfId="0" applyFont="1" applyFill="1" applyBorder="1" applyAlignment="1">
      <alignment horizontal="center" vertical="center" wrapText="1"/>
    </xf>
    <xf numFmtId="0" fontId="2" fillId="3" borderId="11"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2" fillId="4" borderId="8" xfId="0" applyFont="1" applyFill="1" applyBorder="1" applyAlignment="1">
      <alignment horizontal="center" vertical="center" wrapText="1"/>
    </xf>
    <xf numFmtId="0" fontId="3" fillId="5" borderId="0" xfId="0" applyFont="1" applyFill="1" applyAlignment="1">
      <alignment horizontal="center" vertical="center" wrapText="1"/>
    </xf>
    <xf numFmtId="1" fontId="2" fillId="8" borderId="12" xfId="0" applyNumberFormat="1" applyFont="1" applyFill="1" applyBorder="1" applyAlignment="1">
      <alignment horizontal="center" vertical="center" wrapText="1"/>
    </xf>
    <xf numFmtId="166" fontId="2" fillId="8" borderId="12" xfId="0" applyNumberFormat="1" applyFont="1" applyFill="1" applyBorder="1" applyAlignment="1">
      <alignment horizontal="center" vertical="center" wrapText="1"/>
    </xf>
    <xf numFmtId="0" fontId="2" fillId="8" borderId="12"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14"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3" fillId="7" borderId="0" xfId="0" applyFont="1" applyFill="1" applyAlignment="1">
      <alignment horizontal="center" vertical="center" wrapText="1"/>
    </xf>
    <xf numFmtId="0" fontId="2" fillId="9" borderId="16"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9" borderId="17" xfId="0" applyFont="1" applyFill="1" applyBorder="1" applyAlignment="1">
      <alignment horizontal="center" vertical="center" wrapText="1"/>
    </xf>
    <xf numFmtId="0" fontId="2" fillId="10" borderId="12" xfId="0" applyFont="1" applyFill="1" applyBorder="1" applyAlignment="1">
      <alignment horizontal="center" vertical="center" wrapText="1"/>
    </xf>
    <xf numFmtId="0" fontId="2" fillId="11" borderId="12" xfId="0" applyFont="1" applyFill="1" applyBorder="1" applyAlignment="1">
      <alignment horizontal="center" vertical="center" wrapText="1"/>
    </xf>
    <xf numFmtId="0" fontId="2" fillId="12" borderId="12" xfId="0" applyFont="1" applyFill="1" applyBorder="1" applyAlignment="1">
      <alignment horizontal="center" vertical="center" wrapText="1"/>
    </xf>
    <xf numFmtId="0" fontId="2" fillId="13" borderId="12" xfId="0" applyFont="1" applyFill="1" applyBorder="1" applyAlignment="1">
      <alignment horizontal="center" vertical="center" wrapText="1"/>
    </xf>
    <xf numFmtId="0" fontId="2" fillId="7" borderId="0" xfId="0" applyFont="1" applyFill="1" applyAlignment="1">
      <alignment horizontal="center" vertical="center" wrapText="1"/>
    </xf>
    <xf numFmtId="0" fontId="2" fillId="14" borderId="12" xfId="0" applyFont="1" applyFill="1" applyBorder="1" applyAlignment="1">
      <alignment horizontal="center" vertical="center" wrapText="1"/>
    </xf>
    <xf numFmtId="0" fontId="2" fillId="15" borderId="12" xfId="0" applyFont="1" applyFill="1" applyBorder="1" applyAlignment="1">
      <alignment horizontal="center" vertical="center" wrapText="1"/>
    </xf>
    <xf numFmtId="0" fontId="2" fillId="0" borderId="0" xfId="0" applyFont="1" applyAlignment="1">
      <alignment horizontal="center" vertical="center" wrapText="1"/>
    </xf>
    <xf numFmtId="0" fontId="0" fillId="9" borderId="18" xfId="0" applyFill="1" applyBorder="1" applyAlignment="1">
      <alignment horizontal="center" vertical="center"/>
    </xf>
    <xf numFmtId="0" fontId="0" fillId="9" borderId="7" xfId="0" applyFill="1" applyBorder="1" applyAlignment="1">
      <alignment horizontal="center" vertical="center"/>
    </xf>
    <xf numFmtId="164" fontId="0" fillId="9" borderId="7" xfId="0" applyNumberFormat="1" applyFill="1" applyBorder="1" applyAlignment="1">
      <alignment horizontal="center" vertical="center"/>
    </xf>
    <xf numFmtId="164" fontId="2" fillId="9" borderId="7" xfId="0" applyNumberFormat="1" applyFont="1" applyFill="1" applyBorder="1" applyAlignment="1">
      <alignment horizontal="center" vertical="center"/>
    </xf>
    <xf numFmtId="164" fontId="5" fillId="9" borderId="19" xfId="0" applyNumberFormat="1" applyFont="1" applyFill="1" applyBorder="1" applyAlignment="1">
      <alignment horizontal="center" vertical="center"/>
    </xf>
    <xf numFmtId="165" fontId="6" fillId="2" borderId="20" xfId="0" applyNumberFormat="1" applyFont="1" applyFill="1" applyBorder="1" applyAlignment="1">
      <alignment horizontal="center" vertical="center"/>
    </xf>
    <xf numFmtId="164" fontId="7" fillId="12" borderId="21" xfId="0" applyNumberFormat="1" applyFont="1" applyFill="1" applyBorder="1" applyAlignment="1">
      <alignment horizontal="center" vertical="center"/>
    </xf>
    <xf numFmtId="0" fontId="0" fillId="3" borderId="12" xfId="0" applyFill="1" applyBorder="1" applyAlignment="1">
      <alignment horizontal="center" vertical="center"/>
    </xf>
    <xf numFmtId="0" fontId="0" fillId="3" borderId="20" xfId="0" applyFill="1" applyBorder="1" applyAlignment="1">
      <alignment horizontal="center" vertical="center"/>
    </xf>
    <xf numFmtId="0" fontId="8" fillId="13" borderId="18" xfId="0" applyFont="1" applyFill="1" applyBorder="1" applyAlignment="1">
      <alignment horizontal="center" vertical="center"/>
    </xf>
    <xf numFmtId="0" fontId="8" fillId="13" borderId="7" xfId="0" applyFont="1" applyFill="1" applyBorder="1" applyAlignment="1">
      <alignment horizontal="center" vertical="center"/>
    </xf>
    <xf numFmtId="0" fontId="0" fillId="13" borderId="7" xfId="0" applyFill="1" applyBorder="1" applyAlignment="1">
      <alignment horizontal="center" vertical="center"/>
    </xf>
    <xf numFmtId="0" fontId="0" fillId="13" borderId="22" xfId="0" applyFill="1" applyBorder="1" applyAlignment="1">
      <alignment horizontal="center" vertical="center"/>
    </xf>
    <xf numFmtId="0" fontId="9" fillId="5" borderId="0" xfId="0" applyFont="1" applyFill="1" applyAlignment="1">
      <alignment horizontal="center" vertical="center"/>
    </xf>
    <xf numFmtId="1" fontId="0" fillId="16" borderId="23" xfId="0" applyNumberFormat="1" applyFill="1" applyBorder="1" applyAlignment="1">
      <alignment horizontal="center" vertical="center"/>
    </xf>
    <xf numFmtId="166" fontId="0" fillId="8" borderId="23" xfId="0" applyNumberFormat="1" applyFill="1" applyBorder="1" applyAlignment="1">
      <alignment horizontal="center" vertical="center"/>
    </xf>
    <xf numFmtId="0" fontId="0" fillId="8" borderId="23" xfId="0" applyFill="1" applyBorder="1" applyAlignment="1">
      <alignment horizontal="center" vertical="center"/>
    </xf>
    <xf numFmtId="164" fontId="0" fillId="8" borderId="23" xfId="0" applyNumberFormat="1" applyFill="1" applyBorder="1" applyAlignment="1">
      <alignment horizontal="center" vertical="center"/>
    </xf>
    <xf numFmtId="164" fontId="0" fillId="16" borderId="24" xfId="0" applyNumberFormat="1" applyFill="1" applyBorder="1" applyAlignment="1">
      <alignment horizontal="center" vertical="center"/>
    </xf>
    <xf numFmtId="164" fontId="0" fillId="16" borderId="23" xfId="0" applyNumberFormat="1" applyFill="1" applyBorder="1" applyAlignment="1">
      <alignment horizontal="center" vertical="center"/>
    </xf>
    <xf numFmtId="164" fontId="0" fillId="8" borderId="25" xfId="0" applyNumberFormat="1" applyFill="1" applyBorder="1" applyAlignment="1">
      <alignment horizontal="center" vertical="center"/>
    </xf>
    <xf numFmtId="0" fontId="0" fillId="16" borderId="23" xfId="0" applyFill="1" applyBorder="1" applyAlignment="1">
      <alignment horizontal="center" vertical="center"/>
    </xf>
    <xf numFmtId="0" fontId="9" fillId="7" borderId="0" xfId="0" applyFont="1" applyFill="1" applyAlignment="1">
      <alignment horizontal="center" vertical="center"/>
    </xf>
    <xf numFmtId="0" fontId="0" fillId="9" borderId="23" xfId="0" applyFill="1" applyBorder="1" applyAlignment="1">
      <alignment horizontal="center" vertical="center"/>
    </xf>
    <xf numFmtId="0" fontId="0" fillId="10" borderId="23" xfId="0" applyFill="1" applyBorder="1" applyAlignment="1">
      <alignment horizontal="center" vertical="center"/>
    </xf>
    <xf numFmtId="0" fontId="0" fillId="11" borderId="23" xfId="0" applyFill="1" applyBorder="1" applyAlignment="1">
      <alignment horizontal="center" vertical="center"/>
    </xf>
    <xf numFmtId="0" fontId="0" fillId="12" borderId="23" xfId="0" applyFill="1" applyBorder="1" applyAlignment="1">
      <alignment horizontal="left" vertical="center"/>
    </xf>
    <xf numFmtId="0" fontId="0" fillId="13" borderId="23" xfId="0" applyFill="1" applyBorder="1" applyAlignment="1">
      <alignment horizontal="center" vertical="center"/>
    </xf>
    <xf numFmtId="0" fontId="0" fillId="7" borderId="0" xfId="0" applyFill="1" applyAlignment="1">
      <alignment horizontal="center" vertical="center"/>
    </xf>
    <xf numFmtId="0" fontId="0" fillId="14" borderId="23" xfId="0" applyFill="1" applyBorder="1" applyAlignment="1">
      <alignment horizontal="center" vertical="center"/>
    </xf>
    <xf numFmtId="0" fontId="0" fillId="15" borderId="23" xfId="0" applyFill="1" applyBorder="1" applyAlignment="1">
      <alignment horizontal="center" vertical="center"/>
    </xf>
    <xf numFmtId="0" fontId="0" fillId="0" borderId="0" xfId="0" applyAlignment="1">
      <alignment horizontal="center" vertical="center"/>
    </xf>
    <xf numFmtId="0" fontId="0" fillId="2" borderId="12" xfId="0" applyFill="1" applyBorder="1" applyAlignment="1">
      <alignment horizontal="center" vertical="center"/>
    </xf>
    <xf numFmtId="164" fontId="0" fillId="2" borderId="12" xfId="0" applyNumberFormat="1" applyFill="1" applyBorder="1" applyAlignment="1">
      <alignment horizontal="center" vertical="center"/>
    </xf>
    <xf numFmtId="164" fontId="2" fillId="2" borderId="12" xfId="0" applyNumberFormat="1" applyFont="1" applyFill="1" applyBorder="1" applyAlignment="1">
      <alignment horizontal="center" vertical="center"/>
    </xf>
    <xf numFmtId="164" fontId="5" fillId="2" borderId="16" xfId="0" applyNumberFormat="1" applyFont="1" applyFill="1" applyBorder="1" applyAlignment="1">
      <alignment horizontal="center" vertical="center"/>
    </xf>
    <xf numFmtId="165" fontId="6" fillId="2" borderId="24" xfId="0" applyNumberFormat="1" applyFont="1" applyFill="1" applyBorder="1" applyAlignment="1">
      <alignment horizontal="center" vertical="center"/>
    </xf>
    <xf numFmtId="164" fontId="7" fillId="12" borderId="26" xfId="0" applyNumberFormat="1" applyFont="1" applyFill="1" applyBorder="1" applyAlignment="1">
      <alignment horizontal="center" vertical="center"/>
    </xf>
    <xf numFmtId="0" fontId="0" fillId="3" borderId="23" xfId="0" applyFill="1" applyBorder="1" applyAlignment="1">
      <alignment horizontal="center" vertical="center"/>
    </xf>
    <xf numFmtId="0" fontId="0" fillId="3" borderId="25" xfId="0" applyFill="1" applyBorder="1" applyAlignment="1">
      <alignment horizontal="center" vertical="center"/>
    </xf>
    <xf numFmtId="0" fontId="8" fillId="4" borderId="12" xfId="0" applyFont="1" applyFill="1" applyBorder="1" applyAlignment="1">
      <alignment horizontal="center" vertical="center"/>
    </xf>
    <xf numFmtId="0" fontId="0" fillId="4" borderId="12" xfId="0" applyFill="1" applyBorder="1" applyAlignment="1">
      <alignment horizontal="center" vertical="center"/>
    </xf>
    <xf numFmtId="0" fontId="1" fillId="0" borderId="0" xfId="0" applyFont="1" applyAlignment="1">
      <alignment horizontal="center" vertical="center"/>
    </xf>
    <xf numFmtId="49" fontId="1" fillId="0" borderId="0" xfId="0" applyNumberFormat="1" applyFont="1" applyAlignment="1">
      <alignment horizontal="center" vertical="center"/>
    </xf>
  </cellXfs>
  <cellStyles count="1">
    <cellStyle name="Normal" xfId="0" builtinId="0"/>
  </cellStyles>
  <dxfs count="34">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patternFill>
          <bgColor rgb="FFC00000"/>
        </patternFill>
      </fill>
    </dxf>
    <dxf>
      <font>
        <color theme="0" tint="-0.34998626667073579"/>
      </font>
    </dxf>
    <dxf>
      <font>
        <color theme="6" tint="0.39994506668294322"/>
      </font>
    </dxf>
    <dxf>
      <font>
        <color theme="0" tint="-0.34998626667073579"/>
      </font>
    </dxf>
    <dxf>
      <font>
        <color theme="0" tint="-0.34998626667073579"/>
      </font>
    </dxf>
    <dxf>
      <font>
        <color theme="6" tint="0.39994506668294322"/>
      </font>
    </dxf>
    <dxf>
      <font>
        <color theme="6" tint="0.39994506668294322"/>
      </font>
    </dxf>
    <dxf>
      <font>
        <color theme="6" tint="0.39994506668294322"/>
      </font>
    </dxf>
    <dxf>
      <font>
        <color theme="0" tint="-0.34998626667073579"/>
      </font>
    </dxf>
    <dxf>
      <fill>
        <patternFill>
          <bgColor rgb="FFC00000"/>
        </patternFill>
      </fill>
    </dxf>
    <dxf>
      <fill>
        <patternFill>
          <bgColor rgb="FF66FF33"/>
        </patternFill>
      </fill>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ont>
        <color theme="0" tint="-0.34998626667073579"/>
      </font>
    </dxf>
    <dxf>
      <fill>
        <patternFill>
          <bgColor rgb="FFC00000"/>
        </patternFill>
      </fill>
    </dxf>
    <dxf>
      <font>
        <color theme="0" tint="-0.34998626667073579"/>
      </font>
    </dxf>
    <dxf>
      <font>
        <color theme="6" tint="0.39994506668294322"/>
      </font>
    </dxf>
    <dxf>
      <font>
        <color theme="0" tint="-0.34998626667073579"/>
      </font>
    </dxf>
    <dxf>
      <font>
        <color theme="0" tint="-0.34998626667073579"/>
      </font>
    </dxf>
    <dxf>
      <font>
        <color theme="6" tint="0.39994506668294322"/>
      </font>
    </dxf>
    <dxf>
      <font>
        <color theme="6" tint="0.39994506668294322"/>
      </font>
    </dxf>
    <dxf>
      <font>
        <color theme="6" tint="0.39994506668294322"/>
      </font>
    </dxf>
    <dxf>
      <font>
        <color theme="0" tint="-0.34998626667073579"/>
      </font>
    </dxf>
    <dxf>
      <fill>
        <patternFill>
          <bgColor rgb="FFC00000"/>
        </patternFill>
      </fill>
    </dxf>
    <dxf>
      <fill>
        <patternFill>
          <bgColor rgb="FF66FF33"/>
        </patternFill>
      </fill>
    </dxf>
    <dxf>
      <font>
        <color theme="0" tint="-0.3499862666707357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D:\D&#237;lna\Kut&#283;n&#237;\Python\Videos\TODO\GR1_L2_LavSto2\GR1_L2_LavSto2.xlsx" TargetMode="External"/><Relationship Id="rId1" Type="http://schemas.openxmlformats.org/officeDocument/2006/relationships/externalLinkPath" Target="/D&#237;lna/Kut&#283;n&#237;/Python/Videos/TODO/GR1_L2_LavSto2/GR1_L2_LavSto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pyMe"/>
      <sheetName val="Morphospecies"/>
      <sheetName val="Plant species list"/>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Y6"/>
  <sheetViews>
    <sheetView tabSelected="1" zoomScale="85" zoomScaleNormal="85" workbookViewId="0">
      <selection activeCell="AY6" sqref="AY6"/>
    </sheetView>
  </sheetViews>
  <sheetFormatPr defaultRowHeight="15" x14ac:dyDescent="0.25"/>
  <sheetData>
    <row r="1" spans="1:51" s="90" customFormat="1" ht="87" customHeight="1" x14ac:dyDescent="0.25">
      <c r="A1" s="90">
        <v>0</v>
      </c>
      <c r="B1" s="90">
        <v>1</v>
      </c>
      <c r="C1" s="90">
        <v>2</v>
      </c>
      <c r="D1" s="90">
        <v>3</v>
      </c>
      <c r="E1" s="90">
        <v>4</v>
      </c>
      <c r="F1" s="90">
        <v>5</v>
      </c>
      <c r="G1" s="90">
        <v>6</v>
      </c>
      <c r="H1" s="90">
        <v>7</v>
      </c>
      <c r="I1" s="90">
        <v>8</v>
      </c>
      <c r="J1" s="90">
        <v>9</v>
      </c>
      <c r="K1" s="90">
        <v>10</v>
      </c>
      <c r="L1" s="90">
        <v>11</v>
      </c>
      <c r="M1" s="90">
        <v>12</v>
      </c>
      <c r="N1" s="90">
        <v>13</v>
      </c>
      <c r="O1" s="90">
        <v>14</v>
      </c>
      <c r="P1" s="90">
        <v>15</v>
      </c>
      <c r="Q1" s="90">
        <v>16</v>
      </c>
      <c r="R1" s="90">
        <v>17</v>
      </c>
      <c r="S1" s="90">
        <v>18</v>
      </c>
      <c r="T1" s="90">
        <v>19</v>
      </c>
      <c r="U1" s="90">
        <v>20</v>
      </c>
      <c r="V1" s="90">
        <v>21</v>
      </c>
      <c r="W1" s="90">
        <v>22</v>
      </c>
      <c r="X1" s="90">
        <v>23</v>
      </c>
      <c r="Y1" s="90">
        <v>24</v>
      </c>
      <c r="Z1" s="90">
        <v>25</v>
      </c>
      <c r="AA1" s="90">
        <v>26</v>
      </c>
      <c r="AB1" s="90">
        <v>27</v>
      </c>
      <c r="AC1" s="90">
        <v>28</v>
      </c>
      <c r="AD1" s="90">
        <v>29</v>
      </c>
      <c r="AE1" s="90">
        <v>30</v>
      </c>
      <c r="AF1" s="90">
        <v>31</v>
      </c>
      <c r="AG1" s="90">
        <v>32</v>
      </c>
      <c r="AH1" s="90">
        <v>33</v>
      </c>
      <c r="AI1" s="90">
        <v>34</v>
      </c>
      <c r="AJ1" s="90">
        <v>35</v>
      </c>
      <c r="AK1" s="90">
        <v>36</v>
      </c>
      <c r="AL1" s="90">
        <v>37</v>
      </c>
      <c r="AM1" s="90">
        <v>38</v>
      </c>
      <c r="AN1" s="90">
        <v>39</v>
      </c>
      <c r="AO1" s="90">
        <v>40</v>
      </c>
      <c r="AP1" s="90">
        <v>41</v>
      </c>
      <c r="AQ1" s="90">
        <v>42</v>
      </c>
      <c r="AR1" s="90">
        <v>43</v>
      </c>
      <c r="AS1" s="90">
        <v>44</v>
      </c>
      <c r="AT1" s="90">
        <v>45</v>
      </c>
      <c r="AU1" s="90">
        <v>46</v>
      </c>
      <c r="AV1" s="90">
        <v>47</v>
      </c>
      <c r="AW1" s="90">
        <v>48</v>
      </c>
      <c r="AX1" s="90">
        <v>49</v>
      </c>
    </row>
    <row r="2" spans="1:51" s="90" customFormat="1" ht="87" customHeight="1" x14ac:dyDescent="0.25">
      <c r="A2" s="90" t="s">
        <v>51</v>
      </c>
      <c r="B2" s="91" t="s">
        <v>52</v>
      </c>
      <c r="C2" s="91" t="s">
        <v>52</v>
      </c>
      <c r="D2" s="91" t="s">
        <v>52</v>
      </c>
      <c r="E2" s="91" t="s">
        <v>52</v>
      </c>
      <c r="F2" s="91" t="s">
        <v>52</v>
      </c>
      <c r="P2" s="90" t="s">
        <v>53</v>
      </c>
      <c r="S2" s="90" t="s">
        <v>51</v>
      </c>
      <c r="T2" s="91" t="s">
        <v>52</v>
      </c>
      <c r="U2" s="91" t="s">
        <v>52</v>
      </c>
      <c r="V2" s="91" t="s">
        <v>52</v>
      </c>
      <c r="X2" s="90" t="s">
        <v>54</v>
      </c>
      <c r="Y2" s="90" t="s">
        <v>54</v>
      </c>
      <c r="AB2" s="90" t="s">
        <v>51</v>
      </c>
      <c r="AI2" s="90" t="s">
        <v>53</v>
      </c>
      <c r="AK2" s="90" t="s">
        <v>53</v>
      </c>
      <c r="AO2" s="90" t="s">
        <v>53</v>
      </c>
      <c r="AU2" s="90" t="s">
        <v>53</v>
      </c>
      <c r="AV2" s="90" t="s">
        <v>51</v>
      </c>
      <c r="AW2" s="90" t="s">
        <v>53</v>
      </c>
      <c r="AX2" s="90" t="s">
        <v>51</v>
      </c>
    </row>
    <row r="3" spans="1:51" ht="15.75" thickBot="1" x14ac:dyDescent="0.3">
      <c r="A3" s="1" t="s">
        <v>0</v>
      </c>
      <c r="B3" s="2"/>
      <c r="C3" s="2"/>
      <c r="D3" s="2"/>
      <c r="E3" s="2"/>
      <c r="F3" s="3"/>
      <c r="G3" s="4"/>
      <c r="H3" s="5" t="s">
        <v>1</v>
      </c>
      <c r="I3" s="6"/>
      <c r="J3" s="7" t="s">
        <v>2</v>
      </c>
      <c r="K3" s="8"/>
      <c r="L3" s="8"/>
      <c r="M3" s="8"/>
      <c r="N3" s="9"/>
      <c r="O3" s="10"/>
      <c r="P3" s="11" t="s">
        <v>3</v>
      </c>
      <c r="Q3" s="12"/>
      <c r="R3" s="12"/>
      <c r="S3" s="12"/>
      <c r="T3" s="12"/>
      <c r="U3" s="12"/>
      <c r="V3" s="12"/>
      <c r="W3" s="12"/>
      <c r="X3" s="12"/>
      <c r="Y3" s="12"/>
      <c r="Z3" s="13"/>
      <c r="AA3" s="14"/>
      <c r="AB3" s="11" t="s">
        <v>4</v>
      </c>
      <c r="AC3" s="12"/>
      <c r="AD3" s="12"/>
      <c r="AE3" s="12"/>
      <c r="AF3" s="12"/>
      <c r="AG3" s="12"/>
      <c r="AH3" s="12"/>
      <c r="AI3" s="12"/>
      <c r="AJ3" s="12"/>
      <c r="AK3" s="12"/>
      <c r="AL3" s="12"/>
      <c r="AM3" s="12"/>
      <c r="AN3" s="12"/>
      <c r="AO3" s="12"/>
      <c r="AP3" s="12"/>
      <c r="AQ3" s="12"/>
      <c r="AR3" s="12"/>
      <c r="AS3" s="13"/>
      <c r="AT3" s="15"/>
      <c r="AU3" s="16" t="s">
        <v>5</v>
      </c>
      <c r="AV3" s="17"/>
      <c r="AW3" s="17"/>
      <c r="AX3" s="17"/>
      <c r="AY3" s="18"/>
    </row>
    <row r="4" spans="1:51" ht="75.75" thickBot="1" x14ac:dyDescent="0.3">
      <c r="A4" s="19" t="s">
        <v>6</v>
      </c>
      <c r="B4" s="19" t="s">
        <v>7</v>
      </c>
      <c r="C4" s="20" t="s">
        <v>8</v>
      </c>
      <c r="D4" s="20" t="s">
        <v>9</v>
      </c>
      <c r="E4" s="21" t="s">
        <v>10</v>
      </c>
      <c r="F4" s="22" t="s">
        <v>11</v>
      </c>
      <c r="G4" s="23" t="s">
        <v>12</v>
      </c>
      <c r="H4" s="24" t="s">
        <v>13</v>
      </c>
      <c r="I4" s="25" t="s">
        <v>14</v>
      </c>
      <c r="J4" s="26" t="s">
        <v>15</v>
      </c>
      <c r="K4" s="26" t="s">
        <v>16</v>
      </c>
      <c r="L4" s="26" t="s">
        <v>17</v>
      </c>
      <c r="M4" s="27" t="s">
        <v>18</v>
      </c>
      <c r="N4" s="27"/>
      <c r="O4" s="28" t="s">
        <v>19</v>
      </c>
      <c r="P4" s="29" t="s">
        <v>20</v>
      </c>
      <c r="Q4" s="30" t="s">
        <v>21</v>
      </c>
      <c r="R4" s="31" t="s">
        <v>22</v>
      </c>
      <c r="S4" s="31" t="s">
        <v>23</v>
      </c>
      <c r="T4" s="32" t="s">
        <v>24</v>
      </c>
      <c r="U4" s="33"/>
      <c r="V4" s="34"/>
      <c r="W4" s="35" t="s">
        <v>25</v>
      </c>
      <c r="X4" s="31" t="s">
        <v>26</v>
      </c>
      <c r="Y4" s="31" t="s">
        <v>27</v>
      </c>
      <c r="Z4" s="31" t="s">
        <v>28</v>
      </c>
      <c r="AA4" s="36"/>
      <c r="AB4" s="37" t="s">
        <v>29</v>
      </c>
      <c r="AC4" s="38"/>
      <c r="AD4" s="39" t="s">
        <v>30</v>
      </c>
      <c r="AE4" s="40" t="s">
        <v>31</v>
      </c>
      <c r="AF4" s="41" t="s">
        <v>32</v>
      </c>
      <c r="AG4" s="40" t="s">
        <v>33</v>
      </c>
      <c r="AH4" s="41" t="s">
        <v>32</v>
      </c>
      <c r="AI4" s="40" t="s">
        <v>34</v>
      </c>
      <c r="AJ4" s="41" t="s">
        <v>32</v>
      </c>
      <c r="AK4" s="40" t="s">
        <v>35</v>
      </c>
      <c r="AL4" s="41" t="s">
        <v>32</v>
      </c>
      <c r="AM4" s="40" t="s">
        <v>36</v>
      </c>
      <c r="AN4" s="41" t="s">
        <v>32</v>
      </c>
      <c r="AO4" s="40" t="s">
        <v>37</v>
      </c>
      <c r="AP4" s="41" t="s">
        <v>32</v>
      </c>
      <c r="AQ4" s="42" t="s">
        <v>38</v>
      </c>
      <c r="AR4" s="43" t="s">
        <v>39</v>
      </c>
      <c r="AS4" s="43" t="s">
        <v>40</v>
      </c>
      <c r="AT4" s="44"/>
      <c r="AU4" s="45" t="s">
        <v>41</v>
      </c>
      <c r="AV4" s="46" t="s">
        <v>42</v>
      </c>
      <c r="AW4" s="45" t="s">
        <v>43</v>
      </c>
      <c r="AX4" s="46" t="s">
        <v>44</v>
      </c>
      <c r="AY4" s="47"/>
    </row>
    <row r="5" spans="1:51" ht="15.75" thickBot="1" x14ac:dyDescent="0.3">
      <c r="A5" s="48">
        <v>2022</v>
      </c>
      <c r="B5" s="49" t="s">
        <v>45</v>
      </c>
      <c r="C5" s="50">
        <v>13</v>
      </c>
      <c r="D5" s="51">
        <v>15</v>
      </c>
      <c r="E5" s="52">
        <v>11</v>
      </c>
      <c r="F5" s="53"/>
      <c r="G5" s="54"/>
      <c r="H5" s="55" t="e">
        <f>CONCATENATE(LEFT(J5,3),LEFT(K5,3),L5,"_",A5,TEXT(MONTH(DATEVALUE(B5&amp;" 1")),"00"),TEXT(IF(AND(E5&lt;G5, D5=0), C5-1, C5),"00"),"_",TEXT(IF(E5&lt;G5, IF(D5-1=-1, 23, D5-1), D5), "00"),"_",TEXT(G5,"00"))</f>
        <v>#VALUE!</v>
      </c>
      <c r="I5" s="56">
        <v>1</v>
      </c>
      <c r="J5" s="57" t="s">
        <v>46</v>
      </c>
      <c r="K5" s="58" t="s">
        <v>47</v>
      </c>
      <c r="L5" s="59">
        <v>2</v>
      </c>
      <c r="M5" s="59">
        <v>18</v>
      </c>
      <c r="N5" s="60">
        <v>0</v>
      </c>
      <c r="O5" s="61"/>
      <c r="P5" s="62" t="str">
        <f>IF(F5="","",1)</f>
        <v/>
      </c>
      <c r="Q5" s="63" t="str">
        <f>TEXT(IF(P5=1,CONCATENATE($D5,":",$E5,":",(LEFT($F5,2))),""),"hh:mm:ss")</f>
        <v/>
      </c>
      <c r="R5" s="64" t="e">
        <f>TEXT(Q5-TIME(0,RIGHT($H5,2),$G$11)+(Q5&gt;TIME(0,RIGHT($H5,2),$G$11)),"mm:ss")</f>
        <v>#VALUE!</v>
      </c>
      <c r="S5" s="65" t="e">
        <f t="shared" ref="S5:S6" si="0">IF(T5&lt;D5, (T5*3600+U5*60+V5)+((23*3600+59*60+60)-(D5*3600+E5*60+LEFT(F5,2))), (T5*3600+U5*60+V5)-(D5*3600+E5*60+LEFT(F5,2)))</f>
        <v>#VALUE!</v>
      </c>
      <c r="T5" s="64" t="str">
        <f>TEXT(IF(P5=1,$D5,""),"00")</f>
        <v/>
      </c>
      <c r="U5" s="66"/>
      <c r="V5" s="67"/>
      <c r="W5" s="68" t="e">
        <f>IF(O5=0,TEXT(TIME(T5,U5,V5)-TIME($D5,$E5,LEFT($F5,2))+TIME(0,LEFT(R5,2),RIGHT(R5,2)),"mm:ss"),TEXT(TIME(T5,U5,V5)-TIME($D5,$E5,LEFT($F5,2))+TIME(0,LEFT(R5,2),RIGHT(R5,2))-TIME(0,($G$12*O5),0),"mm:ss"))</f>
        <v>#VALUE!</v>
      </c>
      <c r="X5" s="69"/>
      <c r="Y5" s="64" t="e">
        <f>INDEX([1]!VISITORS[INSECT ORDER], MATCH(X5,[1]!VISITORS[NAME USED],0))</f>
        <v>#N/A</v>
      </c>
      <c r="Z5" s="64" t="e">
        <f>IF(Y5&lt;&gt;0,"NA","")</f>
        <v>#N/A</v>
      </c>
      <c r="AA5" s="70" t="e">
        <f t="shared" ref="AA5:AA6" si="1">IF(SUM(AF5,AH5,AJ5,AL5,AN5,AP5)=S5,,"")</f>
        <v>#VALUE!</v>
      </c>
      <c r="AB5" s="71" t="str">
        <f>IF(P5=1,1,"")</f>
        <v/>
      </c>
      <c r="AC5" s="71"/>
      <c r="AD5" s="71"/>
      <c r="AE5" s="72" t="str">
        <f t="shared" ref="AE5:AE6" si="2">IF(OR(X5="Something small"),1,"")</f>
        <v/>
      </c>
      <c r="AF5" s="73" t="str">
        <f>IF(AE5=1,$S5,"")</f>
        <v/>
      </c>
      <c r="AG5" s="72"/>
      <c r="AH5" s="73" t="str">
        <f>IF(AG5=1,$S5,"")</f>
        <v/>
      </c>
      <c r="AI5" s="72"/>
      <c r="AJ5" s="73" t="str">
        <f>IF(AI5=1,$S5,"")</f>
        <v/>
      </c>
      <c r="AK5" s="72"/>
      <c r="AL5" s="73" t="str">
        <f>IF(AK5=1,$S5,"")</f>
        <v/>
      </c>
      <c r="AM5" s="72"/>
      <c r="AN5" s="73" t="str">
        <f>IF(AM5=1,$S5,"")</f>
        <v/>
      </c>
      <c r="AO5" s="72"/>
      <c r="AP5" s="73" t="str">
        <f>IF(AO5=1,$S5,"")</f>
        <v/>
      </c>
      <c r="AQ5" s="74"/>
      <c r="AR5" s="75"/>
      <c r="AS5" s="75"/>
      <c r="AT5" s="76"/>
      <c r="AU5" s="77" t="str">
        <f>IF(P5=1,0,"")</f>
        <v/>
      </c>
      <c r="AV5" s="78" t="str">
        <f t="shared" ref="AV5:AV6" si="3">IF(AU5=1,AB5,"")</f>
        <v/>
      </c>
      <c r="AW5" s="77" t="str">
        <f>IF(P5=1,0,"")</f>
        <v/>
      </c>
      <c r="AX5" s="78" t="str">
        <f t="shared" ref="AX5:AX6" si="4">IF(AW5=1,AB5,"")</f>
        <v/>
      </c>
      <c r="AY5" s="79"/>
    </row>
    <row r="6" spans="1:51" x14ac:dyDescent="0.25">
      <c r="A6" s="80">
        <f t="shared" ref="A6" si="5">A5</f>
        <v>2022</v>
      </c>
      <c r="B6" s="80" t="str">
        <f t="shared" ref="B6" si="6">IF(C5-C6&gt;0, TEXT(DATE(2016,(MONTH(DATEVALUE(B5&amp;"1"))+1),1),"mmm"), B5)</f>
        <v>Apr</v>
      </c>
      <c r="C6" s="81">
        <f>IF(AND(D6=0, E6=0), IF(TEXT(C5,"dd")=TEXT(EOMONTH(DATE(A5,MONTH(DATEVALUE(B5&amp;"1")),C5),0), "dd"), 1, C5+1), C5)</f>
        <v>13</v>
      </c>
      <c r="D6" s="82">
        <f t="shared" ref="D6" si="7">IF(IF(E5=59,D5+1,D5)=24,0,IF(E5=59,D5+1,D5))</f>
        <v>15</v>
      </c>
      <c r="E6" s="83">
        <f t="shared" ref="E6" si="8">IF(E5&lt;59,E5+1,0)</f>
        <v>12</v>
      </c>
      <c r="F6" s="84">
        <v>49</v>
      </c>
      <c r="G6" s="85"/>
      <c r="H6" s="86" t="e">
        <f>IF(AND(OR(E5=$G$5,E5=$G$6,E5=$G$7,E5=$G$8,E5=$G$9,E5=$G$10),E5&lt;&gt;RIGHT(H5,2)),CONCATENATE(LEFT(J6,3),LEFT(K6,3),L6,"_",A6,TEXT(MONTH(DATEVALUE(B6&amp;"1")),"00"),TEXT(C6,"00"),"_",TEXT(D6,"00"),"_",TEXT(E5,"00")),IF(AND(OR(E6=$G$5,E6=$G$6,E6=$G$7,E6=$G$8,E6=$G$9,E6=$G$10),OR(F6="",F6&gt;$G$11-1)),CONCATENATE(LEFT(J6,3),LEFT(K6,3),L6,"_",A6,TEXT(MONTH(DATEVALUE(B6&amp;"1")),"00"),TEXT(C6,"00"),"_",TEXT(D6,"00"),"_",TEXT(E6,"00")),H5))</f>
        <v>#VALUE!</v>
      </c>
      <c r="I6" s="87">
        <f>I5</f>
        <v>1</v>
      </c>
      <c r="J6" s="88" t="str">
        <f t="shared" ref="J6:N6" si="9">J5</f>
        <v>Lavandula</v>
      </c>
      <c r="K6" s="88" t="str">
        <f t="shared" si="9"/>
        <v>stoechas</v>
      </c>
      <c r="L6" s="89">
        <f t="shared" si="9"/>
        <v>2</v>
      </c>
      <c r="M6" s="89">
        <f t="shared" si="9"/>
        <v>18</v>
      </c>
      <c r="N6" s="89">
        <f t="shared" si="9"/>
        <v>0</v>
      </c>
      <c r="O6" s="61"/>
      <c r="P6" s="62">
        <f t="shared" ref="P6" si="10">IF(F6="","",1)</f>
        <v>1</v>
      </c>
      <c r="Q6" s="63" t="str">
        <f t="shared" ref="Q6" si="11">TEXT(IF(P6=1,CONCATENATE($D6,":",$E6,":",(LEFT($F6,2))),""),"hh:mm:ss")</f>
        <v>15:12:49</v>
      </c>
      <c r="R6" s="64" t="e">
        <f t="shared" ref="R6" si="12">TEXT(Q6-TIME(0,RIGHT($H6,2),$G$11)+(Q6&gt;TIME(0,RIGHT($H6,2),$G$11)),"mm:ss")</f>
        <v>#VALUE!</v>
      </c>
      <c r="S6" s="65">
        <f t="shared" si="0"/>
        <v>1</v>
      </c>
      <c r="T6" s="64" t="str">
        <f t="shared" ref="T6" si="13">TEXT(IF(P6=1,D6,""),"00")</f>
        <v>15</v>
      </c>
      <c r="U6" s="66">
        <v>12</v>
      </c>
      <c r="V6" s="67">
        <v>50</v>
      </c>
      <c r="W6" s="68" t="e">
        <f t="shared" ref="W6" si="14">IF(O6=0,TEXT(TIME(T6,U6,V6)-TIME(D6,E6,RIGHT(F6,2))+TIME(0,LEFT(R6,2),RIGHT(R6,2)),"mm:ss"),TEXT(TIME(T6,U6,V6)-TIME(D6,E6,RIGHT(F6,2))+TIME(0,LEFT(R6,2),RIGHT(R6,2))-TIME(0,($G$12*O6),0),"mm:ss"))</f>
        <v>#VALUE!</v>
      </c>
      <c r="X6" s="69" t="s">
        <v>48</v>
      </c>
      <c r="Y6" s="64" t="s">
        <v>49</v>
      </c>
      <c r="Z6" s="64" t="str">
        <f t="shared" ref="Z6" si="15">IF(Y6&lt;&gt;0,"NA","")</f>
        <v>NA</v>
      </c>
      <c r="AA6" s="70">
        <f t="shared" si="1"/>
        <v>0</v>
      </c>
      <c r="AB6" s="71">
        <v>2</v>
      </c>
      <c r="AC6" s="71"/>
      <c r="AD6" s="71"/>
      <c r="AE6" s="72" t="str">
        <f t="shared" si="2"/>
        <v/>
      </c>
      <c r="AF6" s="73" t="str">
        <f t="shared" ref="AF6" si="16">IF(AE6=1,$S6,"")</f>
        <v/>
      </c>
      <c r="AG6" s="72"/>
      <c r="AH6" s="73" t="str">
        <f t="shared" ref="AH6" si="17">IF(AG6=1,$S6,"")</f>
        <v/>
      </c>
      <c r="AI6" s="72">
        <v>0</v>
      </c>
      <c r="AJ6" s="73" t="str">
        <f t="shared" ref="AJ6" si="18">IF(AI6=1,$S6,"")</f>
        <v/>
      </c>
      <c r="AK6" s="72">
        <v>1</v>
      </c>
      <c r="AL6" s="73">
        <f t="shared" ref="AL6" si="19">IF(AK6=1,$S6,"")</f>
        <v>1</v>
      </c>
      <c r="AM6" s="72"/>
      <c r="AN6" s="73" t="str">
        <f t="shared" ref="AN6" si="20">IF(AM6=1,$S6,"")</f>
        <v/>
      </c>
      <c r="AO6" s="72">
        <v>0</v>
      </c>
      <c r="AP6" s="73" t="str">
        <f t="shared" ref="AP6" si="21">IF(AO6=1,$S6,"")</f>
        <v/>
      </c>
      <c r="AQ6" s="74"/>
      <c r="AR6" s="75"/>
      <c r="AS6" s="75"/>
      <c r="AT6" s="76"/>
      <c r="AU6" s="77" t="s">
        <v>50</v>
      </c>
      <c r="AV6" s="78" t="str">
        <f t="shared" si="3"/>
        <v/>
      </c>
      <c r="AW6" s="77" t="s">
        <v>50</v>
      </c>
      <c r="AX6" s="78" t="str">
        <f t="shared" si="4"/>
        <v/>
      </c>
      <c r="AY6" s="79"/>
    </row>
  </sheetData>
  <protectedRanges>
    <protectedRange sqref="X5 Z5" name="Visitor ID_1_1"/>
    <protectedRange sqref="P5:P6" name="Visitor arrival_1_1_1"/>
    <protectedRange sqref="W5:W6" name="Time of Departure_1_1"/>
    <protectedRange sqref="X6 Z6" name="Visitor ID_3"/>
    <protectedRange sqref="M3:N6" name="Number of observed flowers_1"/>
    <protectedRange sqref="I3:I6" name="Video present_1"/>
    <protectedRange sqref="F3:F6" name="Seconds_1"/>
    <protectedRange sqref="A5:F5" name="Initial time_1"/>
    <protectedRange sqref="J5:N5" name="Plant ID_1"/>
    <protectedRange sqref="G5:G6" name="File splitter_1"/>
    <protectedRange sqref="AB3:AT6" name="Visitor behaviour_1_2"/>
    <protectedRange sqref="P3:P4" name="Visitor arrival_1_2"/>
    <protectedRange sqref="Y5:Y6" name="Visitor ID_2_1"/>
    <protectedRange sqref="AU3:AV3 AX3:AX6 AU4:AW6" name="Visitor behaviour_1_1_1"/>
  </protectedRanges>
  <mergeCells count="9">
    <mergeCell ref="M4:N4"/>
    <mergeCell ref="T4:V4"/>
    <mergeCell ref="AB4:AC4"/>
    <mergeCell ref="A3:F3"/>
    <mergeCell ref="H3:I3"/>
    <mergeCell ref="J3:N3"/>
    <mergeCell ref="P3:Z3"/>
    <mergeCell ref="AB3:AS3"/>
    <mergeCell ref="AU3:AX3"/>
  </mergeCells>
  <phoneticPr fontId="14" type="noConversion"/>
  <conditionalFormatting sqref="A3 G3:J3 O3:O4 A4:M4 P6">
    <cfRule type="beginsWith" dxfId="16" priority="14" operator="beginsWith" text="NA">
      <formula>LEFT(A3,LEN("NA"))="NA"</formula>
    </cfRule>
  </conditionalFormatting>
  <conditionalFormatting sqref="F5:F6">
    <cfRule type="cellIs" dxfId="15" priority="12" operator="greaterThan">
      <formula>60</formula>
    </cfRule>
  </conditionalFormatting>
  <conditionalFormatting sqref="I3:I6">
    <cfRule type="containsBlanks" dxfId="14" priority="15">
      <formula>LEN(TRIM(I3))=0</formula>
    </cfRule>
  </conditionalFormatting>
  <conditionalFormatting sqref="P3 AB3:AD3 AB4 AI4:AT6 AA5:AF5 Q6:R6 Z6:AF6">
    <cfRule type="beginsWith" dxfId="13" priority="13" operator="beginsWith" text="NA">
      <formula>LEFT(P3,LEN("NA"))="NA"</formula>
    </cfRule>
  </conditionalFormatting>
  <conditionalFormatting sqref="R4:R5 W4:W6">
    <cfRule type="containsErrors" dxfId="12" priority="11">
      <formula>ISERROR(R4)</formula>
    </cfRule>
  </conditionalFormatting>
  <conditionalFormatting sqref="R6 Z6 Y3:Y6">
    <cfRule type="containsErrors" dxfId="11" priority="17">
      <formula>ISERROR(R3)</formula>
    </cfRule>
  </conditionalFormatting>
  <conditionalFormatting sqref="S3:S6">
    <cfRule type="containsErrors" dxfId="10" priority="8">
      <formula>ISERROR(S3)</formula>
    </cfRule>
  </conditionalFormatting>
  <conditionalFormatting sqref="S4:S6">
    <cfRule type="beginsWith" dxfId="9" priority="7" operator="beginsWith" text="NA">
      <formula>LEFT(S4,LEN("NA"))="NA"</formula>
    </cfRule>
  </conditionalFormatting>
  <conditionalFormatting sqref="W4:Y6">
    <cfRule type="beginsWith" dxfId="8" priority="5" operator="beginsWith" text="NA">
      <formula>LEFT(W4,LEN("NA"))="NA"</formula>
    </cfRule>
  </conditionalFormatting>
  <conditionalFormatting sqref="Z3:Z5">
    <cfRule type="containsErrors" dxfId="7" priority="9">
      <formula>ISERROR(Z3)</formula>
    </cfRule>
  </conditionalFormatting>
  <conditionalFormatting sqref="Z4:Z5 P4:R5">
    <cfRule type="beginsWith" dxfId="6" priority="10" operator="beginsWith" text="NA">
      <formula>LEFT(P4,LEN("NA"))="NA"</formula>
    </cfRule>
  </conditionalFormatting>
  <conditionalFormatting sqref="AA5:AA6">
    <cfRule type="containsBlanks" dxfId="5" priority="16">
      <formula>LEN(TRIM(AA5))=0</formula>
    </cfRule>
  </conditionalFormatting>
  <conditionalFormatting sqref="AE4:AH4">
    <cfRule type="beginsWith" dxfId="4" priority="6" operator="beginsWith" text="NA">
      <formula>LEFT(AE4,LEN("NA"))="NA"</formula>
    </cfRule>
  </conditionalFormatting>
  <conditionalFormatting sqref="AG5:AH6">
    <cfRule type="beginsWith" dxfId="3" priority="4" operator="beginsWith" text="NA">
      <formula>LEFT(AG5,LEN("NA"))="NA"</formula>
    </cfRule>
  </conditionalFormatting>
  <conditionalFormatting sqref="AT3:AU3">
    <cfRule type="beginsWith" dxfId="2" priority="3" operator="beginsWith" text="NA">
      <formula>LEFT(AT3,LEN("NA"))="NA"</formula>
    </cfRule>
  </conditionalFormatting>
  <conditionalFormatting sqref="AU4:AX6">
    <cfRule type="beginsWith" dxfId="1" priority="1" operator="beginsWith" text="NA">
      <formula>LEFT(AU4,LEN("NA"))="NA"</formula>
    </cfRule>
  </conditionalFormatting>
  <conditionalFormatting sqref="AY3:AY6 A5:O6">
    <cfRule type="beginsWith" dxfId="0" priority="2" operator="beginsWith" text="NA">
      <formula>LEFT(A3,LEN("NA"))="NA"</formula>
    </cfRule>
  </conditionalFormatting>
  <dataValidations count="1">
    <dataValidation type="whole" operator="equal" allowBlank="1" showInputMessage="1" showErrorMessage="1" sqref="I5:I6">
      <formula1>1</formula1>
    </dataValidation>
  </dataValidation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 Chlup</dc:creator>
  <cp:lastModifiedBy>Petr Chlup</cp:lastModifiedBy>
  <dcterms:created xsi:type="dcterms:W3CDTF">2023-07-12T13:23:04Z</dcterms:created>
  <dcterms:modified xsi:type="dcterms:W3CDTF">2023-07-12T14:50:57Z</dcterms:modified>
</cp:coreProperties>
</file>