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D31" i="1" l="1"/>
  <c r="D39" i="1" s="1"/>
  <c r="C10" i="1"/>
  <c r="D40" i="1" l="1"/>
  <c r="D24" i="1"/>
  <c r="D28" i="1"/>
  <c r="D32" i="1"/>
  <c r="D36" i="1"/>
  <c r="D25" i="1"/>
  <c r="D29" i="1"/>
  <c r="D33" i="1"/>
  <c r="D37" i="1"/>
  <c r="D26" i="1"/>
  <c r="D30" i="1"/>
  <c r="D34" i="1"/>
  <c r="D38" i="1"/>
  <c r="D23" i="1"/>
  <c r="D21" i="1" s="1"/>
  <c r="D27" i="1"/>
  <c r="D35" i="1"/>
  <c r="M2" i="1" l="1"/>
  <c r="M3" i="1" s="1"/>
  <c r="C4" i="1" l="1"/>
  <c r="M4" i="1"/>
  <c r="N4" i="1" s="1"/>
  <c r="F3" i="1" s="1"/>
  <c r="D3" i="1" l="1"/>
  <c r="C3" i="1"/>
  <c r="G3" i="1"/>
  <c r="E3" i="1"/>
</calcChain>
</file>

<file path=xl/sharedStrings.xml><?xml version="1.0" encoding="utf-8"?>
<sst xmlns="http://schemas.openxmlformats.org/spreadsheetml/2006/main" count="189" uniqueCount="99">
  <si>
    <t>A</t>
  </si>
  <si>
    <t>B</t>
  </si>
  <si>
    <t>C</t>
  </si>
  <si>
    <t>C-</t>
  </si>
  <si>
    <t>A-</t>
  </si>
  <si>
    <t>B-</t>
  </si>
  <si>
    <t>a1</t>
  </si>
  <si>
    <t>a2</t>
  </si>
  <si>
    <t>a3</t>
  </si>
  <si>
    <t>c10-</t>
  </si>
  <si>
    <t>c11-</t>
  </si>
  <si>
    <t>c12-</t>
  </si>
  <si>
    <t>b1</t>
  </si>
  <si>
    <t xml:space="preserve">b2 </t>
  </si>
  <si>
    <t>b3</t>
  </si>
  <si>
    <t>a4-</t>
  </si>
  <si>
    <t>a5-</t>
  </si>
  <si>
    <t>a6-</t>
  </si>
  <si>
    <t>c1</t>
  </si>
  <si>
    <t>c2</t>
  </si>
  <si>
    <t>c3</t>
  </si>
  <si>
    <t>b4-</t>
  </si>
  <si>
    <t>b5-</t>
  </si>
  <si>
    <t>b6-</t>
  </si>
  <si>
    <t>a7</t>
  </si>
  <si>
    <t>a8</t>
  </si>
  <si>
    <t>a9</t>
  </si>
  <si>
    <t>c4-</t>
  </si>
  <si>
    <t>c5-</t>
  </si>
  <si>
    <t>c6-</t>
  </si>
  <si>
    <t>b7</t>
  </si>
  <si>
    <t>b8</t>
  </si>
  <si>
    <t>b9</t>
  </si>
  <si>
    <t>a10-</t>
  </si>
  <si>
    <t>a11-</t>
  </si>
  <si>
    <t>a12-</t>
  </si>
  <si>
    <t>c7</t>
  </si>
  <si>
    <t>c8</t>
  </si>
  <si>
    <t xml:space="preserve">c9 </t>
  </si>
  <si>
    <t>b10-</t>
  </si>
  <si>
    <t>b11-</t>
  </si>
  <si>
    <t>b12-</t>
  </si>
  <si>
    <t>a10</t>
  </si>
  <si>
    <t>a11</t>
  </si>
  <si>
    <t>a12</t>
  </si>
  <si>
    <t>c7-</t>
  </si>
  <si>
    <t>c8-</t>
  </si>
  <si>
    <t>c9-</t>
  </si>
  <si>
    <t>b10</t>
  </si>
  <si>
    <t>b11</t>
  </si>
  <si>
    <t>b12</t>
  </si>
  <si>
    <t>a1-</t>
  </si>
  <si>
    <t>a2-</t>
  </si>
  <si>
    <t>a3-</t>
  </si>
  <si>
    <t>c10</t>
  </si>
  <si>
    <t>c11</t>
  </si>
  <si>
    <t>c12</t>
  </si>
  <si>
    <t>b1-</t>
  </si>
  <si>
    <t>b2-</t>
  </si>
  <si>
    <t>b3-</t>
  </si>
  <si>
    <t>a4</t>
  </si>
  <si>
    <t>a5</t>
  </si>
  <si>
    <t>a6</t>
  </si>
  <si>
    <t>c1-</t>
  </si>
  <si>
    <t>c2-</t>
  </si>
  <si>
    <t>c3-</t>
  </si>
  <si>
    <t>b4</t>
  </si>
  <si>
    <t>b5</t>
  </si>
  <si>
    <t>b6</t>
  </si>
  <si>
    <t>a7-</t>
  </si>
  <si>
    <t>a8-</t>
  </si>
  <si>
    <t>a9-</t>
  </si>
  <si>
    <t>c4</t>
  </si>
  <si>
    <t>c5</t>
  </si>
  <si>
    <t>c6</t>
  </si>
  <si>
    <t>b7-</t>
  </si>
  <si>
    <t>b8-</t>
  </si>
  <si>
    <t>b9-</t>
  </si>
  <si>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</si>
  <si>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</si>
  <si>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</si>
  <si>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</si>
  <si>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</si>
  <si>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</si>
  <si>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</si>
  <si>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</si>
  <si>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</si>
  <si>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</si>
  <si>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</si>
  <si>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</si>
  <si>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>Wye</t>
  </si>
  <si>
    <t xml:space="preserve">&lt; </t>
  </si>
  <si>
    <t>(mm^2)</t>
  </si>
  <si>
    <t>Voltage Rating (V)</t>
  </si>
  <si>
    <t>Current Rating (A)</t>
  </si>
  <si>
    <t>Power Rating (W)</t>
  </si>
  <si>
    <t>Integral, Double Layer, Distributed Winding</t>
  </si>
  <si>
    <t>14AWG</t>
  </si>
  <si>
    <t>coil span=120 (6 slots)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</si>
</sst>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i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Sheet1!$E$21:$E$40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Sheet1!$F$21:$F$40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23813</xdr:rowOff>
    </xdr:from>
    <xdr:to>
      <xdr:col>17</xdr:col>
      <xdr:colOff>376518</xdr:colOff>
      <xdr:row>56</xdr:row>
      <xdr:rowOff>138113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9CE22D3-A6D6-4A0E-B339-095FB613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262313"/>
          <a:ext cx="10282518" cy="75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17</xdr:col>
      <xdr:colOff>304800</xdr:colOff>
      <xdr:row>99</xdr:row>
      <xdr:rowOff>96648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6F9EA9D-98C4-4F1F-BDF2-6AD24D57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0"/>
          <a:ext cx="10058400" cy="61926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han\Documents\GitHub\EE564\Project%201\Transformer%20Design_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3">
          <cell r="H3">
            <v>97.700486994000997</v>
          </cell>
          <cell r="I3">
            <v>0.01</v>
          </cell>
        </row>
        <row r="4">
          <cell r="H4">
            <v>98.815801553305064</v>
          </cell>
          <cell r="I4">
            <v>0.02</v>
          </cell>
        </row>
        <row r="5">
          <cell r="H5">
            <v>98.868518908576021</v>
          </cell>
          <cell r="I5">
            <v>0.03</v>
          </cell>
        </row>
        <row r="6">
          <cell r="H6">
            <v>98.748992430368304</v>
          </cell>
          <cell r="I6">
            <v>0.04</v>
          </cell>
        </row>
        <row r="7">
          <cell r="H7">
            <v>98.575513293573863</v>
          </cell>
          <cell r="I7">
            <v>0.05</v>
          </cell>
        </row>
        <row r="33">
          <cell r="H33">
            <v>97.303714017042296</v>
          </cell>
          <cell r="I33">
            <v>0.01</v>
          </cell>
        </row>
        <row r="34">
          <cell r="H34">
            <v>98.675830030787097</v>
          </cell>
          <cell r="I34">
            <v>0.02</v>
          </cell>
        </row>
        <row r="35">
          <cell r="H35">
            <v>98.79763956212048</v>
          </cell>
          <cell r="I35">
            <v>0.03</v>
          </cell>
        </row>
        <row r="36">
          <cell r="H36">
            <v>98.709563864053138</v>
          </cell>
          <cell r="I36">
            <v>0.04</v>
          </cell>
        </row>
        <row r="37">
          <cell r="H37">
            <v>98.553964696817815</v>
          </cell>
          <cell r="I37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tabSelected="1" zoomScaleNormal="100" workbookViewId="0">
      <selection activeCell="B68" sqref="B68"/>
    </sheetView>
  </sheetViews>
  <sheetFormatPr defaultRowHeight="15" x14ac:dyDescent="0.25"/>
  <cols>
    <col min="1" max="6" width="9.140625" style="6"/>
    <col min="7" max="7" width="9.140625" style="6" customWidth="1"/>
    <col min="8" max="16384" width="9.140625" style="6"/>
  </cols>
  <sheetData>
    <row r="1" spans="1:52" x14ac:dyDescent="0.25">
      <c r="A1" s="8" t="s">
        <v>78</v>
      </c>
      <c r="B1" s="8"/>
      <c r="C1" s="7">
        <v>4</v>
      </c>
      <c r="J1" s="8" t="s">
        <v>85</v>
      </c>
      <c r="K1" s="8"/>
      <c r="L1" s="8"/>
      <c r="M1" s="7">
        <v>36</v>
      </c>
    </row>
    <row r="2" spans="1:52" x14ac:dyDescent="0.25">
      <c r="A2" s="8" t="s">
        <v>79</v>
      </c>
      <c r="B2" s="8"/>
      <c r="C2" s="12" t="s">
        <v>96</v>
      </c>
      <c r="D2" s="12"/>
      <c r="E2" s="12"/>
      <c r="J2" s="8" t="s">
        <v>86</v>
      </c>
      <c r="K2" s="8"/>
      <c r="L2" s="8"/>
      <c r="M2" s="7">
        <f>M1/C1</f>
        <v>9</v>
      </c>
    </row>
    <row r="3" spans="1:52" x14ac:dyDescent="0.25">
      <c r="A3" s="8" t="s">
        <v>80</v>
      </c>
      <c r="B3" s="8"/>
      <c r="C3" s="7">
        <f>SIN(M3*N4/2)/(M3*SIN(N4/2))</f>
        <v>0.95979508052393891</v>
      </c>
      <c r="D3" s="7">
        <f>SIN(3*M3*N4/2)/(M3*SIN(3*N4/2))</f>
        <v>0.66666666666666674</v>
      </c>
      <c r="E3" s="6">
        <f>SIN(5*M3*N4/2)/(M3*SIN(5*N4/2))</f>
        <v>0.21756788155537973</v>
      </c>
      <c r="F3" s="6">
        <f>SIN(7*M3*N4/2)/(M3*SIN(7*N4/2))</f>
        <v>-0.17736296207931862</v>
      </c>
      <c r="G3" s="6">
        <f>SIN(9*M3*N4/2)/(M3*SIN(9*N4/2))</f>
        <v>-0.33333333333333331</v>
      </c>
      <c r="J3" s="8" t="s">
        <v>87</v>
      </c>
      <c r="K3" s="8"/>
      <c r="L3" s="8"/>
      <c r="M3" s="7">
        <f>M2/3</f>
        <v>3</v>
      </c>
    </row>
    <row r="4" spans="1:52" x14ac:dyDescent="0.25">
      <c r="A4" s="8" t="s">
        <v>81</v>
      </c>
      <c r="B4" s="8"/>
      <c r="C4" s="7">
        <f>M3*M5*C1/2*2</f>
        <v>72</v>
      </c>
      <c r="D4" s="7"/>
      <c r="J4" s="8" t="s">
        <v>88</v>
      </c>
      <c r="K4" s="8"/>
      <c r="L4" s="8"/>
      <c r="M4" s="7">
        <f>180/M2</f>
        <v>20</v>
      </c>
      <c r="N4" s="7">
        <f>PI()/(180/M4)</f>
        <v>0.3490658503988659</v>
      </c>
    </row>
    <row r="5" spans="1:52" x14ac:dyDescent="0.25">
      <c r="A5" s="8" t="s">
        <v>82</v>
      </c>
      <c r="B5" s="8"/>
      <c r="C5" s="7" t="s">
        <v>97</v>
      </c>
      <c r="D5" s="7" t="s">
        <v>91</v>
      </c>
      <c r="E5" s="7">
        <f>(40*C6/M5)/2</f>
        <v>2.1666666666666665</v>
      </c>
      <c r="F5" s="7" t="s">
        <v>92</v>
      </c>
      <c r="J5" s="8" t="s">
        <v>89</v>
      </c>
      <c r="K5" s="8"/>
      <c r="L5" s="8"/>
      <c r="M5" s="7">
        <v>6</v>
      </c>
    </row>
    <row r="6" spans="1:52" x14ac:dyDescent="0.25">
      <c r="A6" s="8" t="s">
        <v>83</v>
      </c>
      <c r="B6" s="8"/>
      <c r="C6" s="7">
        <v>0.65</v>
      </c>
      <c r="D6" s="7"/>
    </row>
    <row r="7" spans="1:52" x14ac:dyDescent="0.25">
      <c r="A7" s="8" t="s">
        <v>84</v>
      </c>
      <c r="B7" s="8"/>
      <c r="C7" s="7" t="s">
        <v>90</v>
      </c>
      <c r="D7" s="7"/>
    </row>
    <row r="8" spans="1:52" x14ac:dyDescent="0.25">
      <c r="A8" s="8" t="s">
        <v>93</v>
      </c>
      <c r="B8" s="8"/>
      <c r="C8" s="7">
        <v>380</v>
      </c>
      <c r="D8" s="7"/>
    </row>
    <row r="9" spans="1:52" x14ac:dyDescent="0.25">
      <c r="A9" s="8" t="s">
        <v>94</v>
      </c>
      <c r="B9" s="8"/>
      <c r="C9" s="7">
        <v>20</v>
      </c>
      <c r="D9" s="7"/>
    </row>
    <row r="10" spans="1:52" x14ac:dyDescent="0.25">
      <c r="A10" s="8" t="s">
        <v>95</v>
      </c>
      <c r="B10" s="8"/>
      <c r="C10" s="7">
        <f>C8*C9*SQRT(3)</f>
        <v>13163.586137523467</v>
      </c>
    </row>
    <row r="13" spans="1:52" s="3" customFormat="1" x14ac:dyDescent="0.25">
      <c r="A13" s="9" t="s">
        <v>0</v>
      </c>
      <c r="B13" s="10"/>
      <c r="C13" s="11"/>
      <c r="D13" s="1" t="s">
        <v>3</v>
      </c>
      <c r="E13" s="1"/>
      <c r="F13" s="1"/>
      <c r="G13" s="1" t="s">
        <v>1</v>
      </c>
      <c r="H13" s="1"/>
      <c r="I13" s="1"/>
      <c r="J13" s="1" t="s">
        <v>4</v>
      </c>
      <c r="K13" s="1"/>
      <c r="L13" s="1"/>
      <c r="M13" s="1" t="s">
        <v>2</v>
      </c>
      <c r="N13" s="1"/>
      <c r="O13" s="1"/>
      <c r="P13" s="1" t="s">
        <v>5</v>
      </c>
      <c r="Q13" s="1"/>
      <c r="R13" s="1"/>
      <c r="S13" s="1" t="s">
        <v>0</v>
      </c>
      <c r="T13" s="1"/>
      <c r="U13" s="1"/>
      <c r="V13" s="1" t="s">
        <v>3</v>
      </c>
      <c r="W13" s="1"/>
      <c r="X13" s="1"/>
      <c r="Y13" s="1" t="s">
        <v>1</v>
      </c>
      <c r="Z13" s="1"/>
      <c r="AA13" s="1"/>
      <c r="AB13" s="1" t="s">
        <v>4</v>
      </c>
      <c r="AC13" s="1"/>
      <c r="AD13" s="1"/>
      <c r="AE13" s="1" t="s">
        <v>2</v>
      </c>
      <c r="AF13" s="1"/>
      <c r="AG13" s="1"/>
      <c r="AH13" s="1" t="s">
        <v>5</v>
      </c>
      <c r="AI13" s="1"/>
      <c r="AJ13" s="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s="5" customFormat="1" x14ac:dyDescent="0.25">
      <c r="A14" s="4" t="s">
        <v>6</v>
      </c>
      <c r="B14" s="4" t="s">
        <v>7</v>
      </c>
      <c r="C14" s="4" t="s">
        <v>8</v>
      </c>
      <c r="D14" s="4" t="s">
        <v>9</v>
      </c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L14" s="4" t="s">
        <v>17</v>
      </c>
      <c r="M14" s="4" t="s">
        <v>18</v>
      </c>
      <c r="N14" s="4" t="s">
        <v>19</v>
      </c>
      <c r="O14" s="4" t="s">
        <v>20</v>
      </c>
      <c r="P14" s="4" t="s">
        <v>21</v>
      </c>
      <c r="Q14" s="4" t="s">
        <v>22</v>
      </c>
      <c r="R14" s="4" t="s">
        <v>23</v>
      </c>
      <c r="S14" s="4" t="s">
        <v>24</v>
      </c>
      <c r="T14" s="4" t="s">
        <v>25</v>
      </c>
      <c r="U14" s="4" t="s">
        <v>26</v>
      </c>
      <c r="V14" s="4" t="s">
        <v>27</v>
      </c>
      <c r="W14" s="4" t="s">
        <v>28</v>
      </c>
      <c r="X14" s="4" t="s">
        <v>29</v>
      </c>
      <c r="Y14" s="4" t="s">
        <v>30</v>
      </c>
      <c r="Z14" s="4" t="s">
        <v>31</v>
      </c>
      <c r="AA14" s="4" t="s">
        <v>32</v>
      </c>
      <c r="AB14" s="4" t="s">
        <v>33</v>
      </c>
      <c r="AC14" s="4" t="s">
        <v>34</v>
      </c>
      <c r="AD14" s="4" t="s">
        <v>35</v>
      </c>
      <c r="AE14" s="4" t="s">
        <v>36</v>
      </c>
      <c r="AF14" s="4" t="s">
        <v>37</v>
      </c>
      <c r="AG14" s="4" t="s">
        <v>38</v>
      </c>
      <c r="AH14" s="4" t="s">
        <v>39</v>
      </c>
      <c r="AI14" s="4" t="s">
        <v>40</v>
      </c>
      <c r="AJ14" s="4" t="s">
        <v>41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s="5" customFormat="1" x14ac:dyDescent="0.25">
      <c r="A15" s="4" t="s">
        <v>42</v>
      </c>
      <c r="B15" s="4" t="s">
        <v>43</v>
      </c>
      <c r="C15" s="4" t="s">
        <v>44</v>
      </c>
      <c r="D15" s="4" t="s">
        <v>45</v>
      </c>
      <c r="E15" s="4" t="s">
        <v>46</v>
      </c>
      <c r="F15" s="4" t="s">
        <v>47</v>
      </c>
      <c r="G15" s="4" t="s">
        <v>48</v>
      </c>
      <c r="H15" s="4" t="s">
        <v>49</v>
      </c>
      <c r="I15" s="4" t="s">
        <v>50</v>
      </c>
      <c r="J15" s="4" t="s">
        <v>51</v>
      </c>
      <c r="K15" s="4" t="s">
        <v>52</v>
      </c>
      <c r="L15" s="4" t="s">
        <v>53</v>
      </c>
      <c r="M15" s="4" t="s">
        <v>54</v>
      </c>
      <c r="N15" s="4" t="s">
        <v>55</v>
      </c>
      <c r="O15" s="4" t="s">
        <v>56</v>
      </c>
      <c r="P15" s="4" t="s">
        <v>57</v>
      </c>
      <c r="Q15" s="4" t="s">
        <v>58</v>
      </c>
      <c r="R15" s="4" t="s">
        <v>59</v>
      </c>
      <c r="S15" s="4" t="s">
        <v>60</v>
      </c>
      <c r="T15" s="4" t="s">
        <v>61</v>
      </c>
      <c r="U15" s="4" t="s">
        <v>62</v>
      </c>
      <c r="V15" s="4" t="s">
        <v>63</v>
      </c>
      <c r="W15" s="4" t="s">
        <v>64</v>
      </c>
      <c r="X15" s="4" t="s">
        <v>65</v>
      </c>
      <c r="Y15" s="4" t="s">
        <v>66</v>
      </c>
      <c r="Z15" s="4" t="s">
        <v>67</v>
      </c>
      <c r="AA15" s="4" t="s">
        <v>68</v>
      </c>
      <c r="AB15" s="4" t="s">
        <v>69</v>
      </c>
      <c r="AC15" s="4" t="s">
        <v>70</v>
      </c>
      <c r="AD15" s="4" t="s">
        <v>71</v>
      </c>
      <c r="AE15" s="4" t="s">
        <v>72</v>
      </c>
      <c r="AF15" s="4" t="s">
        <v>73</v>
      </c>
      <c r="AG15" s="4" t="s">
        <v>74</v>
      </c>
      <c r="AH15" s="4" t="s">
        <v>75</v>
      </c>
      <c r="AI15" s="4" t="s">
        <v>76</v>
      </c>
      <c r="AJ15" s="4" t="s">
        <v>77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21" spans="4:6" x14ac:dyDescent="0.25">
      <c r="D21" s="6">
        <f>-D23</f>
        <v>-0.3490658503988659</v>
      </c>
      <c r="E21" s="6">
        <v>-1</v>
      </c>
      <c r="F21" s="6">
        <f>E21*-1</f>
        <v>1</v>
      </c>
    </row>
    <row r="22" spans="4:6" x14ac:dyDescent="0.25">
      <c r="D22" s="6">
        <v>0</v>
      </c>
      <c r="E22" s="6">
        <v>1</v>
      </c>
      <c r="F22" s="6">
        <f t="shared" ref="F22:F40" si="0">E22*-1</f>
        <v>-1</v>
      </c>
    </row>
    <row r="23" spans="4:6" x14ac:dyDescent="0.25">
      <c r="D23" s="6">
        <f>$D$31/9</f>
        <v>0.3490658503988659</v>
      </c>
      <c r="E23" s="6">
        <v>3</v>
      </c>
      <c r="F23" s="6">
        <f t="shared" si="0"/>
        <v>-3</v>
      </c>
    </row>
    <row r="24" spans="4:6" x14ac:dyDescent="0.25">
      <c r="D24" s="6">
        <f>2*$D$31/9</f>
        <v>0.69813170079773179</v>
      </c>
      <c r="E24" s="6">
        <v>4</v>
      </c>
      <c r="F24" s="6">
        <f t="shared" si="0"/>
        <v>-4</v>
      </c>
    </row>
    <row r="25" spans="4:6" x14ac:dyDescent="0.25">
      <c r="D25" s="6">
        <f>3*$D$31/9</f>
        <v>1.0471975511965976</v>
      </c>
      <c r="E25" s="6">
        <v>5</v>
      </c>
      <c r="F25" s="6">
        <f t="shared" si="0"/>
        <v>-5</v>
      </c>
    </row>
    <row r="26" spans="4:6" x14ac:dyDescent="0.25">
      <c r="D26" s="6">
        <f>4*$D$31/9</f>
        <v>1.3962634015954636</v>
      </c>
      <c r="E26" s="6">
        <v>6</v>
      </c>
      <c r="F26" s="6">
        <f t="shared" si="0"/>
        <v>-6</v>
      </c>
    </row>
    <row r="27" spans="4:6" x14ac:dyDescent="0.25">
      <c r="D27" s="6">
        <f>5*$D$31/9</f>
        <v>1.7453292519943295</v>
      </c>
      <c r="E27" s="6">
        <v>5</v>
      </c>
      <c r="F27" s="6">
        <f t="shared" si="0"/>
        <v>-5</v>
      </c>
    </row>
    <row r="28" spans="4:6" x14ac:dyDescent="0.25">
      <c r="D28" s="6">
        <f>6*$D$31/9</f>
        <v>2.0943951023931953</v>
      </c>
      <c r="E28" s="6">
        <v>4</v>
      </c>
      <c r="F28" s="6">
        <f t="shared" si="0"/>
        <v>-4</v>
      </c>
    </row>
    <row r="29" spans="4:6" x14ac:dyDescent="0.25">
      <c r="D29" s="6">
        <f>7*$D$31/9</f>
        <v>2.4434609527920612</v>
      </c>
      <c r="E29" s="6">
        <v>3</v>
      </c>
      <c r="F29" s="6">
        <f t="shared" si="0"/>
        <v>-3</v>
      </c>
    </row>
    <row r="30" spans="4:6" x14ac:dyDescent="0.25">
      <c r="D30" s="6">
        <f>8*$D$31/9</f>
        <v>2.7925268031909272</v>
      </c>
      <c r="E30" s="6">
        <v>1</v>
      </c>
      <c r="F30" s="6">
        <f t="shared" si="0"/>
        <v>-1</v>
      </c>
    </row>
    <row r="31" spans="4:6" x14ac:dyDescent="0.25">
      <c r="D31" s="6">
        <f>PI()</f>
        <v>3.1415926535897931</v>
      </c>
      <c r="E31" s="6">
        <v>-1</v>
      </c>
      <c r="F31" s="6">
        <f t="shared" si="0"/>
        <v>1</v>
      </c>
    </row>
    <row r="32" spans="4:6" x14ac:dyDescent="0.25">
      <c r="D32" s="6">
        <f>10*$D$31/9</f>
        <v>3.4906585039886591</v>
      </c>
      <c r="E32" s="6">
        <v>-3</v>
      </c>
      <c r="F32" s="6">
        <f t="shared" si="0"/>
        <v>3</v>
      </c>
    </row>
    <row r="33" spans="4:6" x14ac:dyDescent="0.25">
      <c r="D33" s="6">
        <f>11*$D$31/9</f>
        <v>3.8397243543875246</v>
      </c>
      <c r="E33" s="6">
        <v>-4</v>
      </c>
      <c r="F33" s="6">
        <f t="shared" si="0"/>
        <v>4</v>
      </c>
    </row>
    <row r="34" spans="4:6" x14ac:dyDescent="0.25">
      <c r="D34" s="6">
        <f>12*$D$31/9</f>
        <v>4.1887902047863905</v>
      </c>
      <c r="E34" s="6">
        <v>-5</v>
      </c>
      <c r="F34" s="6">
        <f t="shared" si="0"/>
        <v>5</v>
      </c>
    </row>
    <row r="35" spans="4:6" x14ac:dyDescent="0.25">
      <c r="D35" s="6">
        <f>13*$D$31/9</f>
        <v>4.5378560551852569</v>
      </c>
      <c r="E35" s="6">
        <v>-6</v>
      </c>
      <c r="F35" s="6">
        <f t="shared" si="0"/>
        <v>6</v>
      </c>
    </row>
    <row r="36" spans="4:6" x14ac:dyDescent="0.25">
      <c r="D36" s="6">
        <f>14*$D$31/9</f>
        <v>4.8869219055841224</v>
      </c>
      <c r="E36" s="6">
        <v>-5</v>
      </c>
      <c r="F36" s="6">
        <f t="shared" si="0"/>
        <v>5</v>
      </c>
    </row>
    <row r="37" spans="4:6" x14ac:dyDescent="0.25">
      <c r="D37" s="6">
        <f>15*$D$31/9</f>
        <v>5.2359877559829879</v>
      </c>
      <c r="E37" s="6">
        <v>-4</v>
      </c>
      <c r="F37" s="6">
        <f t="shared" si="0"/>
        <v>4</v>
      </c>
    </row>
    <row r="38" spans="4:6" x14ac:dyDescent="0.25">
      <c r="D38" s="6">
        <f>16*$D$31/9</f>
        <v>5.5850536063818543</v>
      </c>
      <c r="E38" s="6">
        <v>-3</v>
      </c>
      <c r="F38" s="6">
        <f t="shared" si="0"/>
        <v>3</v>
      </c>
    </row>
    <row r="39" spans="4:6" x14ac:dyDescent="0.25">
      <c r="D39" s="6">
        <f>17*$D$31/9</f>
        <v>5.9341194567807207</v>
      </c>
      <c r="E39" s="6">
        <v>-1</v>
      </c>
      <c r="F39" s="6">
        <f t="shared" si="0"/>
        <v>1</v>
      </c>
    </row>
    <row r="40" spans="4:6" x14ac:dyDescent="0.25">
      <c r="D40" s="6">
        <f>18*$D$31/9</f>
        <v>6.2831853071795862</v>
      </c>
      <c r="E40" s="6">
        <v>1</v>
      </c>
      <c r="F40" s="6">
        <f t="shared" si="0"/>
        <v>-1</v>
      </c>
    </row>
    <row r="61" spans="1:52" x14ac:dyDescent="0.25">
      <c r="A61" s="12" t="s">
        <v>98</v>
      </c>
      <c r="B61" s="12"/>
    </row>
    <row r="64" spans="1:52" s="3" customFormat="1" x14ac:dyDescent="0.25">
      <c r="A64" s="9" t="s">
        <v>0</v>
      </c>
      <c r="B64" s="10"/>
      <c r="C64" s="11"/>
      <c r="D64" s="1" t="s">
        <v>3</v>
      </c>
      <c r="E64" s="1"/>
      <c r="F64" s="1"/>
      <c r="G64" s="1" t="s">
        <v>1</v>
      </c>
      <c r="H64" s="1"/>
      <c r="I64" s="1"/>
      <c r="J64" s="1" t="s">
        <v>4</v>
      </c>
      <c r="K64" s="1"/>
      <c r="L64" s="1"/>
      <c r="M64" s="1" t="s">
        <v>2</v>
      </c>
      <c r="N64" s="1"/>
      <c r="O64" s="1"/>
      <c r="P64" s="1" t="s">
        <v>5</v>
      </c>
      <c r="Q64" s="1"/>
      <c r="R64" s="1"/>
      <c r="S64" s="1" t="s">
        <v>0</v>
      </c>
      <c r="T64" s="1"/>
      <c r="U64" s="1"/>
      <c r="V64" s="1" t="s">
        <v>3</v>
      </c>
      <c r="W64" s="1"/>
      <c r="X64" s="1"/>
      <c r="Y64" s="1" t="s">
        <v>1</v>
      </c>
      <c r="Z64" s="1"/>
      <c r="AA64" s="1"/>
      <c r="AB64" s="1" t="s">
        <v>4</v>
      </c>
      <c r="AC64" s="1"/>
      <c r="AD64" s="1"/>
      <c r="AE64" s="1" t="s">
        <v>2</v>
      </c>
      <c r="AF64" s="1"/>
      <c r="AG64" s="1"/>
      <c r="AH64" s="1" t="s">
        <v>5</v>
      </c>
      <c r="AI64" s="1"/>
      <c r="AJ64" s="1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5" customFormat="1" x14ac:dyDescent="0.25">
      <c r="A65" s="4" t="s">
        <v>6</v>
      </c>
      <c r="B65" s="4" t="s">
        <v>7</v>
      </c>
      <c r="C65" s="4" t="s">
        <v>8</v>
      </c>
      <c r="D65" s="4" t="s">
        <v>9</v>
      </c>
      <c r="E65" s="4" t="s">
        <v>10</v>
      </c>
      <c r="F65" s="4" t="s">
        <v>11</v>
      </c>
      <c r="G65" s="4" t="s">
        <v>12</v>
      </c>
      <c r="H65" s="4" t="s">
        <v>13</v>
      </c>
      <c r="I65" s="4" t="s">
        <v>14</v>
      </c>
      <c r="J65" s="4" t="s">
        <v>15</v>
      </c>
      <c r="K65" s="4" t="s">
        <v>16</v>
      </c>
      <c r="L65" s="4" t="s">
        <v>17</v>
      </c>
      <c r="M65" s="4" t="s">
        <v>18</v>
      </c>
      <c r="N65" s="4" t="s">
        <v>19</v>
      </c>
      <c r="O65" s="4" t="s">
        <v>20</v>
      </c>
      <c r="P65" s="4" t="s">
        <v>21</v>
      </c>
      <c r="Q65" s="4" t="s">
        <v>22</v>
      </c>
      <c r="R65" s="4" t="s">
        <v>23</v>
      </c>
      <c r="S65" s="4" t="s">
        <v>24</v>
      </c>
      <c r="T65" s="4" t="s">
        <v>25</v>
      </c>
      <c r="U65" s="4" t="s">
        <v>26</v>
      </c>
      <c r="V65" s="4" t="s">
        <v>27</v>
      </c>
      <c r="W65" s="4" t="s">
        <v>28</v>
      </c>
      <c r="X65" s="4" t="s">
        <v>29</v>
      </c>
      <c r="Y65" s="4" t="s">
        <v>30</v>
      </c>
      <c r="Z65" s="4" t="s">
        <v>31</v>
      </c>
      <c r="AA65" s="4" t="s">
        <v>32</v>
      </c>
      <c r="AB65" s="4" t="s">
        <v>33</v>
      </c>
      <c r="AC65" s="4" t="s">
        <v>34</v>
      </c>
      <c r="AD65" s="4" t="s">
        <v>35</v>
      </c>
      <c r="AE65" s="4" t="s">
        <v>36</v>
      </c>
      <c r="AF65" s="4" t="s">
        <v>37</v>
      </c>
      <c r="AG65" s="4" t="s">
        <v>38</v>
      </c>
      <c r="AH65" s="4" t="s">
        <v>39</v>
      </c>
      <c r="AI65" s="4" t="s">
        <v>40</v>
      </c>
      <c r="AJ65" s="4" t="s">
        <v>41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5" customFormat="1" x14ac:dyDescent="0.25">
      <c r="A66" s="4" t="s">
        <v>45</v>
      </c>
      <c r="B66" s="4" t="s">
        <v>46</v>
      </c>
      <c r="C66" s="4" t="s">
        <v>47</v>
      </c>
      <c r="D66" s="4" t="s">
        <v>48</v>
      </c>
      <c r="E66" s="4" t="s">
        <v>49</v>
      </c>
      <c r="F66" s="4" t="s">
        <v>50</v>
      </c>
      <c r="G66" s="4" t="s">
        <v>51</v>
      </c>
      <c r="H66" s="4" t="s">
        <v>52</v>
      </c>
      <c r="I66" s="4" t="s">
        <v>53</v>
      </c>
      <c r="J66" s="4" t="s">
        <v>54</v>
      </c>
      <c r="K66" s="4" t="s">
        <v>55</v>
      </c>
      <c r="L66" s="4" t="s">
        <v>56</v>
      </c>
      <c r="M66" s="4" t="s">
        <v>57</v>
      </c>
      <c r="N66" s="4" t="s">
        <v>58</v>
      </c>
      <c r="O66" s="4" t="s">
        <v>59</v>
      </c>
      <c r="P66" s="4" t="s">
        <v>60</v>
      </c>
      <c r="Q66" s="4" t="s">
        <v>61</v>
      </c>
      <c r="R66" s="4" t="s">
        <v>62</v>
      </c>
      <c r="S66" s="4" t="s">
        <v>63</v>
      </c>
      <c r="T66" s="4" t="s">
        <v>64</v>
      </c>
      <c r="U66" s="4" t="s">
        <v>65</v>
      </c>
      <c r="V66" s="4" t="s">
        <v>66</v>
      </c>
      <c r="W66" s="4" t="s">
        <v>67</v>
      </c>
      <c r="X66" s="4" t="s">
        <v>68</v>
      </c>
      <c r="Y66" s="4" t="s">
        <v>69</v>
      </c>
      <c r="Z66" s="4" t="s">
        <v>70</v>
      </c>
      <c r="AA66" s="4" t="s">
        <v>71</v>
      </c>
      <c r="AB66" s="4" t="s">
        <v>72</v>
      </c>
      <c r="AC66" s="4" t="s">
        <v>73</v>
      </c>
      <c r="AD66" s="4" t="s">
        <v>74</v>
      </c>
      <c r="AE66" s="4" t="s">
        <v>75</v>
      </c>
      <c r="AF66" s="4" t="s">
        <v>76</v>
      </c>
      <c r="AG66" s="4" t="s">
        <v>77</v>
      </c>
      <c r="AH66" s="4" t="s">
        <v>42</v>
      </c>
      <c r="AI66" s="4" t="s">
        <v>43</v>
      </c>
      <c r="AJ66" s="4" t="s">
        <v>44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</sheetData>
  <mergeCells count="39">
    <mergeCell ref="S64:U64"/>
    <mergeCell ref="V64:X64"/>
    <mergeCell ref="Y64:AA64"/>
    <mergeCell ref="AB64:AD64"/>
    <mergeCell ref="AE64:AG64"/>
    <mergeCell ref="AH64:AJ64"/>
    <mergeCell ref="A64:C64"/>
    <mergeCell ref="D64:F64"/>
    <mergeCell ref="G64:I64"/>
    <mergeCell ref="J64:L64"/>
    <mergeCell ref="M64:O64"/>
    <mergeCell ref="P64:R64"/>
    <mergeCell ref="J1:L1"/>
    <mergeCell ref="J4:L4"/>
    <mergeCell ref="J3:L3"/>
    <mergeCell ref="J2:L2"/>
    <mergeCell ref="J5:L5"/>
    <mergeCell ref="A5:B5"/>
    <mergeCell ref="A6:B6"/>
    <mergeCell ref="A7:B7"/>
    <mergeCell ref="A8:B8"/>
    <mergeCell ref="A9:B9"/>
    <mergeCell ref="A1:B1"/>
    <mergeCell ref="A2:B2"/>
    <mergeCell ref="A10:B10"/>
    <mergeCell ref="A3:B3"/>
    <mergeCell ref="A4:B4"/>
    <mergeCell ref="S13:U13"/>
    <mergeCell ref="V13:X13"/>
    <mergeCell ref="Y13:AA13"/>
    <mergeCell ref="AB13:AD13"/>
    <mergeCell ref="AE13:AG13"/>
    <mergeCell ref="AH13:AJ13"/>
    <mergeCell ref="A13:C13"/>
    <mergeCell ref="D13:F13"/>
    <mergeCell ref="G13:I13"/>
    <mergeCell ref="J13:L13"/>
    <mergeCell ref="M13:O13"/>
    <mergeCell ref="P13:R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2018-04-19T20:37:54Z</dcterms:modified>
</cp:coreProperties>
</file>