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activeTab="3"/>
  </bookViews>
  <sheets>
    <sheet name="백분위수" sheetId="1" r:id="rId1"/>
    <sheet name="변동성의 척도" sheetId="2" r:id="rId2"/>
    <sheet name="예제" sheetId="3" r:id="rId3"/>
    <sheet name="체비셰프의 정리" sheetId="4" r:id="rId4"/>
  </sheets>
  <calcPr calcId="144525"/>
</workbook>
</file>

<file path=xl/calcChain.xml><?xml version="1.0" encoding="utf-8"?>
<calcChain xmlns="http://schemas.openxmlformats.org/spreadsheetml/2006/main">
  <c r="E64" i="4" l="1"/>
  <c r="E63" i="4"/>
  <c r="C25" i="4"/>
  <c r="C24" i="4"/>
  <c r="D39" i="4"/>
  <c r="F13" i="4"/>
  <c r="F12" i="4"/>
  <c r="D13" i="4"/>
  <c r="D12" i="4"/>
  <c r="F10" i="4"/>
  <c r="F9" i="4"/>
  <c r="D10" i="4"/>
  <c r="D9" i="4"/>
  <c r="F15" i="3"/>
  <c r="E15" i="3"/>
  <c r="C11" i="3"/>
  <c r="C4" i="3"/>
  <c r="C5" i="3"/>
  <c r="C6" i="3"/>
  <c r="D6" i="3" s="1"/>
  <c r="C7" i="3"/>
  <c r="C3" i="3"/>
  <c r="D3" i="3" s="1"/>
  <c r="D4" i="3"/>
  <c r="D5" i="3"/>
  <c r="D7" i="3"/>
  <c r="C12" i="3"/>
  <c r="C10" i="3"/>
  <c r="D11" i="3"/>
  <c r="L36" i="2"/>
  <c r="F20" i="2"/>
  <c r="F19" i="2"/>
  <c r="F18" i="2"/>
  <c r="G11" i="2"/>
  <c r="N9" i="2"/>
  <c r="N5" i="2"/>
  <c r="K3" i="2"/>
  <c r="E28" i="1"/>
  <c r="E27" i="1"/>
  <c r="E26" i="1"/>
  <c r="E25" i="1"/>
  <c r="J18" i="1"/>
  <c r="J17" i="1"/>
  <c r="J16" i="1"/>
  <c r="E17" i="1"/>
  <c r="E16" i="1"/>
  <c r="D5" i="1"/>
  <c r="D4" i="1"/>
  <c r="D3" i="1"/>
</calcChain>
</file>

<file path=xl/sharedStrings.xml><?xml version="1.0" encoding="utf-8"?>
<sst xmlns="http://schemas.openxmlformats.org/spreadsheetml/2006/main" count="126" uniqueCount="118">
  <si>
    <t>평균값</t>
    <phoneticPr fontId="3" type="noConversion"/>
  </si>
  <si>
    <t>중간값</t>
    <phoneticPr fontId="3" type="noConversion"/>
  </si>
  <si>
    <t>제일 많이 나오는 수</t>
    <phoneticPr fontId="3" type="noConversion"/>
  </si>
  <si>
    <t>백분위수</t>
    <phoneticPr fontId="3" type="noConversion"/>
  </si>
  <si>
    <t>(25%는 사분위수)</t>
    <phoneticPr fontId="3" type="noConversion"/>
  </si>
  <si>
    <t>PERCENTILE.EXC</t>
    <phoneticPr fontId="3" type="noConversion"/>
  </si>
  <si>
    <t>QUARTILE.EXC</t>
    <phoneticPr fontId="3" type="noConversion"/>
  </si>
  <si>
    <t>백분위수 구하는 함수</t>
    <phoneticPr fontId="3" type="noConversion"/>
  </si>
  <si>
    <t>사분위수 구하는 함수</t>
    <phoneticPr fontId="3" type="noConversion"/>
  </si>
  <si>
    <t>평균값</t>
    <phoneticPr fontId="3" type="noConversion"/>
  </si>
  <si>
    <t>중앙값</t>
    <phoneticPr fontId="3" type="noConversion"/>
  </si>
  <si>
    <t>20분위수</t>
    <phoneticPr fontId="3" type="noConversion"/>
  </si>
  <si>
    <t>25분위수</t>
    <phoneticPr fontId="3" type="noConversion"/>
  </si>
  <si>
    <t>65분위수</t>
    <phoneticPr fontId="3" type="noConversion"/>
  </si>
  <si>
    <t>75분위수</t>
    <phoneticPr fontId="3" type="noConversion"/>
  </si>
  <si>
    <t>: p분위수는 이 값보다 작은 비율이 적어도 p%</t>
    <phoneticPr fontId="3" type="noConversion"/>
  </si>
  <si>
    <t>최빈수</t>
    <phoneticPr fontId="3" type="noConversion"/>
  </si>
  <si>
    <t>&lt;문제 3&gt;</t>
    <phoneticPr fontId="3" type="noConversion"/>
  </si>
  <si>
    <t>&lt;문제 1&gt;</t>
    <phoneticPr fontId="3" type="noConversion"/>
  </si>
  <si>
    <t>&lt;문제 2&gt;</t>
    <phoneticPr fontId="3" type="noConversion"/>
  </si>
  <si>
    <t>: 25/100*8=2</t>
    <phoneticPr fontId="3" type="noConversion"/>
  </si>
  <si>
    <t>: 20/100*8=1.6</t>
    <phoneticPr fontId="3" type="noConversion"/>
  </si>
  <si>
    <t>2(번째로 큰 수) ==20</t>
    <phoneticPr fontId="3" type="noConversion"/>
  </si>
  <si>
    <t>1.6보다 큰 2(번째로 큰 수)</t>
    <phoneticPr fontId="3" type="noConversion"/>
  </si>
  <si>
    <t>&gt;25분위수 실제로 풀기</t>
    <phoneticPr fontId="3" type="noConversion"/>
  </si>
  <si>
    <t>&gt; 20분위수 실제로 풀기</t>
    <phoneticPr fontId="3" type="noConversion"/>
  </si>
  <si>
    <t>//최빈수</t>
    <phoneticPr fontId="3" type="noConversion"/>
  </si>
  <si>
    <t>표준편차</t>
    <phoneticPr fontId="3" type="noConversion"/>
  </si>
  <si>
    <t>일 때</t>
    <phoneticPr fontId="3" type="noConversion"/>
  </si>
  <si>
    <t>범위</t>
    <phoneticPr fontId="3" type="noConversion"/>
  </si>
  <si>
    <t>&lt;변동성의 척도&gt;</t>
    <phoneticPr fontId="3" type="noConversion"/>
  </si>
  <si>
    <t>// 데이터가 평균에 몰려있으면 분산 작다</t>
    <phoneticPr fontId="3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</si>
  <si>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분산</t>
    </r>
    <r>
      <rPr>
        <sz val="11"/>
        <color theme="1"/>
        <rFont val="맑은 고딕"/>
        <family val="2"/>
        <charset val="129"/>
        <scheme val="minor"/>
      </rPr>
      <t xml:space="preserve"> : 평균을 기준으로 데이터들이 흩어진 정도</t>
    </r>
    <phoneticPr fontId="3" type="noConversion"/>
  </si>
  <si>
    <t>분산</t>
    <phoneticPr fontId="3" type="noConversion"/>
  </si>
  <si>
    <t>평균</t>
    <phoneticPr fontId="3" type="noConversion"/>
  </si>
  <si>
    <r>
      <t>: 20(최대값)-12(최소값) = 8(</t>
    </r>
    <r>
      <rPr>
        <b/>
        <sz val="11"/>
        <color theme="8" tint="-0.249977111117893"/>
        <rFont val="맑은 고딕"/>
        <family val="3"/>
        <charset val="129"/>
        <scheme val="minor"/>
      </rPr>
      <t>범위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</si>
  <si>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25+25+9+4+1=64</t>
    <phoneticPr fontId="3" type="noConversion"/>
  </si>
  <si>
    <t>64/4=16</t>
    <phoneticPr fontId="3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</si>
  <si>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표준편차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: 분산 값에 루트</t>
    </r>
    <phoneticPr fontId="3" type="noConversion"/>
  </si>
  <si>
    <t>함수 : VAR</t>
    <phoneticPr fontId="3" type="noConversion"/>
  </si>
  <si>
    <t>함수 : STDEV</t>
    <phoneticPr fontId="3" type="noConversion"/>
  </si>
  <si>
    <t>: 각 값에서 평균을 빼고 제곱해준 수를 더한 수에서 수의 개수(5)-1을 나눈다</t>
    <phoneticPr fontId="3" type="noConversion"/>
  </si>
  <si>
    <t>// 평균 근처에 26.66667% 정도의 데이터가 있다</t>
    <phoneticPr fontId="3" type="noConversion"/>
  </si>
  <si>
    <r>
      <rPr>
        <b/>
        <sz val="11"/>
        <color theme="7" tint="-0.249977111117893"/>
        <rFont val="맑은 고딕"/>
        <family val="3"/>
        <charset val="129"/>
        <scheme val="minor"/>
      </rPr>
      <t xml:space="preserve">변이계수 </t>
    </r>
    <r>
      <rPr>
        <sz val="11"/>
        <color theme="1"/>
        <rFont val="맑은 고딕"/>
        <family val="2"/>
        <charset val="129"/>
        <scheme val="minor"/>
      </rPr>
      <t>: 표준편차/평균*100</t>
    </r>
    <phoneticPr fontId="3" type="noConversion"/>
  </si>
  <si>
    <t>도시</t>
    <phoneticPr fontId="3" type="noConversion"/>
  </si>
  <si>
    <t>보스턴</t>
    <phoneticPr fontId="3" type="noConversion"/>
  </si>
  <si>
    <t>애틀란타</t>
    <phoneticPr fontId="3" type="noConversion"/>
  </si>
  <si>
    <t>마이애미</t>
    <phoneticPr fontId="3" type="noConversion"/>
  </si>
  <si>
    <t>뉴욕</t>
    <phoneticPr fontId="3" type="noConversion"/>
  </si>
  <si>
    <t>올랜도</t>
    <phoneticPr fontId="3" type="noConversion"/>
  </si>
  <si>
    <t>피츠버그</t>
    <phoneticPr fontId="3" type="noConversion"/>
  </si>
  <si>
    <t>워싱턴</t>
    <phoneticPr fontId="3" type="noConversion"/>
  </si>
  <si>
    <t>렌트비</t>
    <phoneticPr fontId="3" type="noConversion"/>
  </si>
  <si>
    <t>평균</t>
    <phoneticPr fontId="3" type="noConversion"/>
  </si>
  <si>
    <t>표준편차</t>
    <phoneticPr fontId="3" type="noConversion"/>
  </si>
  <si>
    <t>&lt;문제&gt; 미국 동부 7개 표본 도시의 일일 자동차 렌트비는 다음과 같다.</t>
    <phoneticPr fontId="3" type="noConversion"/>
  </si>
  <si>
    <t>약 10</t>
    <phoneticPr fontId="3" type="noConversion"/>
  </si>
  <si>
    <t>서부의 평균이 38, 분산이 12.3, 표준편차가 3.5이다.</t>
    <phoneticPr fontId="3" type="noConversion"/>
  </si>
  <si>
    <t>표준편차는 동부가 더 큼. 따라서 동부가 변동성이 더 크다</t>
    <phoneticPr fontId="3" type="noConversion"/>
  </si>
  <si>
    <t>(렌트비-평균)</t>
    <phoneticPr fontId="3" type="noConversion"/>
  </si>
  <si>
    <t>변동성</t>
    <phoneticPr fontId="3" type="noConversion"/>
  </si>
  <si>
    <t>&gt;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</si>
  <si>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동부</t>
    </r>
    <r>
      <rPr>
        <sz val="11"/>
        <color theme="1"/>
        <rFont val="맑은 고딕"/>
        <family val="2"/>
        <charset val="129"/>
        <scheme val="minor"/>
      </rPr>
      <t>는 48(38+10)~25(38-10) 범위의 값이 대부분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</si>
  <si>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서부</t>
    </r>
    <r>
      <rPr>
        <sz val="11"/>
        <color theme="1"/>
        <rFont val="맑은 고딕"/>
        <family val="2"/>
        <charset val="129"/>
        <scheme val="minor"/>
      </rPr>
      <t>는 42(38+4)~34(38-4) 범위의 값이 대부분</t>
    </r>
    <phoneticPr fontId="3" type="noConversion"/>
  </si>
  <si>
    <t>왜도</t>
    <phoneticPr fontId="3" type="noConversion"/>
  </si>
  <si>
    <t>: 평균값을 중심으로 분포 그래프가 어느쪽으로 치우쳤는지를 알 수 있다.</t>
    <phoneticPr fontId="3" type="noConversion"/>
  </si>
  <si>
    <t>그래프가 대칭이면 왜도 값이 0, 왼쪽으로 치우치면 -값, 오른쪽으로 치우치면 +값을 가진다.</t>
    <phoneticPr fontId="3" type="noConversion"/>
  </si>
  <si>
    <t>함수 : SKEW</t>
    <phoneticPr fontId="3" type="noConversion"/>
  </si>
  <si>
    <t>변이계수</t>
    <phoneticPr fontId="3" type="noConversion"/>
  </si>
  <si>
    <t>강좌의 학생수</t>
    <phoneticPr fontId="3" type="noConversion"/>
  </si>
  <si>
    <t>편차 (절대값 고정)</t>
    <phoneticPr fontId="3" type="noConversion"/>
  </si>
  <si>
    <t>식으로 구하기</t>
    <phoneticPr fontId="3" type="noConversion"/>
  </si>
  <si>
    <t>Z-값(편차/표준편차)</t>
    <phoneticPr fontId="3" type="noConversion"/>
  </si>
  <si>
    <t>학생 수의 32의 Z값은 -1.5이다.</t>
    <phoneticPr fontId="3" type="noConversion"/>
  </si>
  <si>
    <t>평균보다 표준편차의 1.5배 밑에 존재한다.</t>
    <phoneticPr fontId="3" type="noConversion"/>
  </si>
  <si>
    <t>학생 수</t>
    <phoneticPr fontId="3" type="noConversion"/>
  </si>
  <si>
    <t>체비셔프의 정리</t>
    <phoneticPr fontId="3" type="noConversion"/>
  </si>
  <si>
    <r>
      <t>1보다 큰 z-값에 대해 평균과 z표준편차 사이에 존재하는 자료의 비율은 적어도 (1-1/z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) 이다.</t>
    </r>
    <phoneticPr fontId="3" type="noConversion"/>
  </si>
  <si>
    <t>학생 100명의 중간고사 점수에 대해서 평균 70점, 표준편차 5점이라고 하자.</t>
    <phoneticPr fontId="3" type="noConversion"/>
  </si>
  <si>
    <t>얼마나 많은 학생의 점수가 60~80점 사이에 있는가?</t>
    <phoneticPr fontId="3" type="noConversion"/>
  </si>
  <si>
    <t>얼마나 많은 학생의 점수가 58~82점 사이에 있는가?</t>
    <phoneticPr fontId="3" type="noConversion"/>
  </si>
  <si>
    <t>60-80</t>
    <phoneticPr fontId="3" type="noConversion"/>
  </si>
  <si>
    <t>60점의 z값</t>
    <phoneticPr fontId="3" type="noConversion"/>
  </si>
  <si>
    <t>80점의 z값</t>
    <phoneticPr fontId="3" type="noConversion"/>
  </si>
  <si>
    <t>// 즉 60~80점안에 있는 학생은 대략 전체 학생의 75%정도 있다.</t>
    <phoneticPr fontId="3" type="noConversion"/>
  </si>
  <si>
    <t>58-82</t>
    <phoneticPr fontId="3" type="noConversion"/>
  </si>
  <si>
    <t>58점의 z값</t>
    <phoneticPr fontId="3" type="noConversion"/>
  </si>
  <si>
    <t>82점의 z값</t>
    <phoneticPr fontId="3" type="noConversion"/>
  </si>
  <si>
    <t>// 즉 58~82점안에 있는 학생은 대략 전체 학생의 83%정도에 있다.</t>
    <phoneticPr fontId="3" type="noConversion"/>
  </si>
  <si>
    <t>경험의 정리</t>
    <phoneticPr fontId="3" type="noConversion"/>
  </si>
  <si>
    <t>z이 +-2일 때 %</t>
    <phoneticPr fontId="3" type="noConversion"/>
  </si>
  <si>
    <t>z이 +-3일 떄 %</t>
    <phoneticPr fontId="3" type="noConversion"/>
  </si>
  <si>
    <t>z이 +-1일 때 68%</t>
    <phoneticPr fontId="3" type="noConversion"/>
  </si>
  <si>
    <t xml:space="preserve">그래프가 종모양일 때 </t>
    <phoneticPr fontId="3" type="noConversion"/>
  </si>
  <si>
    <t>공분산</t>
    <phoneticPr fontId="3" type="noConversion"/>
  </si>
  <si>
    <t>상관계수</t>
    <phoneticPr fontId="3" type="noConversion"/>
  </si>
  <si>
    <t>주</t>
    <phoneticPr fontId="3" type="noConversion"/>
  </si>
  <si>
    <t>광고횟수</t>
    <phoneticPr fontId="3" type="noConversion"/>
  </si>
  <si>
    <t>매출액(단위:$100)</t>
    <phoneticPr fontId="3" type="noConversion"/>
  </si>
  <si>
    <t>함수 : COVARIANCE.S</t>
    <phoneticPr fontId="3" type="noConversion"/>
  </si>
  <si>
    <t>: 비교하고자 하는 것이 두 가지 일 때 사용</t>
    <phoneticPr fontId="3" type="noConversion"/>
  </si>
  <si>
    <t>// 그래프참고:사진</t>
    <phoneticPr fontId="3" type="noConversion"/>
  </si>
  <si>
    <t>함수 : CORREL</t>
    <phoneticPr fontId="3" type="noConversion"/>
  </si>
  <si>
    <t>// 상관계수가 클수록 밀접한 상관이 있다.</t>
    <phoneticPr fontId="3" type="noConversion"/>
  </si>
  <si>
    <t>: 1에 가까울수록 밀접한 상관이 있다</t>
    <phoneticPr fontId="3" type="noConversion"/>
  </si>
  <si>
    <t>&lt;문제&gt;</t>
    <phoneticPr fontId="3" type="noConversion"/>
  </si>
  <si>
    <t>Y</t>
    <phoneticPr fontId="3" type="noConversion"/>
  </si>
  <si>
    <t>A.산포도를 그리시오</t>
    <phoneticPr fontId="3" type="noConversion"/>
  </si>
  <si>
    <t>B.산포도를 보면 두 변수의 관계가 어떻게 보이는가?</t>
    <phoneticPr fontId="3" type="noConversion"/>
  </si>
  <si>
    <t>C.표본공분산과 상관계수를 구하시오</t>
    <phoneticPr fontId="3" type="noConversion"/>
  </si>
  <si>
    <t>그리고 의미를 설명하시오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</si>
  <si>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</si>
  <si>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</si>
  <si>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</si>
  <si>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X</t>
    <phoneticPr fontId="3" type="noConversion"/>
  </si>
  <si>
    <t>표본공분산</t>
    <phoneticPr fontId="3" type="noConversion"/>
  </si>
  <si>
    <t>상관계수</t>
    <phoneticPr fontId="3" type="noConversion"/>
  </si>
  <si>
    <t>음의 상관관계이다.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</si>
</sst>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6" tint="-0.249977111117893"/>
      <name val="맑은 고딕"/>
      <family val="2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2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14" fillId="4" borderId="0" xfId="3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">
    <cellStyle name="40% - 강조색3" xfId="2" builtinId="39"/>
    <cellStyle name="60% - 강조색2" xfId="1" builtinId="36"/>
    <cellStyle name="60% - 강조색3" xfId="3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'체비셰프의 정리'!$I$46</c:f>
              <c:strCache>
                <c:ptCount val="1"/>
                <c:pt idx="0">
                  <c:v>X</c:v>
                </c:pt>
              </c:strCache>
            </c:strRef>
          </c:tx>
          <c:val>
            <c:numRef>
              <c:f>'체비셰프의 정리'!$I$47:$I$51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11</c:v>
                </c:pt>
                <c:pt idx="3">
                  <c:v>3</c:v>
                </c:pt>
                <c:pt idx="4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'체비셰프의 정리'!$J$46</c:f>
              <c:strCache>
                <c:ptCount val="1"/>
                <c:pt idx="0">
                  <c:v>Y</c:v>
                </c:pt>
              </c:strCache>
            </c:strRef>
          </c:tx>
          <c:val>
            <c:numRef>
              <c:f>'체비셰프의 정리'!$J$47:$J$51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40</c:v>
                </c:pt>
                <c:pt idx="3">
                  <c:v>60</c:v>
                </c:pt>
                <c:pt idx="4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78848"/>
        <c:axId val="112080768"/>
      </c:lineChart>
      <c:catAx>
        <c:axId val="112078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2080768"/>
        <c:crosses val="autoZero"/>
        <c:auto val="1"/>
        <c:lblAlgn val="ctr"/>
        <c:lblOffset val="100"/>
        <c:noMultiLvlLbl val="0"/>
      </c:catAx>
      <c:valAx>
        <c:axId val="11208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078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50</xdr:row>
      <xdr:rowOff>9524</xdr:rowOff>
    </xdr:from>
    <xdr:to>
      <xdr:col>6</xdr:col>
      <xdr:colOff>904875</xdr:colOff>
      <xdr:row>58</xdr:row>
      <xdr:rowOff>180975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J8" sqref="J8"/>
    </sheetView>
  </sheetViews>
  <sheetFormatPr defaultRowHeight="16.5"/>
  <cols>
    <col min="3" max="3" width="17.375" customWidth="1"/>
    <col min="4" max="4" width="14.375" customWidth="1"/>
    <col min="5" max="5" width="19" customWidth="1"/>
    <col min="8" max="8" width="13" customWidth="1"/>
    <col min="9" max="9" width="15.75" customWidth="1"/>
    <col min="10" max="10" width="17.625" customWidth="1"/>
  </cols>
  <sheetData>
    <row r="2" spans="2:10">
      <c r="B2">
        <v>32</v>
      </c>
    </row>
    <row r="3" spans="2:10">
      <c r="B3">
        <v>42</v>
      </c>
      <c r="D3" s="2">
        <f>AVERAGE(B2:B7)</f>
        <v>45</v>
      </c>
      <c r="E3" s="3" t="s">
        <v>0</v>
      </c>
    </row>
    <row r="4" spans="2:10">
      <c r="B4">
        <v>46</v>
      </c>
      <c r="D4" s="2">
        <f>MEDIAN(B2:B7)</f>
        <v>46</v>
      </c>
      <c r="E4" s="3" t="s">
        <v>1</v>
      </c>
    </row>
    <row r="5" spans="2:10">
      <c r="B5">
        <v>46</v>
      </c>
      <c r="D5" s="2">
        <f>MODE(B2:B7)</f>
        <v>46</v>
      </c>
      <c r="E5" s="3" t="s">
        <v>2</v>
      </c>
      <c r="F5" t="s">
        <v>26</v>
      </c>
    </row>
    <row r="6" spans="2:10">
      <c r="B6">
        <v>54</v>
      </c>
    </row>
    <row r="7" spans="2:10">
      <c r="B7">
        <v>50</v>
      </c>
    </row>
    <row r="11" spans="2:10">
      <c r="B11" s="37" t="s">
        <v>3</v>
      </c>
      <c r="C11" t="s">
        <v>4</v>
      </c>
    </row>
    <row r="12" spans="2:10">
      <c r="B12" s="5" t="s">
        <v>15</v>
      </c>
      <c r="C12" s="5"/>
      <c r="D12" s="5"/>
      <c r="E12" s="4"/>
    </row>
    <row r="13" spans="2:10">
      <c r="C13" t="s">
        <v>5</v>
      </c>
      <c r="D13" t="s">
        <v>7</v>
      </c>
    </row>
    <row r="14" spans="2:10">
      <c r="C14" t="s">
        <v>6</v>
      </c>
      <c r="D14" t="s">
        <v>8</v>
      </c>
    </row>
    <row r="16" spans="2:10">
      <c r="B16" s="6" t="s">
        <v>18</v>
      </c>
      <c r="C16" s="38">
        <v>10</v>
      </c>
      <c r="D16" s="14" t="s">
        <v>9</v>
      </c>
      <c r="E16" s="19">
        <f>AVERAGE(C16:C21)</f>
        <v>16</v>
      </c>
      <c r="G16" s="6" t="s">
        <v>17</v>
      </c>
      <c r="H16" s="38">
        <v>53</v>
      </c>
      <c r="I16" s="14" t="s">
        <v>9</v>
      </c>
      <c r="J16" s="15">
        <f>AVERAGE(H16:H26)</f>
        <v>59.727272727272727</v>
      </c>
    </row>
    <row r="17" spans="2:10">
      <c r="B17" s="6"/>
      <c r="C17" s="39">
        <v>20</v>
      </c>
      <c r="D17" s="12" t="s">
        <v>10</v>
      </c>
      <c r="E17" s="16">
        <f>MEDIAN(C16:C21)</f>
        <v>16.5</v>
      </c>
      <c r="H17" s="39">
        <v>55</v>
      </c>
      <c r="I17" s="12" t="s">
        <v>10</v>
      </c>
      <c r="J17" s="16">
        <f>MEDIAN(H16:H26)</f>
        <v>57</v>
      </c>
    </row>
    <row r="18" spans="2:10">
      <c r="B18" s="6"/>
      <c r="C18" s="39">
        <v>21</v>
      </c>
      <c r="D18" s="12"/>
      <c r="E18" s="17"/>
      <c r="H18" s="39">
        <v>70</v>
      </c>
      <c r="I18" s="12" t="s">
        <v>16</v>
      </c>
      <c r="J18" s="16">
        <f>MODE(H16:H26)</f>
        <v>53</v>
      </c>
    </row>
    <row r="19" spans="2:10">
      <c r="B19" s="6"/>
      <c r="C19" s="39">
        <v>17</v>
      </c>
      <c r="D19" s="12"/>
      <c r="E19" s="17"/>
      <c r="H19" s="39">
        <v>58</v>
      </c>
      <c r="I19" s="11"/>
      <c r="J19" s="16"/>
    </row>
    <row r="20" spans="2:10">
      <c r="B20" s="6"/>
      <c r="C20" s="39">
        <v>16</v>
      </c>
      <c r="D20" s="12"/>
      <c r="E20" s="17"/>
      <c r="H20" s="39">
        <v>64</v>
      </c>
      <c r="I20" s="11"/>
      <c r="J20" s="17"/>
    </row>
    <row r="21" spans="2:10">
      <c r="B21" s="6"/>
      <c r="C21" s="40">
        <v>12</v>
      </c>
      <c r="D21" s="20"/>
      <c r="E21" s="18"/>
      <c r="H21" s="39">
        <v>57</v>
      </c>
      <c r="I21" s="11"/>
      <c r="J21" s="17"/>
    </row>
    <row r="22" spans="2:10">
      <c r="B22" s="6"/>
      <c r="D22" s="1"/>
      <c r="H22" s="39">
        <v>53</v>
      </c>
      <c r="I22" s="11"/>
      <c r="J22" s="17"/>
    </row>
    <row r="23" spans="2:10">
      <c r="B23" s="6"/>
      <c r="D23" s="1"/>
      <c r="H23" s="39">
        <v>69</v>
      </c>
      <c r="I23" s="11"/>
      <c r="J23" s="17"/>
    </row>
    <row r="24" spans="2:10">
      <c r="B24" s="6"/>
      <c r="H24" s="39">
        <v>57</v>
      </c>
      <c r="I24" s="11"/>
      <c r="J24" s="17"/>
    </row>
    <row r="25" spans="2:10">
      <c r="B25" s="6" t="s">
        <v>19</v>
      </c>
      <c r="C25" s="38">
        <v>27</v>
      </c>
      <c r="D25" s="14" t="s">
        <v>11</v>
      </c>
      <c r="E25" s="19">
        <f>_xlfn.PERCENTILE.EXC(C25:C32,0.2)</f>
        <v>19</v>
      </c>
      <c r="H25" s="39">
        <v>68</v>
      </c>
      <c r="I25" s="11"/>
      <c r="J25" s="17"/>
    </row>
    <row r="26" spans="2:10">
      <c r="C26" s="39">
        <v>25</v>
      </c>
      <c r="D26" s="12" t="s">
        <v>12</v>
      </c>
      <c r="E26" s="16">
        <f>_xlfn.QUARTILE.EXC(C25:C32,1)</f>
        <v>21.25</v>
      </c>
      <c r="H26" s="40">
        <v>53</v>
      </c>
      <c r="I26" s="13"/>
      <c r="J26" s="18"/>
    </row>
    <row r="27" spans="2:10">
      <c r="C27" s="39">
        <v>20</v>
      </c>
      <c r="D27" s="12" t="s">
        <v>13</v>
      </c>
      <c r="E27" s="16">
        <f>_xlfn.PERCENTILE.EXC(C25:C32,0.65)</f>
        <v>27.85</v>
      </c>
    </row>
    <row r="28" spans="2:10">
      <c r="C28" s="39">
        <v>15</v>
      </c>
      <c r="D28" s="12" t="s">
        <v>14</v>
      </c>
      <c r="E28" s="16">
        <f>_xlfn.PERCENTILE.EXC(C25:C32,0.75)</f>
        <v>29.5</v>
      </c>
      <c r="F28" s="10" t="s">
        <v>25</v>
      </c>
      <c r="G28" s="10"/>
      <c r="H28" s="10"/>
    </row>
    <row r="29" spans="2:10">
      <c r="C29" s="39">
        <v>30</v>
      </c>
      <c r="D29" s="11"/>
      <c r="E29" s="17"/>
      <c r="F29" s="22" t="s">
        <v>21</v>
      </c>
      <c r="G29" s="5"/>
      <c r="I29" t="s">
        <v>23</v>
      </c>
    </row>
    <row r="30" spans="2:10">
      <c r="C30" s="39">
        <v>34</v>
      </c>
      <c r="D30" s="11"/>
      <c r="E30" s="17"/>
      <c r="F30" s="21" t="s">
        <v>24</v>
      </c>
      <c r="G30" s="10"/>
      <c r="H30" s="10"/>
    </row>
    <row r="31" spans="2:10">
      <c r="C31" s="39">
        <v>28</v>
      </c>
      <c r="D31" s="11"/>
      <c r="E31" s="17"/>
      <c r="F31" s="22" t="s">
        <v>20</v>
      </c>
      <c r="G31" s="5"/>
      <c r="I31" t="s">
        <v>22</v>
      </c>
    </row>
    <row r="32" spans="2:10">
      <c r="C32" s="40">
        <v>25</v>
      </c>
      <c r="D32" s="13"/>
      <c r="E32" s="18"/>
    </row>
  </sheetData>
  <mergeCells count="5">
    <mergeCell ref="B12:D12"/>
    <mergeCell ref="F29:G29"/>
    <mergeCell ref="F28:H28"/>
    <mergeCell ref="F31:G31"/>
    <mergeCell ref="F30:H30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workbookViewId="0">
      <selection activeCell="G20" sqref="G20"/>
    </sheetView>
  </sheetViews>
  <sheetFormatPr defaultRowHeight="16.5"/>
  <cols>
    <col min="2" max="2" width="16.125" customWidth="1"/>
    <col min="4" max="4" width="9.875" bestFit="1" customWidth="1"/>
    <col min="5" max="5" width="11.75" customWidth="1"/>
    <col min="6" max="6" width="10.75" customWidth="1"/>
    <col min="12" max="12" width="12.625" customWidth="1"/>
    <col min="13" max="13" width="13.5" customWidth="1"/>
  </cols>
  <sheetData>
    <row r="2" spans="1:14" ht="17.25" thickBot="1">
      <c r="B2" s="6" t="s">
        <v>30</v>
      </c>
      <c r="D2">
        <v>10</v>
      </c>
      <c r="E2">
        <v>20</v>
      </c>
      <c r="F2">
        <v>12</v>
      </c>
      <c r="G2">
        <v>17</v>
      </c>
      <c r="H2">
        <v>16</v>
      </c>
      <c r="I2" t="s">
        <v>28</v>
      </c>
    </row>
    <row r="3" spans="1:14" ht="17.25" thickTop="1">
      <c r="B3" s="23" t="s">
        <v>29</v>
      </c>
      <c r="D3" s="5" t="s">
        <v>35</v>
      </c>
      <c r="E3" s="5"/>
      <c r="F3" s="5"/>
      <c r="G3" s="5"/>
      <c r="H3" s="5"/>
      <c r="I3" s="5"/>
      <c r="J3" s="1" t="s">
        <v>34</v>
      </c>
      <c r="K3" s="1">
        <f>AVERAGE(D2:H2)</f>
        <v>15</v>
      </c>
    </row>
    <row r="4" spans="1:14">
      <c r="B4" s="26" t="s">
        <v>33</v>
      </c>
    </row>
    <row r="5" spans="1:14">
      <c r="B5" s="44" t="s">
        <v>27</v>
      </c>
      <c r="D5" s="25" t="s">
        <v>32</v>
      </c>
      <c r="E5" s="4"/>
      <c r="F5" s="4"/>
      <c r="G5" s="4"/>
      <c r="H5" s="4"/>
      <c r="I5" s="27" t="s">
        <v>31</v>
      </c>
      <c r="J5" s="28"/>
      <c r="K5" s="28"/>
      <c r="L5" s="28"/>
      <c r="M5" s="34" t="s">
        <v>39</v>
      </c>
      <c r="N5" s="1">
        <f>VAR(D2:H2)</f>
        <v>16</v>
      </c>
    </row>
    <row r="6" spans="1:14">
      <c r="B6" s="24" t="s">
        <v>68</v>
      </c>
      <c r="D6" s="29" t="s">
        <v>41</v>
      </c>
      <c r="E6" s="29"/>
      <c r="F6" s="29"/>
      <c r="G6" s="29"/>
      <c r="H6" s="29"/>
      <c r="I6" s="29"/>
      <c r="J6" s="29"/>
      <c r="K6" s="29"/>
      <c r="M6" s="3"/>
      <c r="N6" s="1"/>
    </row>
    <row r="7" spans="1:14" ht="17.25" thickBot="1">
      <c r="B7" s="33" t="s">
        <v>64</v>
      </c>
      <c r="E7" t="s">
        <v>36</v>
      </c>
      <c r="G7" s="30" t="s">
        <v>37</v>
      </c>
      <c r="M7" s="3"/>
      <c r="N7" s="1"/>
    </row>
    <row r="8" spans="1:14" ht="17.25" thickTop="1">
      <c r="M8" s="3"/>
      <c r="N8" s="1"/>
    </row>
    <row r="9" spans="1:14">
      <c r="D9" s="10" t="s">
        <v>38</v>
      </c>
      <c r="E9" s="10"/>
      <c r="F9" s="10"/>
      <c r="G9" s="1">
        <v>4</v>
      </c>
      <c r="M9" s="35" t="s">
        <v>40</v>
      </c>
      <c r="N9" s="1">
        <f>STDEV(D2:H2)</f>
        <v>4</v>
      </c>
    </row>
    <row r="11" spans="1:14">
      <c r="D11" s="36" t="s">
        <v>43</v>
      </c>
      <c r="G11">
        <f>4/15*100</f>
        <v>26.666666666666668</v>
      </c>
    </row>
    <row r="12" spans="1:14">
      <c r="E12" s="27" t="s">
        <v>42</v>
      </c>
      <c r="F12" s="28"/>
      <c r="G12" s="28"/>
      <c r="H12" s="28"/>
      <c r="I12" s="28"/>
    </row>
    <row r="16" spans="1:14">
      <c r="A16" s="31" t="s">
        <v>55</v>
      </c>
      <c r="B16" s="31"/>
      <c r="C16" s="31"/>
      <c r="D16" s="31"/>
      <c r="E16" s="31"/>
      <c r="F16" s="31"/>
      <c r="I16" s="31" t="s">
        <v>57</v>
      </c>
      <c r="J16" s="31"/>
      <c r="K16" s="31"/>
      <c r="L16" s="31"/>
      <c r="M16" s="31"/>
    </row>
    <row r="18" spans="2:15">
      <c r="B18" s="3" t="s">
        <v>44</v>
      </c>
      <c r="C18" s="3" t="s">
        <v>52</v>
      </c>
      <c r="E18" s="1" t="s">
        <v>53</v>
      </c>
      <c r="F18" s="1">
        <f>AVERAGE(C19:C25)</f>
        <v>38</v>
      </c>
      <c r="J18" t="s">
        <v>58</v>
      </c>
    </row>
    <row r="19" spans="2:15">
      <c r="B19" s="1" t="s">
        <v>45</v>
      </c>
      <c r="C19" s="1">
        <v>43</v>
      </c>
      <c r="E19" s="1" t="s">
        <v>33</v>
      </c>
      <c r="F19" s="1">
        <f>VAR(C19:C25)</f>
        <v>97</v>
      </c>
    </row>
    <row r="20" spans="2:15">
      <c r="B20" s="1" t="s">
        <v>46</v>
      </c>
      <c r="C20" s="1">
        <v>35</v>
      </c>
      <c r="E20" s="1" t="s">
        <v>54</v>
      </c>
      <c r="F20" s="7">
        <f>STDEV(C19:C25)</f>
        <v>9.8488578017961039</v>
      </c>
      <c r="G20" t="s">
        <v>56</v>
      </c>
    </row>
    <row r="21" spans="2:15">
      <c r="B21" s="1" t="s">
        <v>47</v>
      </c>
      <c r="C21" s="1">
        <v>34</v>
      </c>
    </row>
    <row r="22" spans="2:15">
      <c r="B22" s="1" t="s">
        <v>48</v>
      </c>
      <c r="C22" s="1">
        <v>58</v>
      </c>
      <c r="E22" t="s">
        <v>59</v>
      </c>
    </row>
    <row r="23" spans="2:15">
      <c r="B23" s="1" t="s">
        <v>49</v>
      </c>
      <c r="C23" s="1">
        <v>30</v>
      </c>
      <c r="E23">
        <v>-5</v>
      </c>
    </row>
    <row r="24" spans="2:15">
      <c r="B24" s="1" t="s">
        <v>50</v>
      </c>
      <c r="C24" s="1">
        <v>30</v>
      </c>
      <c r="E24">
        <v>-2</v>
      </c>
    </row>
    <row r="25" spans="2:15">
      <c r="B25" s="1" t="s">
        <v>51</v>
      </c>
      <c r="C25" s="1">
        <v>36</v>
      </c>
      <c r="E25">
        <v>-4</v>
      </c>
    </row>
    <row r="26" spans="2:15">
      <c r="E26">
        <v>20</v>
      </c>
    </row>
    <row r="27" spans="2:15">
      <c r="E27">
        <v>-8</v>
      </c>
    </row>
    <row r="28" spans="2:15">
      <c r="E28">
        <v>-8</v>
      </c>
    </row>
    <row r="29" spans="2:15">
      <c r="E29">
        <v>-2</v>
      </c>
    </row>
    <row r="30" spans="2:15">
      <c r="J30" s="3" t="s">
        <v>60</v>
      </c>
    </row>
    <row r="31" spans="2:15">
      <c r="E31" s="41" t="s">
        <v>62</v>
      </c>
      <c r="F31" s="5"/>
      <c r="G31" s="5"/>
      <c r="H31" s="5"/>
      <c r="I31" s="5"/>
      <c r="J31" s="3" t="s">
        <v>61</v>
      </c>
      <c r="K31" s="41" t="s">
        <v>63</v>
      </c>
      <c r="L31" s="41"/>
      <c r="M31" s="41"/>
      <c r="N31" s="41"/>
      <c r="O31" s="4"/>
    </row>
    <row r="35" spans="2:12">
      <c r="B35" s="43" t="s">
        <v>64</v>
      </c>
      <c r="C35" s="5" t="s">
        <v>65</v>
      </c>
      <c r="D35" s="5"/>
      <c r="E35" s="5"/>
      <c r="F35" s="5"/>
      <c r="G35" s="5"/>
      <c r="H35" s="5"/>
      <c r="I35" s="5"/>
      <c r="L35" s="8" t="s">
        <v>67</v>
      </c>
    </row>
    <row r="36" spans="2:12">
      <c r="C36" s="5" t="s">
        <v>66</v>
      </c>
      <c r="D36" s="5"/>
      <c r="E36" s="5"/>
      <c r="F36" s="5"/>
      <c r="G36" s="5"/>
      <c r="H36" s="5"/>
      <c r="I36" s="5"/>
      <c r="J36" s="5"/>
      <c r="K36" s="5"/>
      <c r="L36" s="2">
        <f>SKEW(C19:C25)</f>
        <v>1.7101779016446463</v>
      </c>
    </row>
  </sheetData>
  <mergeCells count="11">
    <mergeCell ref="K31:N31"/>
    <mergeCell ref="C35:I35"/>
    <mergeCell ref="C36:K36"/>
    <mergeCell ref="A16:F16"/>
    <mergeCell ref="I16:M16"/>
    <mergeCell ref="E31:I31"/>
    <mergeCell ref="D3:I3"/>
    <mergeCell ref="I5:L5"/>
    <mergeCell ref="D6:K6"/>
    <mergeCell ref="D9:F9"/>
    <mergeCell ref="E12:I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32" sqref="C32"/>
    </sheetView>
  </sheetViews>
  <sheetFormatPr defaultRowHeight="16.5"/>
  <cols>
    <col min="2" max="2" width="14" bestFit="1" customWidth="1"/>
    <col min="3" max="3" width="18.125" customWidth="1"/>
    <col min="4" max="4" width="19.5" customWidth="1"/>
    <col min="5" max="5" width="8.875" customWidth="1"/>
    <col min="12" max="12" width="11.5" customWidth="1"/>
  </cols>
  <sheetData>
    <row r="1" spans="1:12" ht="17.25" thickBot="1"/>
    <row r="2" spans="1:12" ht="18" thickTop="1" thickBot="1">
      <c r="B2" s="45" t="s">
        <v>69</v>
      </c>
      <c r="C2" s="45" t="s">
        <v>70</v>
      </c>
      <c r="D2" s="45" t="s">
        <v>72</v>
      </c>
      <c r="F2" s="4"/>
      <c r="G2" s="4"/>
      <c r="H2" s="4"/>
      <c r="I2" s="4"/>
      <c r="L2" s="6"/>
    </row>
    <row r="3" spans="1:12" ht="18" thickTop="1" thickBot="1">
      <c r="B3" s="46">
        <v>46</v>
      </c>
      <c r="C3" s="46">
        <f>B3-$C$10</f>
        <v>2</v>
      </c>
      <c r="D3" s="46">
        <f>C3/$D$12</f>
        <v>0.25</v>
      </c>
      <c r="F3" s="4"/>
      <c r="G3" s="4"/>
      <c r="H3" s="4"/>
      <c r="I3" s="4"/>
      <c r="J3" s="4"/>
      <c r="K3" s="4"/>
    </row>
    <row r="4" spans="1:12" ht="18" thickTop="1" thickBot="1">
      <c r="B4" s="46">
        <v>54</v>
      </c>
      <c r="C4" s="46">
        <f>B4-$C$10</f>
        <v>10</v>
      </c>
      <c r="D4" s="46">
        <f t="shared" ref="D4:D7" si="0">C4/$D$12</f>
        <v>1.25</v>
      </c>
    </row>
    <row r="5" spans="1:12" ht="18" thickTop="1" thickBot="1">
      <c r="B5" s="46">
        <v>42</v>
      </c>
      <c r="C5" s="46">
        <f>B5-$C$10</f>
        <v>-2</v>
      </c>
      <c r="D5" s="46">
        <f t="shared" si="0"/>
        <v>-0.25</v>
      </c>
    </row>
    <row r="6" spans="1:12" ht="18" thickTop="1" thickBot="1">
      <c r="B6" s="46">
        <v>46</v>
      </c>
      <c r="C6" s="46">
        <f>B6-$C$10</f>
        <v>2</v>
      </c>
      <c r="D6" s="46">
        <f t="shared" si="0"/>
        <v>0.25</v>
      </c>
    </row>
    <row r="7" spans="1:12" ht="18" thickTop="1" thickBot="1">
      <c r="B7" s="46">
        <v>32</v>
      </c>
      <c r="C7" s="46">
        <f>B7-$C$10</f>
        <v>-12</v>
      </c>
      <c r="D7" s="46">
        <f t="shared" si="0"/>
        <v>-1.5</v>
      </c>
    </row>
    <row r="8" spans="1:12" ht="17.25" thickTop="1"/>
    <row r="9" spans="1:12">
      <c r="B9" s="3"/>
      <c r="C9" s="1"/>
      <c r="D9" s="3" t="s">
        <v>71</v>
      </c>
    </row>
    <row r="10" spans="1:12">
      <c r="B10" s="3" t="s">
        <v>34</v>
      </c>
      <c r="C10" s="1">
        <f>AVERAGE(B3:B7)</f>
        <v>44</v>
      </c>
    </row>
    <row r="11" spans="1:12">
      <c r="B11" s="3" t="s">
        <v>33</v>
      </c>
      <c r="C11" s="1">
        <f>VAR(B3:B7)</f>
        <v>64</v>
      </c>
      <c r="D11" s="42">
        <f>(4+100+4+4+144)/4</f>
        <v>64</v>
      </c>
    </row>
    <row r="12" spans="1:12">
      <c r="B12" s="3" t="s">
        <v>54</v>
      </c>
      <c r="C12" s="1">
        <f>STDEV(B3:B7)</f>
        <v>8</v>
      </c>
      <c r="D12" s="1">
        <v>8</v>
      </c>
    </row>
    <row r="14" spans="1:12">
      <c r="A14" s="1"/>
      <c r="B14" s="41" t="s">
        <v>73</v>
      </c>
      <c r="C14" s="41"/>
      <c r="D14" s="41"/>
      <c r="F14" s="3" t="s">
        <v>75</v>
      </c>
    </row>
    <row r="15" spans="1:12">
      <c r="A15" s="1"/>
      <c r="B15" s="41" t="s">
        <v>74</v>
      </c>
      <c r="C15" s="41"/>
      <c r="D15" s="41"/>
      <c r="E15" s="1">
        <f>8*(-1.5)</f>
        <v>-12</v>
      </c>
      <c r="F15" s="1">
        <f>44-12</f>
        <v>32</v>
      </c>
    </row>
  </sheetData>
  <mergeCells count="2">
    <mergeCell ref="B14:D14"/>
    <mergeCell ref="B15:D1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tabSelected="1" topLeftCell="A40" workbookViewId="0">
      <selection activeCell="I56" sqref="I56"/>
    </sheetView>
  </sheetViews>
  <sheetFormatPr defaultRowHeight="16.5"/>
  <cols>
    <col min="2" max="2" width="14.5" customWidth="1"/>
    <col min="3" max="3" width="10.5" customWidth="1"/>
    <col min="4" max="4" width="17.625" customWidth="1"/>
    <col min="7" max="7" width="12" customWidth="1"/>
  </cols>
  <sheetData>
    <row r="2" spans="2:13" ht="33.75" customHeight="1">
      <c r="B2" s="47" t="s">
        <v>76</v>
      </c>
    </row>
    <row r="3" spans="2:13" ht="35.25" customHeight="1">
      <c r="B3" s="5" t="s">
        <v>77</v>
      </c>
      <c r="C3" s="5"/>
      <c r="D3" s="5"/>
      <c r="E3" s="5"/>
      <c r="F3" s="5"/>
      <c r="G3" s="5"/>
      <c r="H3" s="5"/>
      <c r="I3" s="5"/>
      <c r="J3" s="5"/>
    </row>
    <row r="5" spans="2:13" ht="17.25" customHeight="1">
      <c r="B5" s="9" t="s">
        <v>78</v>
      </c>
      <c r="C5" s="9"/>
      <c r="D5" s="9"/>
      <c r="E5" s="9"/>
      <c r="F5" s="9"/>
      <c r="G5" s="9"/>
      <c r="H5" s="9"/>
    </row>
    <row r="6" spans="2:13">
      <c r="B6" s="9" t="s">
        <v>79</v>
      </c>
      <c r="C6" s="9"/>
      <c r="D6" s="9"/>
      <c r="E6" s="9"/>
      <c r="F6" s="9"/>
    </row>
    <row r="7" spans="2:13">
      <c r="B7" s="9" t="s">
        <v>80</v>
      </c>
      <c r="C7" s="9"/>
      <c r="D7" s="9"/>
      <c r="E7" s="9"/>
      <c r="F7" s="9"/>
    </row>
    <row r="9" spans="2:13">
      <c r="B9" s="3" t="s">
        <v>81</v>
      </c>
      <c r="C9" s="1" t="s">
        <v>82</v>
      </c>
      <c r="D9" s="1">
        <f>(60-70)/5</f>
        <v>-2</v>
      </c>
      <c r="F9">
        <f>(1-1/4)</f>
        <v>0.75</v>
      </c>
      <c r="G9" s="27" t="s">
        <v>84</v>
      </c>
      <c r="H9" s="28"/>
      <c r="I9" s="28"/>
      <c r="J9" s="28"/>
      <c r="K9" s="28"/>
      <c r="L9" s="28"/>
      <c r="M9" s="28"/>
    </row>
    <row r="10" spans="2:13">
      <c r="C10" s="1" t="s">
        <v>83</v>
      </c>
      <c r="D10" s="1">
        <f>(80-70)/5</f>
        <v>2</v>
      </c>
      <c r="F10">
        <f>(1-1/4)</f>
        <v>0.75</v>
      </c>
    </row>
    <row r="12" spans="2:13">
      <c r="B12" s="3" t="s">
        <v>85</v>
      </c>
      <c r="C12" s="1" t="s">
        <v>86</v>
      </c>
      <c r="D12" s="1">
        <f>(58-70)/5</f>
        <v>-2.4</v>
      </c>
      <c r="F12" s="2">
        <f>1-1/5.76</f>
        <v>0.82638888888888884</v>
      </c>
      <c r="G12" s="27" t="s">
        <v>88</v>
      </c>
      <c r="H12" s="28"/>
      <c r="I12" s="28"/>
      <c r="J12" s="28"/>
      <c r="K12" s="28"/>
      <c r="L12" s="28"/>
      <c r="M12" s="28"/>
    </row>
    <row r="13" spans="2:13">
      <c r="C13" s="1" t="s">
        <v>87</v>
      </c>
      <c r="D13" s="1">
        <f>(82-70)/5</f>
        <v>2.4</v>
      </c>
      <c r="F13" s="2">
        <f>1-1/5.76</f>
        <v>0.82638888888888884</v>
      </c>
    </row>
    <row r="17" spans="2:15" ht="31.5" customHeight="1">
      <c r="B17" s="49" t="s">
        <v>89</v>
      </c>
    </row>
    <row r="18" spans="2:15">
      <c r="B18" s="48" t="s">
        <v>93</v>
      </c>
      <c r="C18" s="48"/>
      <c r="D18" s="1" t="s">
        <v>92</v>
      </c>
      <c r="E18" s="4"/>
    </row>
    <row r="19" spans="2:15">
      <c r="D19" s="1" t="s">
        <v>90</v>
      </c>
      <c r="E19" s="4"/>
    </row>
    <row r="20" spans="2:15">
      <c r="D20" s="1" t="s">
        <v>91</v>
      </c>
      <c r="E20" s="4"/>
    </row>
    <row r="22" spans="2:15" ht="17.25" thickBot="1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2:15" ht="17.25" thickTop="1"/>
    <row r="24" spans="2:15">
      <c r="B24" s="3" t="s">
        <v>94</v>
      </c>
      <c r="C24" s="1">
        <f>_xlfn.COVARIANCE.S(C28:C37,D28:D37)</f>
        <v>11</v>
      </c>
      <c r="D24" s="5" t="s">
        <v>100</v>
      </c>
      <c r="E24" s="5"/>
      <c r="F24" s="5"/>
      <c r="G24" s="5"/>
      <c r="H24" s="31" t="s">
        <v>99</v>
      </c>
      <c r="I24" s="31"/>
      <c r="J24" s="31"/>
      <c r="K24" s="32"/>
      <c r="L24" s="50" t="s">
        <v>101</v>
      </c>
      <c r="M24" s="50"/>
    </row>
    <row r="25" spans="2:15">
      <c r="B25" s="3" t="s">
        <v>95</v>
      </c>
      <c r="C25" s="7">
        <f>CORREL(C28:C37,D28:D37)</f>
        <v>0.93049058074117896</v>
      </c>
      <c r="D25" s="5" t="s">
        <v>104</v>
      </c>
      <c r="E25" s="5"/>
      <c r="F25" s="5"/>
      <c r="G25" s="5"/>
      <c r="H25" s="31" t="s">
        <v>102</v>
      </c>
      <c r="I25" s="31"/>
      <c r="J25" s="31"/>
      <c r="L25" s="27" t="s">
        <v>103</v>
      </c>
      <c r="M25" s="28"/>
      <c r="N25" s="28"/>
      <c r="O25" s="28"/>
    </row>
    <row r="27" spans="2:15">
      <c r="B27" s="3" t="s">
        <v>96</v>
      </c>
      <c r="C27" s="3" t="s">
        <v>97</v>
      </c>
      <c r="D27" s="3" t="s">
        <v>98</v>
      </c>
      <c r="G27" s="1"/>
      <c r="H27" s="1"/>
    </row>
    <row r="28" spans="2:15">
      <c r="B28" s="1">
        <v>1</v>
      </c>
      <c r="C28" s="1">
        <v>2</v>
      </c>
      <c r="D28" s="1">
        <v>50</v>
      </c>
      <c r="G28" s="1"/>
      <c r="H28" s="1"/>
    </row>
    <row r="29" spans="2:15">
      <c r="B29" s="1">
        <v>2</v>
      </c>
      <c r="C29" s="1">
        <v>5</v>
      </c>
      <c r="D29" s="1">
        <v>57</v>
      </c>
      <c r="G29" s="1"/>
      <c r="H29" s="1"/>
    </row>
    <row r="30" spans="2:15">
      <c r="B30" s="1">
        <v>3</v>
      </c>
      <c r="C30" s="1">
        <v>1</v>
      </c>
      <c r="D30" s="1">
        <v>41</v>
      </c>
      <c r="G30" s="1"/>
      <c r="H30" s="1"/>
    </row>
    <row r="31" spans="2:15">
      <c r="B31" s="1">
        <v>4</v>
      </c>
      <c r="C31" s="1">
        <v>3</v>
      </c>
      <c r="D31" s="1">
        <v>54</v>
      </c>
      <c r="G31" s="1"/>
      <c r="H31" s="1"/>
    </row>
    <row r="32" spans="2:15">
      <c r="B32" s="1">
        <v>5</v>
      </c>
      <c r="C32" s="1">
        <v>4</v>
      </c>
      <c r="D32" s="1">
        <v>54</v>
      </c>
      <c r="G32" s="1"/>
      <c r="H32" s="1"/>
    </row>
    <row r="33" spans="2:14">
      <c r="B33" s="1">
        <v>6</v>
      </c>
      <c r="C33" s="1">
        <v>1</v>
      </c>
      <c r="D33" s="1">
        <v>38</v>
      </c>
      <c r="G33" s="1"/>
      <c r="H33" s="1"/>
    </row>
    <row r="34" spans="2:14">
      <c r="B34" s="1">
        <v>7</v>
      </c>
      <c r="C34" s="1">
        <v>5</v>
      </c>
      <c r="D34" s="1">
        <v>63</v>
      </c>
      <c r="G34" s="1"/>
      <c r="H34" s="1"/>
    </row>
    <row r="35" spans="2:14">
      <c r="B35" s="1">
        <v>8</v>
      </c>
      <c r="C35" s="1">
        <v>3</v>
      </c>
      <c r="D35" s="1">
        <v>48</v>
      </c>
      <c r="G35" s="1"/>
      <c r="H35" s="1"/>
    </row>
    <row r="36" spans="2:14">
      <c r="B36" s="1">
        <v>9</v>
      </c>
      <c r="C36" s="1">
        <v>4</v>
      </c>
      <c r="D36" s="1">
        <v>59</v>
      </c>
      <c r="G36" s="1"/>
      <c r="H36" s="1"/>
    </row>
    <row r="37" spans="2:14">
      <c r="B37" s="1">
        <v>10</v>
      </c>
      <c r="C37" s="1">
        <v>2</v>
      </c>
      <c r="D37" s="1">
        <v>46</v>
      </c>
      <c r="G37" s="1"/>
      <c r="H37" s="1"/>
    </row>
    <row r="39" spans="2:14">
      <c r="B39" s="3" t="s">
        <v>53</v>
      </c>
      <c r="D39" s="1">
        <f>AVERAGE(D28:D37)</f>
        <v>51</v>
      </c>
    </row>
    <row r="40" spans="2:14" ht="17.25" thickBot="1"/>
    <row r="41" spans="2:14" ht="17.25" thickTop="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</row>
    <row r="43" spans="2:14">
      <c r="C43" s="1"/>
      <c r="D43" s="1"/>
      <c r="E43" s="1"/>
      <c r="F43" s="1"/>
      <c r="G43" s="1"/>
      <c r="H43" s="1"/>
    </row>
    <row r="44" spans="2:14">
      <c r="C44" s="1"/>
      <c r="D44" s="1"/>
      <c r="E44" s="1"/>
      <c r="F44" s="1"/>
      <c r="G44" s="1"/>
      <c r="H44" s="1"/>
    </row>
    <row r="46" spans="2:14">
      <c r="B46" s="3" t="s">
        <v>105</v>
      </c>
      <c r="C46" s="9" t="s">
        <v>107</v>
      </c>
      <c r="D46" s="9"/>
      <c r="E46" s="9"/>
      <c r="F46" s="9"/>
      <c r="I46" s="3" t="s">
        <v>114</v>
      </c>
      <c r="J46" s="3" t="s">
        <v>106</v>
      </c>
    </row>
    <row r="47" spans="2:14">
      <c r="C47" s="9" t="s">
        <v>108</v>
      </c>
      <c r="D47" s="9"/>
      <c r="E47" s="9"/>
      <c r="F47" s="9"/>
      <c r="I47" s="1">
        <v>4</v>
      </c>
      <c r="J47" s="1">
        <v>50</v>
      </c>
    </row>
    <row r="48" spans="2:14">
      <c r="C48" s="9" t="s">
        <v>109</v>
      </c>
      <c r="D48" s="9"/>
      <c r="E48" s="9"/>
      <c r="F48" s="9"/>
      <c r="I48" s="1">
        <v>6</v>
      </c>
      <c r="J48" s="1">
        <v>50</v>
      </c>
    </row>
    <row r="49" spans="3:10">
      <c r="C49" s="9" t="s">
        <v>110</v>
      </c>
      <c r="D49" s="9"/>
      <c r="E49" s="9"/>
      <c r="F49" s="9"/>
      <c r="I49" s="1">
        <v>11</v>
      </c>
      <c r="J49" s="1">
        <v>40</v>
      </c>
    </row>
    <row r="50" spans="3:10">
      <c r="I50" s="1">
        <v>3</v>
      </c>
      <c r="J50" s="1">
        <v>60</v>
      </c>
    </row>
    <row r="51" spans="3:10">
      <c r="C51" s="3" t="s">
        <v>111</v>
      </c>
      <c r="I51" s="1">
        <v>16</v>
      </c>
      <c r="J51" s="1">
        <v>30</v>
      </c>
    </row>
    <row r="52" spans="3:10">
      <c r="C52" s="3"/>
    </row>
    <row r="53" spans="3:10">
      <c r="C53" s="3"/>
    </row>
    <row r="54" spans="3:10">
      <c r="C54" s="3"/>
      <c r="J54" s="3"/>
    </row>
    <row r="55" spans="3:10">
      <c r="C55" s="3"/>
    </row>
    <row r="56" spans="3:10">
      <c r="C56" s="3"/>
    </row>
    <row r="57" spans="3:10">
      <c r="C57" s="1"/>
    </row>
    <row r="58" spans="3:10">
      <c r="C58" s="3"/>
    </row>
    <row r="59" spans="3:10">
      <c r="C59" s="3"/>
    </row>
    <row r="61" spans="3:10">
      <c r="C61" s="3" t="s">
        <v>112</v>
      </c>
      <c r="D61" s="5" t="s">
        <v>117</v>
      </c>
      <c r="E61" s="5"/>
    </row>
    <row r="62" spans="3:10">
      <c r="C62" s="3"/>
    </row>
    <row r="63" spans="3:10">
      <c r="C63" s="3" t="s">
        <v>113</v>
      </c>
      <c r="D63" s="1" t="s">
        <v>115</v>
      </c>
      <c r="E63" s="1">
        <f>_xlfn.COVARIANCE.S(I47:I51,J47:J51)</f>
        <v>-60</v>
      </c>
    </row>
    <row r="64" spans="3:10">
      <c r="C64" s="1"/>
      <c r="D64" s="1" t="s">
        <v>116</v>
      </c>
      <c r="E64" s="7">
        <f>CORREL(I47:I51,J47:J51)</f>
        <v>-0.96887682119787466</v>
      </c>
    </row>
  </sheetData>
  <mergeCells count="18">
    <mergeCell ref="C49:F49"/>
    <mergeCell ref="D61:E61"/>
    <mergeCell ref="D25:G25"/>
    <mergeCell ref="H25:J25"/>
    <mergeCell ref="L25:O25"/>
    <mergeCell ref="C46:F46"/>
    <mergeCell ref="C47:F47"/>
    <mergeCell ref="C48:F48"/>
    <mergeCell ref="B18:C18"/>
    <mergeCell ref="D24:G24"/>
    <mergeCell ref="H24:J24"/>
    <mergeCell ref="L24:M24"/>
    <mergeCell ref="B3:J3"/>
    <mergeCell ref="B5:H5"/>
    <mergeCell ref="B6:F6"/>
    <mergeCell ref="B7:F7"/>
    <mergeCell ref="G9:M9"/>
    <mergeCell ref="G12:M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백분위수</vt:lpstr>
      <vt:lpstr>변동성의 척도</vt:lpstr>
      <vt:lpstr>예제</vt:lpstr>
      <vt:lpstr>체비셰프의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2015-12-01T00:20:00Z</dcterms:created>
  <dcterms:modified xsi:type="dcterms:W3CDTF">2015-12-01T02:51:01Z</dcterms:modified>
</cp:coreProperties>
</file>