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calculo" sheetId="1" r:id="rId1"/>
    <sheet name="f-score" sheetId="2" r:id="rId2"/>
    <sheet name="roc" sheetId="3" r:id="rId3"/>
  </sheets>
  <calcPr calcId="145621"/>
</workbook>
</file>

<file path=xl/calcChain.xml><?xml version="1.0" encoding="utf-8"?>
<calcChain xmlns="http://schemas.openxmlformats.org/spreadsheetml/2006/main">
  <c r="O12" i="3" l="1"/>
  <c r="O11" i="3"/>
  <c r="O10" i="3"/>
  <c r="O9" i="3"/>
  <c r="O8" i="3"/>
  <c r="O7" i="3"/>
  <c r="O6" i="3"/>
  <c r="O5" i="3"/>
  <c r="O4" i="3"/>
  <c r="O3" i="3"/>
  <c r="O26" i="3"/>
  <c r="O25" i="3"/>
  <c r="O24" i="3"/>
  <c r="O23" i="3"/>
  <c r="O22" i="3"/>
  <c r="O21" i="3"/>
  <c r="O20" i="3"/>
  <c r="O19" i="3"/>
  <c r="O18" i="3"/>
  <c r="O17" i="3"/>
  <c r="G26" i="3"/>
  <c r="G25" i="3"/>
  <c r="G24" i="3"/>
  <c r="G23" i="3"/>
  <c r="G22" i="3"/>
  <c r="G21" i="3"/>
  <c r="G20" i="3"/>
  <c r="G19" i="3"/>
  <c r="G18" i="3"/>
  <c r="G17" i="3"/>
  <c r="G4" i="3"/>
  <c r="G5" i="3"/>
  <c r="G6" i="3"/>
  <c r="G7" i="3"/>
  <c r="G8" i="3"/>
  <c r="G9" i="3"/>
  <c r="G10" i="3"/>
  <c r="G11" i="3"/>
  <c r="G12" i="3"/>
  <c r="G3" i="3"/>
  <c r="N26" i="3"/>
  <c r="N25" i="3"/>
  <c r="N24" i="3"/>
  <c r="N23" i="3"/>
  <c r="N22" i="3"/>
  <c r="N21" i="3"/>
  <c r="N20" i="3"/>
  <c r="N19" i="3"/>
  <c r="N18" i="3"/>
  <c r="N17" i="3"/>
  <c r="N12" i="3"/>
  <c r="N11" i="3"/>
  <c r="N10" i="3"/>
  <c r="N9" i="3"/>
  <c r="N8" i="3"/>
  <c r="N7" i="3"/>
  <c r="N6" i="3"/>
  <c r="N5" i="3"/>
  <c r="N4" i="3"/>
  <c r="N3" i="3"/>
  <c r="F26" i="3"/>
  <c r="F25" i="3"/>
  <c r="F24" i="3"/>
  <c r="F23" i="3"/>
  <c r="F22" i="3"/>
  <c r="F21" i="3"/>
  <c r="F20" i="3"/>
  <c r="F19" i="3"/>
  <c r="F18" i="3"/>
  <c r="F17" i="3"/>
  <c r="F4" i="3"/>
  <c r="F5" i="3"/>
  <c r="F6" i="3"/>
  <c r="F7" i="3"/>
  <c r="F8" i="3"/>
  <c r="F9" i="3"/>
  <c r="F10" i="3"/>
  <c r="F11" i="3"/>
  <c r="F12" i="3"/>
  <c r="F3" i="3"/>
  <c r="M26" i="3"/>
  <c r="M25" i="3"/>
  <c r="M24" i="3"/>
  <c r="M23" i="3"/>
  <c r="M21" i="3"/>
  <c r="M20" i="3"/>
  <c r="M19" i="3"/>
  <c r="M18" i="3"/>
  <c r="M17" i="3"/>
  <c r="M12" i="3"/>
  <c r="M11" i="3"/>
  <c r="M10" i="3"/>
  <c r="M9" i="3"/>
  <c r="M8" i="3"/>
  <c r="M7" i="3"/>
  <c r="M6" i="3"/>
  <c r="M5" i="3"/>
  <c r="M4" i="3"/>
  <c r="M3" i="3"/>
  <c r="E26" i="3"/>
  <c r="E25" i="3"/>
  <c r="E24" i="3"/>
  <c r="E23" i="3"/>
  <c r="E22" i="3"/>
  <c r="E21" i="3"/>
  <c r="E20" i="3"/>
  <c r="E19" i="3"/>
  <c r="E18" i="3"/>
  <c r="E17" i="3"/>
  <c r="E4" i="3"/>
  <c r="E5" i="3"/>
  <c r="E6" i="3"/>
  <c r="E7" i="3"/>
  <c r="E8" i="3"/>
  <c r="E9" i="3"/>
  <c r="E10" i="3"/>
  <c r="E11" i="3"/>
  <c r="E12" i="3"/>
  <c r="E3" i="3"/>
  <c r="O41" i="1" l="1"/>
  <c r="O32" i="1"/>
  <c r="O23" i="1"/>
  <c r="O14" i="1"/>
  <c r="O5" i="1"/>
  <c r="G41" i="1"/>
  <c r="G32" i="1"/>
  <c r="G23" i="1"/>
  <c r="G14" i="1"/>
  <c r="G5" i="1"/>
  <c r="K33" i="1" l="1"/>
  <c r="K22" i="1"/>
  <c r="K13" i="1"/>
  <c r="K6" i="1"/>
  <c r="K7" i="1"/>
  <c r="C42" i="1"/>
  <c r="C13" i="1"/>
  <c r="C33" i="1"/>
  <c r="C24" i="1"/>
  <c r="K43" i="1"/>
  <c r="K42" i="1"/>
  <c r="L40" i="1"/>
  <c r="L39" i="1"/>
  <c r="K39" i="1"/>
  <c r="K34" i="1"/>
  <c r="L31" i="1"/>
  <c r="L30" i="1"/>
  <c r="K30" i="1"/>
  <c r="K25" i="1"/>
  <c r="L22" i="1"/>
  <c r="L21" i="1"/>
  <c r="K21" i="1"/>
  <c r="K16" i="1"/>
  <c r="L13" i="1"/>
  <c r="L12" i="1"/>
  <c r="K12" i="1"/>
  <c r="L4" i="1"/>
  <c r="L3" i="1"/>
  <c r="K3" i="1"/>
  <c r="C43" i="1"/>
  <c r="D40" i="1"/>
  <c r="D39" i="1"/>
  <c r="C39" i="1"/>
  <c r="C34" i="1"/>
  <c r="D31" i="1"/>
  <c r="D30" i="1"/>
  <c r="C30" i="1"/>
  <c r="C25" i="1"/>
  <c r="D22" i="1"/>
  <c r="D21" i="1"/>
  <c r="C21" i="1"/>
  <c r="C16" i="1"/>
  <c r="D13" i="1"/>
  <c r="D12" i="1"/>
  <c r="C12" i="1"/>
  <c r="K31" i="1" l="1"/>
  <c r="C40" i="1"/>
  <c r="K35" i="1"/>
  <c r="K4" i="1"/>
  <c r="C31" i="1"/>
  <c r="C22" i="1"/>
  <c r="C35" i="1"/>
  <c r="K44" i="1"/>
  <c r="C44" i="1"/>
  <c r="K8" i="1"/>
  <c r="K15" i="1"/>
  <c r="K17" i="1" s="1"/>
  <c r="K24" i="1"/>
  <c r="K26" i="1" s="1"/>
  <c r="K40" i="1"/>
  <c r="C26" i="1"/>
  <c r="C15" i="1"/>
  <c r="C17" i="1" s="1"/>
  <c r="C4" i="1"/>
  <c r="D4" i="1"/>
  <c r="C7" i="1"/>
  <c r="D3" i="1"/>
  <c r="C3" i="1"/>
  <c r="C6" i="1" l="1"/>
  <c r="C8" i="1" s="1"/>
</calcChain>
</file>

<file path=xl/comments1.xml><?xml version="1.0" encoding="utf-8"?>
<comments xmlns="http://schemas.openxmlformats.org/spreadsheetml/2006/main">
  <authors>
    <author>Autor</author>
  </authors>
  <commentList>
    <comment ref="G2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especifidad</t>
        </r>
      </text>
    </comment>
    <comment ref="O2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especifidad</t>
        </r>
      </text>
    </comment>
    <comment ref="G16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especifidad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especifidad</t>
        </r>
      </text>
    </comment>
  </commentList>
</comments>
</file>

<file path=xl/sharedStrings.xml><?xml version="1.0" encoding="utf-8"?>
<sst xmlns="http://schemas.openxmlformats.org/spreadsheetml/2006/main" count="205" uniqueCount="36">
  <si>
    <t>Classified Positive</t>
  </si>
  <si>
    <t>Classified Negative</t>
  </si>
  <si>
    <t>TP -&gt;</t>
  </si>
  <si>
    <t>Actual Positive</t>
  </si>
  <si>
    <t>FN -&gt;</t>
  </si>
  <si>
    <t>Actual Negative</t>
  </si>
  <si>
    <t>FP -&gt;</t>
  </si>
  <si>
    <t>TN -&gt;</t>
  </si>
  <si>
    <t>precision -&gt;</t>
  </si>
  <si>
    <t>recall -&gt;</t>
  </si>
  <si>
    <t>f-score -&gt;</t>
  </si>
  <si>
    <t>world</t>
  </si>
  <si>
    <t>split 01</t>
  </si>
  <si>
    <t>split 02</t>
  </si>
  <si>
    <t>split 03</t>
  </si>
  <si>
    <t>split 04</t>
  </si>
  <si>
    <t>split 05</t>
  </si>
  <si>
    <t>split 06</t>
  </si>
  <si>
    <t>split 07</t>
  </si>
  <si>
    <t>split 08</t>
  </si>
  <si>
    <t>split 09</t>
  </si>
  <si>
    <t>split 10</t>
  </si>
  <si>
    <t>usa only</t>
  </si>
  <si>
    <t>F-score</t>
  </si>
  <si>
    <t>non-usa</t>
  </si>
  <si>
    <t>clase</t>
  </si>
  <si>
    <t>split</t>
  </si>
  <si>
    <t>undet</t>
  </si>
  <si>
    <t>TP</t>
  </si>
  <si>
    <t>FP</t>
  </si>
  <si>
    <t>FN</t>
  </si>
  <si>
    <t>non usa</t>
  </si>
  <si>
    <t>TN</t>
  </si>
  <si>
    <t>TPR</t>
  </si>
  <si>
    <t>FPR</t>
  </si>
  <si>
    <t>TNR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</si>
</sst>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6" fillId="4" borderId="0" applyNumberFormat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3" borderId="0" xfId="0" applyFill="1"/>
    <xf numFmtId="0" fontId="5" fillId="2" borderId="0" xfId="1" applyFont="1" applyAlignment="1">
      <alignment horizontal="center"/>
    </xf>
    <xf numFmtId="0" fontId="1" fillId="2" borderId="0" xfId="1"/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6" fillId="4" borderId="0" xfId="2" applyAlignment="1">
      <alignment horizontal="center"/>
    </xf>
  </cellXfs>
  <cellStyles count="3">
    <cellStyle name="Buena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265612</xdr:colOff>
      <xdr:row>4</xdr:row>
      <xdr:rowOff>22859</xdr:rowOff>
    </xdr:from>
    <xdr:to>
      <xdr:col>23</xdr:col>
      <xdr:colOff>570412</xdr:colOff>
      <xdr:row>11</xdr:row>
      <xdr:rowOff>-1</xdr:rowOff>
    </xdr:to>
    <xdr:sp macro="" textlink="">
      <xdr:nvSpPr>
        <xdr:cNvPr id="2" name="1 CuadroTexto"/>
        <xdr:cNvSpPr txBox="1"/>
      </xdr:nvSpPr>
      <xdr:spPr>
        <a:xfrm>
          <a:off x="13186955" y="763088"/>
          <a:ext cx="4572000" cy="1272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/>
            <a:t>TP:</a:t>
          </a:r>
          <a:r>
            <a:rPr lang="es-MX" sz="1100"/>
            <a:t> clasificacion correcta de ejemplos positivos (True Positive)</a:t>
          </a:r>
        </a:p>
        <a:p>
          <a:r>
            <a:rPr lang="es-MX" sz="1100" b="1"/>
            <a:t>FN:</a:t>
          </a:r>
          <a:r>
            <a:rPr lang="es-MX" sz="1100"/>
            <a:t> clasificacion incorrecta de ejemplos positivos (False Negative)</a:t>
          </a:r>
        </a:p>
        <a:p>
          <a:r>
            <a:rPr lang="es-MX" sz="1100" b="1"/>
            <a:t>FP:</a:t>
          </a:r>
          <a:r>
            <a:rPr lang="es-MX" sz="1100"/>
            <a:t> clasificacion incorrecta de</a:t>
          </a:r>
          <a:r>
            <a:rPr lang="es-MX" sz="1100" baseline="0"/>
            <a:t> ejemplos negativos (False Positive)</a:t>
          </a:r>
          <a:endParaRPr lang="es-MX" sz="1100"/>
        </a:p>
        <a:p>
          <a:r>
            <a:rPr lang="es-MX" sz="1100" b="1"/>
            <a:t>TN: </a:t>
          </a:r>
          <a:r>
            <a:rPr lang="es-MX" sz="1100"/>
            <a:t>clasificacion correcta de ejemplos</a:t>
          </a:r>
          <a:r>
            <a:rPr lang="es-MX" sz="1100" baseline="0"/>
            <a:t> negativos (True Negative)</a:t>
          </a:r>
        </a:p>
        <a:p>
          <a:endParaRPr lang="es-MX" sz="1100" baseline="0"/>
        </a:p>
        <a:p>
          <a:r>
            <a:rPr lang="es-MX" sz="1100" b="1" baseline="0"/>
            <a:t>Nota: se toma una clase como positiva y todas las demas como negativas</a:t>
          </a:r>
          <a:endParaRPr lang="es-MX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zoomScaleNormal="100" workbookViewId="0">
      <selection activeCell="O42" sqref="O42"/>
    </sheetView>
  </sheetViews>
  <sheetFormatPr baseColWidth="10" defaultColWidth="8.88671875" defaultRowHeight="14.4" x14ac:dyDescent="0.3"/>
  <cols>
    <col min="1" max="1" width="10.88671875" customWidth="1"/>
    <col min="2" max="2" width="17.44140625" customWidth="1"/>
    <col min="3" max="3" width="20.6640625" customWidth="1"/>
    <col min="4" max="4" width="20.44140625" customWidth="1"/>
    <col min="5" max="5" width="3.44140625" customWidth="1"/>
    <col min="9" max="9" width="5.44140625" customWidth="1"/>
    <col min="10" max="10" width="14.88671875" customWidth="1"/>
    <col min="11" max="12" width="18.6640625" customWidth="1"/>
    <col min="13" max="13" width="4.21875" customWidth="1"/>
  </cols>
  <sheetData>
    <row r="1" spans="1:16" x14ac:dyDescent="0.3">
      <c r="A1" s="6" t="s">
        <v>11</v>
      </c>
      <c r="B1" s="2"/>
      <c r="I1" s="5"/>
    </row>
    <row r="2" spans="1:16" x14ac:dyDescent="0.3">
      <c r="B2" s="1" t="s">
        <v>12</v>
      </c>
      <c r="C2" s="3" t="s">
        <v>0</v>
      </c>
      <c r="D2" s="3" t="s">
        <v>1</v>
      </c>
      <c r="F2" s="1" t="s">
        <v>2</v>
      </c>
      <c r="G2" s="2">
        <v>2</v>
      </c>
      <c r="I2" s="5"/>
      <c r="J2" s="1" t="s">
        <v>17</v>
      </c>
      <c r="K2" s="3" t="s">
        <v>0</v>
      </c>
      <c r="L2" s="3" t="s">
        <v>1</v>
      </c>
      <c r="N2" s="1" t="s">
        <v>2</v>
      </c>
      <c r="O2" s="2">
        <v>0</v>
      </c>
    </row>
    <row r="3" spans="1:16" x14ac:dyDescent="0.3">
      <c r="B3" s="3" t="s">
        <v>3</v>
      </c>
      <c r="C3" s="2">
        <f>G2</f>
        <v>2</v>
      </c>
      <c r="D3" s="2">
        <f>G3</f>
        <v>0</v>
      </c>
      <c r="F3" s="1" t="s">
        <v>4</v>
      </c>
      <c r="G3" s="2">
        <v>0</v>
      </c>
      <c r="I3" s="5"/>
      <c r="J3" s="3" t="s">
        <v>3</v>
      </c>
      <c r="K3" s="2">
        <f>O2</f>
        <v>0</v>
      </c>
      <c r="L3" s="2">
        <f>O3</f>
        <v>0</v>
      </c>
      <c r="N3" s="1" t="s">
        <v>4</v>
      </c>
      <c r="O3" s="2">
        <v>0</v>
      </c>
    </row>
    <row r="4" spans="1:16" x14ac:dyDescent="0.3">
      <c r="B4" s="3" t="s">
        <v>5</v>
      </c>
      <c r="C4" s="2">
        <f>G4</f>
        <v>27</v>
      </c>
      <c r="D4" s="2">
        <f>G5</f>
        <v>171</v>
      </c>
      <c r="F4" s="1" t="s">
        <v>6</v>
      </c>
      <c r="G4" s="2">
        <v>27</v>
      </c>
      <c r="I4" s="5"/>
      <c r="J4" s="3" t="s">
        <v>5</v>
      </c>
      <c r="K4" s="2">
        <f>O4</f>
        <v>33</v>
      </c>
      <c r="L4" s="2">
        <f>O5</f>
        <v>167</v>
      </c>
      <c r="N4" s="1" t="s">
        <v>6</v>
      </c>
      <c r="O4" s="2">
        <v>33</v>
      </c>
    </row>
    <row r="5" spans="1:16" x14ac:dyDescent="0.3">
      <c r="F5" s="8" t="s">
        <v>7</v>
      </c>
      <c r="G5" s="9">
        <f>48+43+80</f>
        <v>171</v>
      </c>
      <c r="H5" s="9"/>
      <c r="I5" s="5"/>
      <c r="N5" s="8" t="s">
        <v>7</v>
      </c>
      <c r="O5" s="9">
        <f>46+35+86</f>
        <v>167</v>
      </c>
      <c r="P5" s="9"/>
    </row>
    <row r="6" spans="1:16" x14ac:dyDescent="0.3">
      <c r="B6" s="3" t="s">
        <v>8</v>
      </c>
      <c r="C6" s="2">
        <f>G2/(G2+G4)</f>
        <v>6.8965517241379309E-2</v>
      </c>
      <c r="D6" s="2"/>
      <c r="I6" s="5"/>
      <c r="J6" s="3" t="s">
        <v>8</v>
      </c>
      <c r="K6" s="2">
        <f>O2/(O2+O4)</f>
        <v>0</v>
      </c>
      <c r="L6" s="2"/>
    </row>
    <row r="7" spans="1:16" x14ac:dyDescent="0.3">
      <c r="B7" s="3" t="s">
        <v>9</v>
      </c>
      <c r="C7" s="2">
        <f>G2/(G2+G3)</f>
        <v>1</v>
      </c>
      <c r="D7" s="2"/>
      <c r="G7" s="2"/>
      <c r="I7" s="5"/>
      <c r="J7" s="3" t="s">
        <v>9</v>
      </c>
      <c r="K7" s="2" t="e">
        <f>O2/(O2+O3)</f>
        <v>#DIV/0!</v>
      </c>
      <c r="L7" s="2"/>
      <c r="O7" s="2"/>
    </row>
    <row r="8" spans="1:16" x14ac:dyDescent="0.3">
      <c r="A8" s="4"/>
      <c r="B8" s="3" t="s">
        <v>10</v>
      </c>
      <c r="C8" s="2">
        <f>(2*C6*C7)/(C6+C7)</f>
        <v>0.12903225806451613</v>
      </c>
      <c r="D8" s="2"/>
      <c r="G8" s="2"/>
      <c r="I8" s="5"/>
      <c r="J8" s="3" t="s">
        <v>10</v>
      </c>
      <c r="K8" s="2" t="e">
        <f>(2*K6*K7)/(K6+K7)</f>
        <v>#DIV/0!</v>
      </c>
      <c r="L8" s="2"/>
      <c r="O8" s="2"/>
    </row>
    <row r="9" spans="1:16" x14ac:dyDescent="0.3">
      <c r="I9" s="5"/>
    </row>
    <row r="10" spans="1:16" x14ac:dyDescent="0.3">
      <c r="I10" s="5"/>
    </row>
    <row r="11" spans="1:16" x14ac:dyDescent="0.3">
      <c r="B11" s="1" t="s">
        <v>13</v>
      </c>
      <c r="C11" s="3" t="s">
        <v>0</v>
      </c>
      <c r="D11" s="3" t="s">
        <v>1</v>
      </c>
      <c r="F11" s="1" t="s">
        <v>2</v>
      </c>
      <c r="G11" s="2">
        <v>3</v>
      </c>
      <c r="I11" s="5"/>
      <c r="J11" s="1" t="s">
        <v>18</v>
      </c>
      <c r="K11" s="3" t="s">
        <v>0</v>
      </c>
      <c r="L11" s="3" t="s">
        <v>1</v>
      </c>
      <c r="N11" s="1" t="s">
        <v>2</v>
      </c>
      <c r="O11" s="2">
        <v>4</v>
      </c>
    </row>
    <row r="12" spans="1:16" x14ac:dyDescent="0.3">
      <c r="B12" s="3" t="s">
        <v>3</v>
      </c>
      <c r="C12" s="2">
        <f>G11</f>
        <v>3</v>
      </c>
      <c r="D12" s="2">
        <f>G12</f>
        <v>1</v>
      </c>
      <c r="F12" s="1" t="s">
        <v>4</v>
      </c>
      <c r="G12" s="2">
        <v>1</v>
      </c>
      <c r="I12" s="5"/>
      <c r="J12" s="3" t="s">
        <v>3</v>
      </c>
      <c r="K12" s="2">
        <f>O11</f>
        <v>4</v>
      </c>
      <c r="L12" s="2">
        <f>O12</f>
        <v>1</v>
      </c>
      <c r="N12" s="1" t="s">
        <v>4</v>
      </c>
      <c r="O12" s="2">
        <v>1</v>
      </c>
    </row>
    <row r="13" spans="1:16" x14ac:dyDescent="0.3">
      <c r="B13" s="3" t="s">
        <v>5</v>
      </c>
      <c r="C13" s="2">
        <f>G13</f>
        <v>35</v>
      </c>
      <c r="D13" s="2">
        <f>G14</f>
        <v>161</v>
      </c>
      <c r="F13" s="1" t="s">
        <v>6</v>
      </c>
      <c r="G13" s="2">
        <v>35</v>
      </c>
      <c r="I13" s="5"/>
      <c r="J13" s="3" t="s">
        <v>5</v>
      </c>
      <c r="K13" s="2">
        <f>O13</f>
        <v>31</v>
      </c>
      <c r="L13" s="2">
        <f>O14</f>
        <v>164</v>
      </c>
      <c r="N13" s="1" t="s">
        <v>6</v>
      </c>
      <c r="O13" s="2">
        <v>31</v>
      </c>
    </row>
    <row r="14" spans="1:16" x14ac:dyDescent="0.3">
      <c r="F14" s="8" t="s">
        <v>7</v>
      </c>
      <c r="G14" s="9">
        <f>46+32+83</f>
        <v>161</v>
      </c>
      <c r="H14" s="9"/>
      <c r="I14" s="5"/>
      <c r="N14" s="8" t="s">
        <v>7</v>
      </c>
      <c r="O14" s="9">
        <f>39+43+82</f>
        <v>164</v>
      </c>
      <c r="P14" s="9"/>
    </row>
    <row r="15" spans="1:16" x14ac:dyDescent="0.3">
      <c r="B15" s="3" t="s">
        <v>8</v>
      </c>
      <c r="C15" s="2">
        <f>G11/(G11+G13)</f>
        <v>7.8947368421052627E-2</v>
      </c>
      <c r="D15" s="2"/>
      <c r="I15" s="5"/>
      <c r="J15" s="3" t="s">
        <v>8</v>
      </c>
      <c r="K15" s="2">
        <f>O11/(O11+O13)</f>
        <v>0.11428571428571428</v>
      </c>
      <c r="L15" s="2"/>
    </row>
    <row r="16" spans="1:16" x14ac:dyDescent="0.3">
      <c r="B16" s="3" t="s">
        <v>9</v>
      </c>
      <c r="C16" s="2">
        <f>G11/(G11+G12)</f>
        <v>0.75</v>
      </c>
      <c r="D16" s="2"/>
      <c r="G16" s="2"/>
      <c r="I16" s="5"/>
      <c r="J16" s="3" t="s">
        <v>9</v>
      </c>
      <c r="K16" s="2">
        <f>O11/(O11+O12)</f>
        <v>0.8</v>
      </c>
      <c r="L16" s="2"/>
      <c r="O16" s="2"/>
    </row>
    <row r="17" spans="2:16" x14ac:dyDescent="0.3">
      <c r="B17" s="3" t="s">
        <v>10</v>
      </c>
      <c r="C17" s="2">
        <f>(2*C15*C16)/(C15+C16)</f>
        <v>0.14285714285714285</v>
      </c>
      <c r="D17" s="2"/>
      <c r="G17" s="2"/>
      <c r="I17" s="5"/>
      <c r="J17" s="3" t="s">
        <v>10</v>
      </c>
      <c r="K17" s="2">
        <f>(2*K15*K16)/(K15+K16)</f>
        <v>0.19999999999999998</v>
      </c>
      <c r="L17" s="2"/>
      <c r="O17" s="2"/>
    </row>
    <row r="18" spans="2:16" x14ac:dyDescent="0.3">
      <c r="I18" s="5"/>
    </row>
    <row r="19" spans="2:16" x14ac:dyDescent="0.3">
      <c r="I19" s="5"/>
    </row>
    <row r="20" spans="2:16" x14ac:dyDescent="0.3">
      <c r="B20" s="1" t="s">
        <v>14</v>
      </c>
      <c r="C20" s="3" t="s">
        <v>0</v>
      </c>
      <c r="D20" s="3" t="s">
        <v>1</v>
      </c>
      <c r="F20" s="1" t="s">
        <v>2</v>
      </c>
      <c r="G20" s="2">
        <v>4</v>
      </c>
      <c r="I20" s="5"/>
      <c r="J20" s="1" t="s">
        <v>19</v>
      </c>
      <c r="K20" s="3" t="s">
        <v>0</v>
      </c>
      <c r="L20" s="3" t="s">
        <v>1</v>
      </c>
      <c r="N20" s="1" t="s">
        <v>2</v>
      </c>
      <c r="O20" s="2">
        <v>4</v>
      </c>
    </row>
    <row r="21" spans="2:16" x14ac:dyDescent="0.3">
      <c r="B21" s="3" t="s">
        <v>3</v>
      </c>
      <c r="C21" s="2">
        <f>G20</f>
        <v>4</v>
      </c>
      <c r="D21" s="2">
        <f>G21</f>
        <v>0</v>
      </c>
      <c r="F21" s="1" t="s">
        <v>4</v>
      </c>
      <c r="G21" s="2">
        <v>0</v>
      </c>
      <c r="I21" s="5"/>
      <c r="J21" s="3" t="s">
        <v>3</v>
      </c>
      <c r="K21" s="2">
        <f>O20</f>
        <v>4</v>
      </c>
      <c r="L21" s="2">
        <f>O21</f>
        <v>0</v>
      </c>
      <c r="N21" s="1" t="s">
        <v>4</v>
      </c>
      <c r="O21" s="2">
        <v>0</v>
      </c>
    </row>
    <row r="22" spans="2:16" x14ac:dyDescent="0.3">
      <c r="B22" s="3" t="s">
        <v>5</v>
      </c>
      <c r="C22" s="2">
        <f>G22</f>
        <v>37</v>
      </c>
      <c r="D22" s="2">
        <f>G23</f>
        <v>159</v>
      </c>
      <c r="F22" s="1" t="s">
        <v>6</v>
      </c>
      <c r="G22" s="2">
        <v>37</v>
      </c>
      <c r="I22" s="5"/>
      <c r="J22" s="3" t="s">
        <v>5</v>
      </c>
      <c r="K22" s="2">
        <f>O22</f>
        <v>34</v>
      </c>
      <c r="L22" s="2">
        <f>O23</f>
        <v>162</v>
      </c>
      <c r="N22" s="1" t="s">
        <v>6</v>
      </c>
      <c r="O22" s="2">
        <v>34</v>
      </c>
    </row>
    <row r="23" spans="2:16" x14ac:dyDescent="0.3">
      <c r="F23" s="8" t="s">
        <v>7</v>
      </c>
      <c r="G23" s="9">
        <f>49+34+76</f>
        <v>159</v>
      </c>
      <c r="H23" s="9"/>
      <c r="I23" s="5"/>
      <c r="N23" s="8" t="s">
        <v>7</v>
      </c>
      <c r="O23" s="9">
        <f>36+37+89</f>
        <v>162</v>
      </c>
      <c r="P23" s="9"/>
    </row>
    <row r="24" spans="2:16" x14ac:dyDescent="0.3">
      <c r="B24" s="3" t="s">
        <v>8</v>
      </c>
      <c r="C24" s="2">
        <f>G20/(G20+G22)</f>
        <v>9.7560975609756101E-2</v>
      </c>
      <c r="D24" s="2"/>
      <c r="I24" s="5"/>
      <c r="J24" s="3" t="s">
        <v>8</v>
      </c>
      <c r="K24" s="2">
        <f>O20/(O20+O22)</f>
        <v>0.10526315789473684</v>
      </c>
      <c r="L24" s="2"/>
    </row>
    <row r="25" spans="2:16" x14ac:dyDescent="0.3">
      <c r="B25" s="3" t="s">
        <v>9</v>
      </c>
      <c r="C25" s="2">
        <f>G20/(G20+G21)</f>
        <v>1</v>
      </c>
      <c r="D25" s="2"/>
      <c r="G25" s="2"/>
      <c r="I25" s="5"/>
      <c r="J25" s="3" t="s">
        <v>9</v>
      </c>
      <c r="K25" s="2">
        <f>O20/(O20+O21)</f>
        <v>1</v>
      </c>
      <c r="L25" s="2"/>
      <c r="O25" s="2"/>
    </row>
    <row r="26" spans="2:16" x14ac:dyDescent="0.3">
      <c r="B26" s="3" t="s">
        <v>10</v>
      </c>
      <c r="C26" s="2">
        <f>(2*C24*C25)/(C24+C25)</f>
        <v>0.17777777777777776</v>
      </c>
      <c r="D26" s="2"/>
      <c r="G26" s="2"/>
      <c r="I26" s="5"/>
      <c r="J26" s="3" t="s">
        <v>10</v>
      </c>
      <c r="K26" s="2">
        <f>(2*K24*K25)/(K24+K25)</f>
        <v>0.19047619047619049</v>
      </c>
      <c r="L26" s="2"/>
      <c r="O26" s="2"/>
    </row>
    <row r="27" spans="2:16" x14ac:dyDescent="0.3">
      <c r="I27" s="5"/>
    </row>
    <row r="28" spans="2:16" x14ac:dyDescent="0.3">
      <c r="I28" s="5"/>
    </row>
    <row r="29" spans="2:16" x14ac:dyDescent="0.3">
      <c r="B29" s="1" t="s">
        <v>15</v>
      </c>
      <c r="C29" s="3" t="s">
        <v>0</v>
      </c>
      <c r="D29" s="3" t="s">
        <v>1</v>
      </c>
      <c r="F29" s="1" t="s">
        <v>2</v>
      </c>
      <c r="G29" s="2">
        <v>7</v>
      </c>
      <c r="I29" s="5"/>
      <c r="J29" s="1" t="s">
        <v>20</v>
      </c>
      <c r="K29" s="3" t="s">
        <v>0</v>
      </c>
      <c r="L29" s="3" t="s">
        <v>1</v>
      </c>
      <c r="N29" s="1" t="s">
        <v>2</v>
      </c>
      <c r="O29" s="2">
        <v>2</v>
      </c>
    </row>
    <row r="30" spans="2:16" x14ac:dyDescent="0.3">
      <c r="B30" s="3" t="s">
        <v>3</v>
      </c>
      <c r="C30" s="2">
        <f>G29</f>
        <v>7</v>
      </c>
      <c r="D30" s="2">
        <f>G30</f>
        <v>1</v>
      </c>
      <c r="F30" s="1" t="s">
        <v>4</v>
      </c>
      <c r="G30" s="2">
        <v>1</v>
      </c>
      <c r="I30" s="5"/>
      <c r="J30" s="3" t="s">
        <v>3</v>
      </c>
      <c r="K30" s="2">
        <f>O29</f>
        <v>2</v>
      </c>
      <c r="L30" s="2">
        <f>O30</f>
        <v>1</v>
      </c>
      <c r="N30" s="1" t="s">
        <v>4</v>
      </c>
      <c r="O30" s="2">
        <v>1</v>
      </c>
    </row>
    <row r="31" spans="2:16" x14ac:dyDescent="0.3">
      <c r="B31" s="3" t="s">
        <v>5</v>
      </c>
      <c r="C31" s="2">
        <f>G31</f>
        <v>32</v>
      </c>
      <c r="D31" s="2">
        <f>G32</f>
        <v>160</v>
      </c>
      <c r="F31" s="1" t="s">
        <v>6</v>
      </c>
      <c r="G31" s="2">
        <v>32</v>
      </c>
      <c r="I31" s="5"/>
      <c r="J31" s="3" t="s">
        <v>5</v>
      </c>
      <c r="K31" s="2">
        <f>O31</f>
        <v>35</v>
      </c>
      <c r="L31" s="2">
        <f>O32</f>
        <v>162</v>
      </c>
      <c r="N31" s="1" t="s">
        <v>6</v>
      </c>
      <c r="O31" s="2">
        <v>35</v>
      </c>
    </row>
    <row r="32" spans="2:16" x14ac:dyDescent="0.3">
      <c r="F32" s="8" t="s">
        <v>7</v>
      </c>
      <c r="G32" s="9">
        <f>47+34+79</f>
        <v>160</v>
      </c>
      <c r="H32" s="9"/>
      <c r="I32" s="5"/>
      <c r="N32" s="8" t="s">
        <v>7</v>
      </c>
      <c r="O32" s="9">
        <f>45+30+87</f>
        <v>162</v>
      </c>
      <c r="P32" s="9"/>
    </row>
    <row r="33" spans="2:16" x14ac:dyDescent="0.3">
      <c r="B33" s="3" t="s">
        <v>8</v>
      </c>
      <c r="C33" s="2">
        <f>G29/(G29+G31)</f>
        <v>0.17948717948717949</v>
      </c>
      <c r="D33" s="2"/>
      <c r="I33" s="5"/>
      <c r="J33" s="3" t="s">
        <v>8</v>
      </c>
      <c r="K33" s="2">
        <f>O29/(O29+O31)</f>
        <v>5.4054054054054057E-2</v>
      </c>
      <c r="L33" s="2"/>
    </row>
    <row r="34" spans="2:16" x14ac:dyDescent="0.3">
      <c r="B34" s="3" t="s">
        <v>9</v>
      </c>
      <c r="C34" s="2">
        <f>G29/(G29+G30)</f>
        <v>0.875</v>
      </c>
      <c r="D34" s="2"/>
      <c r="G34" s="2"/>
      <c r="I34" s="5"/>
      <c r="J34" s="3" t="s">
        <v>9</v>
      </c>
      <c r="K34" s="2">
        <f>O29/(O29+O30)</f>
        <v>0.66666666666666663</v>
      </c>
      <c r="L34" s="2"/>
      <c r="O34" s="2"/>
    </row>
    <row r="35" spans="2:16" x14ac:dyDescent="0.3">
      <c r="B35" s="3" t="s">
        <v>10</v>
      </c>
      <c r="C35" s="2">
        <f>(2*C33*C34)/(C33+C34)</f>
        <v>0.2978723404255319</v>
      </c>
      <c r="D35" s="2"/>
      <c r="G35" s="2"/>
      <c r="I35" s="5"/>
      <c r="J35" s="3" t="s">
        <v>10</v>
      </c>
      <c r="K35" s="2">
        <f>(2*K33*K34)/(K33+K34)</f>
        <v>0.1</v>
      </c>
      <c r="L35" s="2"/>
      <c r="O35" s="2"/>
    </row>
    <row r="36" spans="2:16" x14ac:dyDescent="0.3">
      <c r="I36" s="5"/>
    </row>
    <row r="37" spans="2:16" x14ac:dyDescent="0.3">
      <c r="I37" s="5"/>
    </row>
    <row r="38" spans="2:16" x14ac:dyDescent="0.3">
      <c r="B38" s="1" t="s">
        <v>16</v>
      </c>
      <c r="C38" s="3" t="s">
        <v>0</v>
      </c>
      <c r="D38" s="3" t="s">
        <v>1</v>
      </c>
      <c r="F38" s="1" t="s">
        <v>2</v>
      </c>
      <c r="G38" s="2">
        <v>3</v>
      </c>
      <c r="I38" s="5"/>
      <c r="J38" s="1" t="s">
        <v>21</v>
      </c>
      <c r="K38" s="3" t="s">
        <v>0</v>
      </c>
      <c r="L38" s="3" t="s">
        <v>1</v>
      </c>
      <c r="N38" s="1" t="s">
        <v>2</v>
      </c>
      <c r="O38" s="2">
        <v>4</v>
      </c>
    </row>
    <row r="39" spans="2:16" x14ac:dyDescent="0.3">
      <c r="B39" s="3" t="s">
        <v>3</v>
      </c>
      <c r="C39" s="2">
        <f>G38</f>
        <v>3</v>
      </c>
      <c r="D39" s="2">
        <f>G39</f>
        <v>2</v>
      </c>
      <c r="F39" s="1" t="s">
        <v>4</v>
      </c>
      <c r="G39" s="2">
        <v>2</v>
      </c>
      <c r="I39" s="5"/>
      <c r="J39" s="3" t="s">
        <v>3</v>
      </c>
      <c r="K39" s="2">
        <f>O38</f>
        <v>4</v>
      </c>
      <c r="L39" s="2">
        <f>O39</f>
        <v>1</v>
      </c>
      <c r="N39" s="1" t="s">
        <v>4</v>
      </c>
      <c r="O39" s="2">
        <v>1</v>
      </c>
    </row>
    <row r="40" spans="2:16" x14ac:dyDescent="0.3">
      <c r="B40" s="3" t="s">
        <v>5</v>
      </c>
      <c r="C40" s="2">
        <f>G40</f>
        <v>36</v>
      </c>
      <c r="D40" s="2">
        <f>G41</f>
        <v>159</v>
      </c>
      <c r="F40" s="1" t="s">
        <v>6</v>
      </c>
      <c r="G40" s="2">
        <v>36</v>
      </c>
      <c r="I40" s="5"/>
      <c r="J40" s="3" t="s">
        <v>5</v>
      </c>
      <c r="K40" s="2">
        <f>O40</f>
        <v>35</v>
      </c>
      <c r="L40" s="2">
        <f>O41</f>
        <v>160</v>
      </c>
      <c r="N40" s="1" t="s">
        <v>6</v>
      </c>
      <c r="O40" s="2">
        <v>35</v>
      </c>
    </row>
    <row r="41" spans="2:16" x14ac:dyDescent="0.3">
      <c r="F41" s="8" t="s">
        <v>7</v>
      </c>
      <c r="G41" s="9">
        <f>43+39+77</f>
        <v>159</v>
      </c>
      <c r="H41" s="9"/>
      <c r="I41" s="5"/>
      <c r="N41" s="8" t="s">
        <v>7</v>
      </c>
      <c r="O41" s="9">
        <f>54+45+61</f>
        <v>160</v>
      </c>
      <c r="P41" s="9"/>
    </row>
    <row r="42" spans="2:16" x14ac:dyDescent="0.3">
      <c r="B42" s="3" t="s">
        <v>8</v>
      </c>
      <c r="C42" s="2">
        <f>G38/(G38+G40)</f>
        <v>7.6923076923076927E-2</v>
      </c>
      <c r="D42" s="2"/>
      <c r="I42" s="5"/>
      <c r="J42" s="3" t="s">
        <v>8</v>
      </c>
      <c r="K42" s="2">
        <f>O38/(O38+O40)</f>
        <v>0.10256410256410256</v>
      </c>
      <c r="L42" s="2"/>
    </row>
    <row r="43" spans="2:16" x14ac:dyDescent="0.3">
      <c r="B43" s="3" t="s">
        <v>9</v>
      </c>
      <c r="C43" s="2">
        <f>G38/(G38+G39)</f>
        <v>0.6</v>
      </c>
      <c r="D43" s="2"/>
      <c r="G43" s="2"/>
      <c r="I43" s="5"/>
      <c r="J43" s="3" t="s">
        <v>9</v>
      </c>
      <c r="K43" s="2">
        <f>O38/(O38+O39)</f>
        <v>0.8</v>
      </c>
      <c r="L43" s="2"/>
      <c r="O43" s="2"/>
    </row>
    <row r="44" spans="2:16" x14ac:dyDescent="0.3">
      <c r="B44" s="3" t="s">
        <v>10</v>
      </c>
      <c r="C44" s="2">
        <f>(2*C42*C43)/(C42+C43)</f>
        <v>0.13636363636363635</v>
      </c>
      <c r="D44" s="2"/>
      <c r="G44" s="2"/>
      <c r="I44" s="5"/>
      <c r="J44" s="3" t="s">
        <v>10</v>
      </c>
      <c r="K44" s="2">
        <f>(2*K42*K43)/(K42+K43)</f>
        <v>0.18181818181818182</v>
      </c>
      <c r="L44" s="2"/>
      <c r="O44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C17" sqref="C17"/>
    </sheetView>
  </sheetViews>
  <sheetFormatPr baseColWidth="10" defaultColWidth="8.88671875" defaultRowHeight="14.4" x14ac:dyDescent="0.3"/>
  <cols>
    <col min="1" max="1" width="5.5546875" customWidth="1"/>
    <col min="2" max="2" width="11.5546875" customWidth="1"/>
    <col min="3" max="3" width="14.88671875" customWidth="1"/>
    <col min="7" max="7" width="16.33203125" customWidth="1"/>
    <col min="11" max="11" width="14.21875" customWidth="1"/>
    <col min="15" max="15" width="15" customWidth="1"/>
  </cols>
  <sheetData>
    <row r="1" spans="1:15" x14ac:dyDescent="0.3">
      <c r="A1" s="2" t="s">
        <v>26</v>
      </c>
      <c r="B1" s="2" t="s">
        <v>25</v>
      </c>
      <c r="C1" s="2" t="s">
        <v>23</v>
      </c>
      <c r="E1" s="2" t="s">
        <v>26</v>
      </c>
      <c r="F1" s="2" t="s">
        <v>25</v>
      </c>
      <c r="G1" s="2" t="s">
        <v>23</v>
      </c>
      <c r="I1" s="2" t="s">
        <v>26</v>
      </c>
      <c r="J1" s="2" t="s">
        <v>25</v>
      </c>
      <c r="K1" s="2" t="s">
        <v>23</v>
      </c>
      <c r="M1" s="2" t="s">
        <v>26</v>
      </c>
      <c r="N1" s="2" t="s">
        <v>25</v>
      </c>
      <c r="O1" s="2" t="s">
        <v>23</v>
      </c>
    </row>
    <row r="2" spans="1:15" x14ac:dyDescent="0.3">
      <c r="A2" s="2">
        <v>1</v>
      </c>
      <c r="B2" s="2" t="s">
        <v>24</v>
      </c>
      <c r="C2" s="2">
        <v>0.78048780500000003</v>
      </c>
      <c r="E2" s="2">
        <v>1</v>
      </c>
      <c r="F2" s="2" t="s">
        <v>27</v>
      </c>
      <c r="G2" s="2">
        <v>0.71061947000000003</v>
      </c>
      <c r="I2" s="2">
        <v>1</v>
      </c>
      <c r="J2" s="2" t="s">
        <v>11</v>
      </c>
      <c r="K2" s="2">
        <v>0.29032258</v>
      </c>
      <c r="M2" s="2">
        <v>1</v>
      </c>
      <c r="N2" s="2" t="s">
        <v>22</v>
      </c>
      <c r="O2" s="2">
        <v>0.855614973</v>
      </c>
    </row>
    <row r="3" spans="1:15" x14ac:dyDescent="0.3">
      <c r="A3" s="2">
        <v>2</v>
      </c>
      <c r="B3" s="2" t="s">
        <v>24</v>
      </c>
      <c r="C3" s="2">
        <v>0.78749999999999998</v>
      </c>
      <c r="E3" s="2">
        <v>2</v>
      </c>
      <c r="F3" s="2" t="s">
        <v>27</v>
      </c>
      <c r="G3" s="2">
        <v>0.64</v>
      </c>
      <c r="I3" s="2">
        <v>2</v>
      </c>
      <c r="J3" s="2" t="s">
        <v>11</v>
      </c>
      <c r="K3" s="2">
        <v>0.14285714299999999</v>
      </c>
      <c r="M3" s="2">
        <v>2</v>
      </c>
      <c r="N3" s="2" t="s">
        <v>22</v>
      </c>
      <c r="O3" s="2">
        <v>0.82178217799999997</v>
      </c>
    </row>
    <row r="4" spans="1:15" x14ac:dyDescent="0.3">
      <c r="A4" s="2">
        <v>3</v>
      </c>
      <c r="B4" s="2" t="s">
        <v>24</v>
      </c>
      <c r="C4" s="2">
        <v>0.72592592600000005</v>
      </c>
      <c r="E4" s="2">
        <v>3</v>
      </c>
      <c r="F4" s="2" t="s">
        <v>27</v>
      </c>
      <c r="G4" s="2">
        <v>0.64761904800000003</v>
      </c>
      <c r="I4" s="2">
        <v>3</v>
      </c>
      <c r="J4" s="2" t="s">
        <v>11</v>
      </c>
      <c r="K4" s="2">
        <v>0.177777778</v>
      </c>
      <c r="M4" s="2">
        <v>3</v>
      </c>
      <c r="N4" s="2" t="s">
        <v>22</v>
      </c>
      <c r="O4" s="2">
        <v>0.80423280399999997</v>
      </c>
    </row>
    <row r="5" spans="1:15" x14ac:dyDescent="0.3">
      <c r="A5" s="2">
        <v>4</v>
      </c>
      <c r="B5" s="2" t="s">
        <v>24</v>
      </c>
      <c r="C5" s="2">
        <v>0.74015748000000003</v>
      </c>
      <c r="E5" s="2">
        <v>4</v>
      </c>
      <c r="F5" s="2" t="s">
        <v>27</v>
      </c>
      <c r="G5" s="2">
        <v>0.67326732700000003</v>
      </c>
      <c r="I5" s="2">
        <v>4</v>
      </c>
      <c r="J5" s="2" t="s">
        <v>11</v>
      </c>
      <c r="K5" s="2">
        <v>0.29787234000000001</v>
      </c>
      <c r="M5" s="2">
        <v>4</v>
      </c>
      <c r="N5" s="2" t="s">
        <v>22</v>
      </c>
      <c r="O5" s="2">
        <v>0.82722513099999995</v>
      </c>
    </row>
    <row r="6" spans="1:15" x14ac:dyDescent="0.3">
      <c r="A6" s="2">
        <v>5</v>
      </c>
      <c r="B6" s="2" t="s">
        <v>24</v>
      </c>
      <c r="C6" s="2">
        <v>0.69354838699999999</v>
      </c>
      <c r="E6" s="2">
        <v>5</v>
      </c>
      <c r="F6" s="2" t="s">
        <v>27</v>
      </c>
      <c r="G6" s="2">
        <v>0.67241379300000004</v>
      </c>
      <c r="I6" s="2">
        <v>5</v>
      </c>
      <c r="J6" s="2" t="s">
        <v>11</v>
      </c>
      <c r="K6" s="2">
        <v>0.13636363600000001</v>
      </c>
      <c r="M6" s="2">
        <v>5</v>
      </c>
      <c r="N6" s="2" t="s">
        <v>22</v>
      </c>
      <c r="O6" s="2">
        <v>0.80208333300000001</v>
      </c>
    </row>
    <row r="7" spans="1:15" x14ac:dyDescent="0.3">
      <c r="A7" s="2">
        <v>6</v>
      </c>
      <c r="B7" s="2" t="s">
        <v>24</v>
      </c>
      <c r="C7" s="2">
        <v>0.73599999999999999</v>
      </c>
      <c r="E7" s="2">
        <v>6</v>
      </c>
      <c r="F7" s="2" t="s">
        <v>27</v>
      </c>
      <c r="G7" s="2">
        <v>0.67961165000000001</v>
      </c>
      <c r="I7" s="2">
        <v>6</v>
      </c>
      <c r="J7" s="2" t="s">
        <v>11</v>
      </c>
      <c r="K7" s="2">
        <v>0</v>
      </c>
      <c r="M7" s="2">
        <v>6</v>
      </c>
      <c r="N7" s="2" t="s">
        <v>22</v>
      </c>
      <c r="O7" s="2">
        <v>0.83902438999999995</v>
      </c>
    </row>
    <row r="8" spans="1:15" x14ac:dyDescent="0.3">
      <c r="A8" s="2">
        <v>7</v>
      </c>
      <c r="B8" s="2" t="s">
        <v>24</v>
      </c>
      <c r="C8" s="2">
        <v>0.70909090900000005</v>
      </c>
      <c r="E8" s="2">
        <v>7</v>
      </c>
      <c r="F8" s="2" t="s">
        <v>27</v>
      </c>
      <c r="G8" s="2">
        <v>0.728813559</v>
      </c>
      <c r="I8" s="2">
        <v>7</v>
      </c>
      <c r="J8" s="2" t="s">
        <v>11</v>
      </c>
      <c r="K8" s="2">
        <v>0.2</v>
      </c>
      <c r="M8" s="2">
        <v>7</v>
      </c>
      <c r="N8" s="2" t="s">
        <v>22</v>
      </c>
      <c r="O8" s="2">
        <v>0.836734694</v>
      </c>
    </row>
    <row r="9" spans="1:15" x14ac:dyDescent="0.3">
      <c r="A9" s="2">
        <v>8</v>
      </c>
      <c r="B9" s="2" t="s">
        <v>24</v>
      </c>
      <c r="C9" s="2">
        <v>0.67924528299999998</v>
      </c>
      <c r="E9" s="2">
        <v>8</v>
      </c>
      <c r="F9" s="2" t="s">
        <v>27</v>
      </c>
      <c r="G9" s="2">
        <v>0.68518518500000003</v>
      </c>
      <c r="I9" s="2">
        <v>8</v>
      </c>
      <c r="J9" s="2" t="s">
        <v>11</v>
      </c>
      <c r="K9" s="2">
        <v>0.19047618999999999</v>
      </c>
      <c r="M9" s="2">
        <v>8</v>
      </c>
      <c r="N9" s="2" t="s">
        <v>22</v>
      </c>
      <c r="O9" s="2">
        <v>0.83962264200000003</v>
      </c>
    </row>
    <row r="10" spans="1:15" x14ac:dyDescent="0.3">
      <c r="A10" s="2">
        <v>9</v>
      </c>
      <c r="B10" s="2" t="s">
        <v>24</v>
      </c>
      <c r="C10" s="2">
        <v>0.71428571399999996</v>
      </c>
      <c r="E10" s="2">
        <v>9</v>
      </c>
      <c r="F10" s="2" t="s">
        <v>27</v>
      </c>
      <c r="G10" s="2">
        <v>0.625</v>
      </c>
      <c r="I10" s="2">
        <v>9</v>
      </c>
      <c r="J10" s="2" t="s">
        <v>11</v>
      </c>
      <c r="K10" s="2">
        <v>0.66666666699999999</v>
      </c>
      <c r="M10" s="2">
        <v>9</v>
      </c>
      <c r="N10" s="2" t="s">
        <v>22</v>
      </c>
      <c r="O10" s="2">
        <v>0.82857142900000003</v>
      </c>
    </row>
    <row r="11" spans="1:15" x14ac:dyDescent="0.3">
      <c r="A11" s="2">
        <v>10</v>
      </c>
      <c r="B11" s="2" t="s">
        <v>24</v>
      </c>
      <c r="C11" s="2">
        <v>0.75</v>
      </c>
      <c r="E11" s="2">
        <v>10</v>
      </c>
      <c r="F11" s="2" t="s">
        <v>27</v>
      </c>
      <c r="G11" s="2">
        <v>0.71428571399999996</v>
      </c>
      <c r="I11" s="2">
        <v>10</v>
      </c>
      <c r="J11" s="2" t="s">
        <v>11</v>
      </c>
      <c r="K11" s="2">
        <v>0.18181818199999999</v>
      </c>
      <c r="M11" s="2">
        <v>10</v>
      </c>
      <c r="N11" s="2" t="s">
        <v>22</v>
      </c>
      <c r="O11" s="2">
        <v>0.77215189900000003</v>
      </c>
    </row>
    <row r="12" spans="1:15" x14ac:dyDescent="0.3">
      <c r="A12" s="2"/>
      <c r="B12" s="2"/>
      <c r="C1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6"/>
  <sheetViews>
    <sheetView workbookViewId="0">
      <selection activeCell="A17" sqref="A17:A26"/>
    </sheetView>
  </sheetViews>
  <sheetFormatPr baseColWidth="10" defaultColWidth="8.88671875" defaultRowHeight="14.4" x14ac:dyDescent="0.3"/>
  <sheetData>
    <row r="1" spans="1:15" x14ac:dyDescent="0.3">
      <c r="A1" s="7" t="s">
        <v>31</v>
      </c>
      <c r="J1" s="7" t="s">
        <v>27</v>
      </c>
    </row>
    <row r="2" spans="1:15" x14ac:dyDescent="0.3">
      <c r="A2" s="10" t="s">
        <v>28</v>
      </c>
      <c r="B2" s="10" t="s">
        <v>32</v>
      </c>
      <c r="C2" s="10" t="s">
        <v>29</v>
      </c>
      <c r="D2" s="10" t="s">
        <v>30</v>
      </c>
      <c r="E2" s="10" t="s">
        <v>33</v>
      </c>
      <c r="F2" s="10" t="s">
        <v>34</v>
      </c>
      <c r="G2" s="10" t="s">
        <v>35</v>
      </c>
      <c r="H2" s="2"/>
      <c r="I2" s="10" t="s">
        <v>28</v>
      </c>
      <c r="J2" s="10" t="s">
        <v>32</v>
      </c>
      <c r="K2" s="10" t="s">
        <v>29</v>
      </c>
      <c r="L2" s="10" t="s">
        <v>30</v>
      </c>
      <c r="M2" s="10" t="s">
        <v>33</v>
      </c>
      <c r="N2" s="10" t="s">
        <v>34</v>
      </c>
      <c r="O2" s="10" t="s">
        <v>35</v>
      </c>
    </row>
    <row r="3" spans="1:15" x14ac:dyDescent="0.3">
      <c r="A3">
        <v>48</v>
      </c>
      <c r="B3">
        <v>125</v>
      </c>
      <c r="C3">
        <v>16</v>
      </c>
      <c r="D3">
        <v>11</v>
      </c>
      <c r="E3">
        <f>A3/(A3+D3)</f>
        <v>0.81355932203389836</v>
      </c>
      <c r="F3">
        <f>C3/(B3+C3)</f>
        <v>0.11347517730496454</v>
      </c>
      <c r="G3">
        <f>B3/(B3+C3)</f>
        <v>0.88652482269503541</v>
      </c>
      <c r="I3">
        <v>42</v>
      </c>
      <c r="J3">
        <v>130</v>
      </c>
      <c r="K3">
        <v>22</v>
      </c>
      <c r="L3">
        <v>5</v>
      </c>
      <c r="M3">
        <f>I3/(I3+L3)</f>
        <v>0.8936170212765957</v>
      </c>
      <c r="N3">
        <f>K3/(J3+K3)</f>
        <v>0.14473684210526316</v>
      </c>
      <c r="O3">
        <f>J3/(J3+K3)</f>
        <v>0.85526315789473684</v>
      </c>
    </row>
    <row r="4" spans="1:15" x14ac:dyDescent="0.3">
      <c r="A4">
        <v>46</v>
      </c>
      <c r="B4">
        <v>118</v>
      </c>
      <c r="C4">
        <v>30</v>
      </c>
      <c r="D4">
        <v>6</v>
      </c>
      <c r="E4">
        <f t="shared" ref="E4:E12" si="0">A4/(A4+D4)</f>
        <v>0.88461538461538458</v>
      </c>
      <c r="F4">
        <f t="shared" ref="F4:F12" si="1">C4/(B4+C4)</f>
        <v>0.20270270270270271</v>
      </c>
      <c r="G4">
        <f t="shared" ref="G4:G12" si="2">B4/(B4+C4)</f>
        <v>0.79729729729729726</v>
      </c>
      <c r="I4">
        <v>32</v>
      </c>
      <c r="J4">
        <v>132</v>
      </c>
      <c r="K4">
        <v>28</v>
      </c>
      <c r="L4">
        <v>8</v>
      </c>
      <c r="M4">
        <f t="shared" ref="M4:M12" si="3">I4/(I4+L4)</f>
        <v>0.8</v>
      </c>
      <c r="N4">
        <f t="shared" ref="N4:N12" si="4">K4/(J4+K4)</f>
        <v>0.17499999999999999</v>
      </c>
      <c r="O4">
        <f t="shared" ref="O4:O12" si="5">J4/(J4+K4)</f>
        <v>0.82499999999999996</v>
      </c>
    </row>
    <row r="5" spans="1:15" x14ac:dyDescent="0.3">
      <c r="A5">
        <v>49</v>
      </c>
      <c r="B5">
        <v>114</v>
      </c>
      <c r="C5">
        <v>32</v>
      </c>
      <c r="D5">
        <v>5</v>
      </c>
      <c r="E5">
        <f t="shared" si="0"/>
        <v>0.90740740740740744</v>
      </c>
      <c r="F5">
        <f t="shared" si="1"/>
        <v>0.21917808219178081</v>
      </c>
      <c r="G5">
        <f t="shared" si="2"/>
        <v>0.78082191780821919</v>
      </c>
      <c r="I5">
        <v>34</v>
      </c>
      <c r="J5">
        <v>129</v>
      </c>
      <c r="K5">
        <v>28</v>
      </c>
      <c r="L5">
        <v>9</v>
      </c>
      <c r="M5">
        <f t="shared" si="3"/>
        <v>0.79069767441860461</v>
      </c>
      <c r="N5">
        <f t="shared" si="4"/>
        <v>0.17834394904458598</v>
      </c>
      <c r="O5">
        <f t="shared" si="5"/>
        <v>0.82165605095541405</v>
      </c>
    </row>
    <row r="6" spans="1:15" x14ac:dyDescent="0.3">
      <c r="A6">
        <v>47</v>
      </c>
      <c r="B6">
        <v>120</v>
      </c>
      <c r="C6">
        <v>24</v>
      </c>
      <c r="D6">
        <v>9</v>
      </c>
      <c r="E6">
        <f t="shared" si="0"/>
        <v>0.8392857142857143</v>
      </c>
      <c r="F6">
        <f t="shared" si="1"/>
        <v>0.16666666666666666</v>
      </c>
      <c r="G6">
        <f t="shared" si="2"/>
        <v>0.83333333333333337</v>
      </c>
      <c r="I6">
        <v>34</v>
      </c>
      <c r="J6">
        <v>133</v>
      </c>
      <c r="K6">
        <v>28</v>
      </c>
      <c r="L6">
        <v>5</v>
      </c>
      <c r="M6">
        <f t="shared" si="3"/>
        <v>0.87179487179487181</v>
      </c>
      <c r="N6">
        <f t="shared" si="4"/>
        <v>0.17391304347826086</v>
      </c>
      <c r="O6">
        <f t="shared" si="5"/>
        <v>0.82608695652173914</v>
      </c>
    </row>
    <row r="7" spans="1:15" x14ac:dyDescent="0.3">
      <c r="A7">
        <v>43</v>
      </c>
      <c r="B7">
        <v>119</v>
      </c>
      <c r="C7">
        <v>30</v>
      </c>
      <c r="D7">
        <v>8</v>
      </c>
      <c r="E7">
        <f t="shared" si="0"/>
        <v>0.84313725490196079</v>
      </c>
      <c r="F7">
        <f t="shared" si="1"/>
        <v>0.20134228187919462</v>
      </c>
      <c r="G7">
        <f t="shared" si="2"/>
        <v>0.79865771812080533</v>
      </c>
      <c r="I7">
        <v>39</v>
      </c>
      <c r="J7">
        <v>123</v>
      </c>
      <c r="K7">
        <v>33</v>
      </c>
      <c r="L7">
        <v>5</v>
      </c>
      <c r="M7">
        <f t="shared" si="3"/>
        <v>0.88636363636363635</v>
      </c>
      <c r="N7">
        <f t="shared" si="4"/>
        <v>0.21153846153846154</v>
      </c>
      <c r="O7">
        <f t="shared" si="5"/>
        <v>0.78846153846153844</v>
      </c>
    </row>
    <row r="8" spans="1:15" x14ac:dyDescent="0.3">
      <c r="A8">
        <v>46</v>
      </c>
      <c r="B8">
        <v>121</v>
      </c>
      <c r="C8">
        <v>31</v>
      </c>
      <c r="D8">
        <v>2</v>
      </c>
      <c r="E8">
        <f t="shared" si="0"/>
        <v>0.95833333333333337</v>
      </c>
      <c r="F8">
        <f t="shared" si="1"/>
        <v>0.20394736842105263</v>
      </c>
      <c r="G8">
        <f t="shared" si="2"/>
        <v>0.79605263157894735</v>
      </c>
      <c r="I8">
        <v>35</v>
      </c>
      <c r="J8">
        <v>132</v>
      </c>
      <c r="K8">
        <v>24</v>
      </c>
      <c r="L8">
        <v>9</v>
      </c>
      <c r="M8">
        <f t="shared" si="3"/>
        <v>0.79545454545454541</v>
      </c>
      <c r="N8">
        <f t="shared" si="4"/>
        <v>0.15384615384615385</v>
      </c>
      <c r="O8">
        <f t="shared" si="5"/>
        <v>0.84615384615384615</v>
      </c>
    </row>
    <row r="9" spans="1:15" x14ac:dyDescent="0.3">
      <c r="A9">
        <v>39</v>
      </c>
      <c r="B9">
        <v>129</v>
      </c>
      <c r="C9">
        <v>22</v>
      </c>
      <c r="D9">
        <v>10</v>
      </c>
      <c r="E9">
        <f t="shared" si="0"/>
        <v>0.79591836734693877</v>
      </c>
      <c r="F9">
        <f t="shared" si="1"/>
        <v>0.14569536423841059</v>
      </c>
      <c r="G9">
        <f t="shared" si="2"/>
        <v>0.85430463576158944</v>
      </c>
      <c r="I9">
        <v>43</v>
      </c>
      <c r="J9">
        <v>125</v>
      </c>
      <c r="K9">
        <v>32</v>
      </c>
      <c r="L9">
        <v>0</v>
      </c>
      <c r="M9">
        <f t="shared" si="3"/>
        <v>1</v>
      </c>
      <c r="N9">
        <f t="shared" si="4"/>
        <v>0.20382165605095542</v>
      </c>
      <c r="O9">
        <f t="shared" si="5"/>
        <v>0.79617834394904463</v>
      </c>
    </row>
    <row r="10" spans="1:15" x14ac:dyDescent="0.3">
      <c r="A10">
        <v>36</v>
      </c>
      <c r="B10">
        <v>130</v>
      </c>
      <c r="C10">
        <v>26</v>
      </c>
      <c r="D10">
        <v>8</v>
      </c>
      <c r="E10">
        <f t="shared" si="0"/>
        <v>0.81818181818181823</v>
      </c>
      <c r="F10">
        <f t="shared" si="1"/>
        <v>0.16666666666666666</v>
      </c>
      <c r="G10">
        <f t="shared" si="2"/>
        <v>0.83333333333333337</v>
      </c>
      <c r="I10">
        <v>37</v>
      </c>
      <c r="J10">
        <v>129</v>
      </c>
      <c r="K10">
        <v>29</v>
      </c>
      <c r="L10">
        <v>5</v>
      </c>
      <c r="M10">
        <f t="shared" si="3"/>
        <v>0.88095238095238093</v>
      </c>
      <c r="N10">
        <f t="shared" si="4"/>
        <v>0.18354430379746836</v>
      </c>
      <c r="O10">
        <f t="shared" si="5"/>
        <v>0.81645569620253167</v>
      </c>
    </row>
    <row r="11" spans="1:15" x14ac:dyDescent="0.3">
      <c r="A11">
        <v>45</v>
      </c>
      <c r="B11">
        <v>119</v>
      </c>
      <c r="C11">
        <v>26</v>
      </c>
      <c r="D11">
        <v>10</v>
      </c>
      <c r="E11">
        <f t="shared" si="0"/>
        <v>0.81818181818181823</v>
      </c>
      <c r="F11">
        <f t="shared" si="1"/>
        <v>0.1793103448275862</v>
      </c>
      <c r="G11">
        <f t="shared" si="2"/>
        <v>0.82068965517241377</v>
      </c>
      <c r="I11">
        <v>30</v>
      </c>
      <c r="J11">
        <v>134</v>
      </c>
      <c r="K11">
        <v>24</v>
      </c>
      <c r="L11">
        <v>12</v>
      </c>
      <c r="M11">
        <f t="shared" si="3"/>
        <v>0.7142857142857143</v>
      </c>
      <c r="N11">
        <f t="shared" si="4"/>
        <v>0.15189873417721519</v>
      </c>
      <c r="O11">
        <f t="shared" si="5"/>
        <v>0.84810126582278478</v>
      </c>
    </row>
    <row r="12" spans="1:15" x14ac:dyDescent="0.3">
      <c r="A12">
        <v>54</v>
      </c>
      <c r="B12">
        <v>110</v>
      </c>
      <c r="C12">
        <v>27</v>
      </c>
      <c r="D12">
        <v>9</v>
      </c>
      <c r="E12">
        <f t="shared" si="0"/>
        <v>0.8571428571428571</v>
      </c>
      <c r="F12">
        <f t="shared" si="1"/>
        <v>0.19708029197080293</v>
      </c>
      <c r="G12">
        <f t="shared" si="2"/>
        <v>0.8029197080291971</v>
      </c>
      <c r="I12">
        <v>45</v>
      </c>
      <c r="J12">
        <v>119</v>
      </c>
      <c r="K12">
        <v>29</v>
      </c>
      <c r="L12">
        <v>7</v>
      </c>
      <c r="M12">
        <f t="shared" si="3"/>
        <v>0.86538461538461542</v>
      </c>
      <c r="N12">
        <f t="shared" si="4"/>
        <v>0.19594594594594594</v>
      </c>
      <c r="O12">
        <f t="shared" si="5"/>
        <v>0.80405405405405406</v>
      </c>
    </row>
    <row r="15" spans="1:15" x14ac:dyDescent="0.3">
      <c r="A15" s="7" t="s">
        <v>22</v>
      </c>
      <c r="J15" s="7" t="s">
        <v>11</v>
      </c>
    </row>
    <row r="16" spans="1:15" x14ac:dyDescent="0.3">
      <c r="A16" s="10" t="s">
        <v>28</v>
      </c>
      <c r="B16" s="10" t="s">
        <v>32</v>
      </c>
      <c r="C16" s="10" t="s">
        <v>29</v>
      </c>
      <c r="D16" s="10" t="s">
        <v>30</v>
      </c>
      <c r="E16" s="10" t="s">
        <v>33</v>
      </c>
      <c r="F16" s="10" t="s">
        <v>34</v>
      </c>
      <c r="G16" s="10" t="s">
        <v>35</v>
      </c>
      <c r="H16" s="2"/>
      <c r="I16" s="10" t="s">
        <v>28</v>
      </c>
      <c r="J16" s="10" t="s">
        <v>32</v>
      </c>
      <c r="K16" s="10" t="s">
        <v>29</v>
      </c>
      <c r="L16" s="10" t="s">
        <v>30</v>
      </c>
      <c r="M16" s="10" t="s">
        <v>33</v>
      </c>
      <c r="N16" s="10" t="s">
        <v>34</v>
      </c>
      <c r="O16" s="10" t="s">
        <v>35</v>
      </c>
    </row>
    <row r="17" spans="1:15" x14ac:dyDescent="0.3">
      <c r="A17">
        <v>80</v>
      </c>
      <c r="B17">
        <v>93</v>
      </c>
      <c r="C17">
        <v>16</v>
      </c>
      <c r="D17">
        <v>11</v>
      </c>
      <c r="E17">
        <f>A17/(A17+D17)</f>
        <v>0.87912087912087911</v>
      </c>
      <c r="F17">
        <f>C17/(B17+C17)</f>
        <v>0.14678899082568808</v>
      </c>
      <c r="G17">
        <f>B17/(B17+C17)</f>
        <v>0.85321100917431192</v>
      </c>
      <c r="I17">
        <v>2</v>
      </c>
      <c r="J17">
        <v>171</v>
      </c>
      <c r="K17">
        <v>27</v>
      </c>
      <c r="L17">
        <v>0</v>
      </c>
      <c r="M17">
        <f>I17/(I17+L17)</f>
        <v>1</v>
      </c>
      <c r="N17">
        <f>K17/(J17+K17)</f>
        <v>0.13636363636363635</v>
      </c>
      <c r="O17">
        <f>J17/(J17+K17)</f>
        <v>0.86363636363636365</v>
      </c>
    </row>
    <row r="18" spans="1:15" x14ac:dyDescent="0.3">
      <c r="A18">
        <v>83</v>
      </c>
      <c r="B18">
        <v>81</v>
      </c>
      <c r="C18">
        <v>15</v>
      </c>
      <c r="D18">
        <v>21</v>
      </c>
      <c r="E18">
        <f t="shared" ref="E18:E26" si="6">A18/(A18+D18)</f>
        <v>0.79807692307692313</v>
      </c>
      <c r="F18">
        <f t="shared" ref="F18:F26" si="7">C18/(B18+C18)</f>
        <v>0.15625</v>
      </c>
      <c r="G18">
        <f t="shared" ref="G18:G26" si="8">B18/(B18+C18)</f>
        <v>0.84375</v>
      </c>
      <c r="I18">
        <v>3</v>
      </c>
      <c r="J18">
        <v>161</v>
      </c>
      <c r="K18">
        <v>35</v>
      </c>
      <c r="L18">
        <v>1</v>
      </c>
      <c r="M18">
        <f t="shared" ref="M18:M26" si="9">I18/(I18+L18)</f>
        <v>0.75</v>
      </c>
      <c r="N18">
        <f t="shared" ref="N18:N26" si="10">K18/(J18+K18)</f>
        <v>0.17857142857142858</v>
      </c>
      <c r="O18">
        <f t="shared" ref="O18:O26" si="11">J18/(J18+K18)</f>
        <v>0.8214285714285714</v>
      </c>
    </row>
    <row r="19" spans="1:15" x14ac:dyDescent="0.3">
      <c r="A19">
        <v>76</v>
      </c>
      <c r="B19">
        <v>114</v>
      </c>
      <c r="C19">
        <v>14</v>
      </c>
      <c r="D19">
        <v>23</v>
      </c>
      <c r="E19">
        <f t="shared" si="6"/>
        <v>0.76767676767676762</v>
      </c>
      <c r="F19">
        <f t="shared" si="7"/>
        <v>0.109375</v>
      </c>
      <c r="G19">
        <f t="shared" si="8"/>
        <v>0.890625</v>
      </c>
      <c r="I19">
        <v>4</v>
      </c>
      <c r="J19">
        <v>159</v>
      </c>
      <c r="K19">
        <v>37</v>
      </c>
      <c r="L19">
        <v>0</v>
      </c>
      <c r="M19">
        <f t="shared" si="9"/>
        <v>1</v>
      </c>
      <c r="N19">
        <f t="shared" si="10"/>
        <v>0.18877551020408162</v>
      </c>
      <c r="O19">
        <f t="shared" si="11"/>
        <v>0.81122448979591832</v>
      </c>
    </row>
    <row r="20" spans="1:15" x14ac:dyDescent="0.3">
      <c r="A20">
        <v>79</v>
      </c>
      <c r="B20">
        <v>88</v>
      </c>
      <c r="C20">
        <v>15</v>
      </c>
      <c r="D20">
        <v>18</v>
      </c>
      <c r="E20">
        <f t="shared" si="6"/>
        <v>0.81443298969072164</v>
      </c>
      <c r="F20">
        <f t="shared" si="7"/>
        <v>0.14563106796116504</v>
      </c>
      <c r="G20">
        <f t="shared" si="8"/>
        <v>0.85436893203883491</v>
      </c>
      <c r="I20">
        <v>7</v>
      </c>
      <c r="J20">
        <v>160</v>
      </c>
      <c r="K20">
        <v>32</v>
      </c>
      <c r="L20">
        <v>1</v>
      </c>
      <c r="M20">
        <f t="shared" si="9"/>
        <v>0.875</v>
      </c>
      <c r="N20">
        <f t="shared" si="10"/>
        <v>0.16666666666666666</v>
      </c>
      <c r="O20">
        <f t="shared" si="11"/>
        <v>0.83333333333333337</v>
      </c>
    </row>
    <row r="21" spans="1:15" x14ac:dyDescent="0.3">
      <c r="A21">
        <v>77</v>
      </c>
      <c r="B21">
        <v>0</v>
      </c>
      <c r="C21">
        <v>15</v>
      </c>
      <c r="D21">
        <v>23</v>
      </c>
      <c r="E21">
        <f t="shared" si="6"/>
        <v>0.77</v>
      </c>
      <c r="F21">
        <f t="shared" si="7"/>
        <v>1</v>
      </c>
      <c r="G21">
        <f t="shared" si="8"/>
        <v>0</v>
      </c>
      <c r="I21">
        <v>3</v>
      </c>
      <c r="J21">
        <v>159</v>
      </c>
      <c r="K21">
        <v>36</v>
      </c>
      <c r="L21">
        <v>2</v>
      </c>
      <c r="M21">
        <f t="shared" si="9"/>
        <v>0.6</v>
      </c>
      <c r="N21">
        <f t="shared" si="10"/>
        <v>0.18461538461538463</v>
      </c>
      <c r="O21">
        <f t="shared" si="11"/>
        <v>0.81538461538461537</v>
      </c>
    </row>
    <row r="22" spans="1:15" x14ac:dyDescent="0.3">
      <c r="A22">
        <v>86</v>
      </c>
      <c r="B22">
        <v>81</v>
      </c>
      <c r="C22">
        <v>11</v>
      </c>
      <c r="D22">
        <v>22</v>
      </c>
      <c r="E22">
        <f t="shared" si="6"/>
        <v>0.79629629629629628</v>
      </c>
      <c r="F22">
        <f t="shared" si="7"/>
        <v>0.11956521739130435</v>
      </c>
      <c r="G22">
        <f t="shared" si="8"/>
        <v>0.88043478260869568</v>
      </c>
      <c r="I22">
        <v>0</v>
      </c>
      <c r="J22">
        <v>167</v>
      </c>
      <c r="K22">
        <v>33</v>
      </c>
      <c r="L22">
        <v>0</v>
      </c>
      <c r="M22">
        <v>0</v>
      </c>
      <c r="N22">
        <f t="shared" si="10"/>
        <v>0.16500000000000001</v>
      </c>
      <c r="O22">
        <f t="shared" si="11"/>
        <v>0.83499999999999996</v>
      </c>
    </row>
    <row r="23" spans="1:15" x14ac:dyDescent="0.3">
      <c r="A23">
        <v>82</v>
      </c>
      <c r="B23">
        <v>86</v>
      </c>
      <c r="C23">
        <v>11</v>
      </c>
      <c r="D23">
        <v>21</v>
      </c>
      <c r="E23">
        <f t="shared" si="6"/>
        <v>0.79611650485436891</v>
      </c>
      <c r="F23">
        <f t="shared" si="7"/>
        <v>0.1134020618556701</v>
      </c>
      <c r="G23">
        <f t="shared" si="8"/>
        <v>0.88659793814432986</v>
      </c>
      <c r="I23">
        <v>4</v>
      </c>
      <c r="J23">
        <v>164</v>
      </c>
      <c r="K23">
        <v>31</v>
      </c>
      <c r="L23">
        <v>1</v>
      </c>
      <c r="M23">
        <f t="shared" si="9"/>
        <v>0.8</v>
      </c>
      <c r="N23">
        <f t="shared" si="10"/>
        <v>0.15897435897435896</v>
      </c>
      <c r="O23">
        <f t="shared" si="11"/>
        <v>0.84102564102564104</v>
      </c>
    </row>
    <row r="24" spans="1:15" x14ac:dyDescent="0.3">
      <c r="A24">
        <v>89</v>
      </c>
      <c r="B24">
        <v>77</v>
      </c>
      <c r="C24">
        <v>13</v>
      </c>
      <c r="D24">
        <v>21</v>
      </c>
      <c r="E24">
        <f t="shared" si="6"/>
        <v>0.80909090909090908</v>
      </c>
      <c r="F24">
        <f t="shared" si="7"/>
        <v>0.14444444444444443</v>
      </c>
      <c r="G24">
        <f t="shared" si="8"/>
        <v>0.85555555555555551</v>
      </c>
      <c r="I24">
        <v>4</v>
      </c>
      <c r="J24">
        <v>162</v>
      </c>
      <c r="K24">
        <v>34</v>
      </c>
      <c r="L24">
        <v>0</v>
      </c>
      <c r="M24">
        <f t="shared" si="9"/>
        <v>1</v>
      </c>
      <c r="N24">
        <f t="shared" si="10"/>
        <v>0.17346938775510204</v>
      </c>
      <c r="O24">
        <f t="shared" si="11"/>
        <v>0.82653061224489799</v>
      </c>
    </row>
    <row r="25" spans="1:15" x14ac:dyDescent="0.3">
      <c r="A25">
        <v>87</v>
      </c>
      <c r="B25">
        <v>77</v>
      </c>
      <c r="C25">
        <v>23</v>
      </c>
      <c r="D25">
        <v>13</v>
      </c>
      <c r="E25">
        <f t="shared" si="6"/>
        <v>0.87</v>
      </c>
      <c r="F25">
        <f t="shared" si="7"/>
        <v>0.23</v>
      </c>
      <c r="G25">
        <f t="shared" si="8"/>
        <v>0.77</v>
      </c>
      <c r="I25">
        <v>2</v>
      </c>
      <c r="J25">
        <v>162</v>
      </c>
      <c r="K25">
        <v>35</v>
      </c>
      <c r="L25">
        <v>1</v>
      </c>
      <c r="M25">
        <f t="shared" si="9"/>
        <v>0.66666666666666663</v>
      </c>
      <c r="N25">
        <f t="shared" si="10"/>
        <v>0.17766497461928935</v>
      </c>
      <c r="O25">
        <f t="shared" si="11"/>
        <v>0.82233502538071068</v>
      </c>
    </row>
    <row r="26" spans="1:15" x14ac:dyDescent="0.3">
      <c r="A26">
        <v>61</v>
      </c>
      <c r="B26">
        <v>103</v>
      </c>
      <c r="C26">
        <v>27</v>
      </c>
      <c r="D26">
        <v>19</v>
      </c>
      <c r="E26">
        <f t="shared" si="6"/>
        <v>0.76249999999999996</v>
      </c>
      <c r="F26">
        <f t="shared" si="7"/>
        <v>0.2076923076923077</v>
      </c>
      <c r="G26">
        <f t="shared" si="8"/>
        <v>0.79230769230769227</v>
      </c>
      <c r="I26">
        <v>4</v>
      </c>
      <c r="J26">
        <v>160</v>
      </c>
      <c r="K26">
        <v>35</v>
      </c>
      <c r="L26">
        <v>1</v>
      </c>
      <c r="M26">
        <f t="shared" si="9"/>
        <v>0.8</v>
      </c>
      <c r="N26">
        <f t="shared" si="10"/>
        <v>0.17948717948717949</v>
      </c>
      <c r="O26">
        <f t="shared" si="11"/>
        <v>0.82051282051282048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calculo</vt:lpstr>
      <vt:lpstr>f-score</vt:lpstr>
      <vt:lpstr>roc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2017-09-15T04:53:47Z</dcterms:modified>
</cp:coreProperties>
</file>