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VeLo\Dropbox\Cosas de la U\7° Semestre\Sistemas Inteligentes\Tarea 1\"/>
    </mc:Choice>
  </mc:AlternateContent>
  <bookViews>
    <workbookView xWindow="0" yWindow="0" windowWidth="20490" windowHeight="7755" tabRatio="690" firstSheet="2" activeTab="8"/>
  </bookViews>
  <sheets>
    <sheet name="Totales" sheetId="18" r:id="rId1"/>
    <sheet name="Info Mutua" sheetId="19" r:id="rId2"/>
    <sheet name="Edad" sheetId="1" r:id="rId3"/>
    <sheet name="Etnia" sheetId="7" r:id="rId4"/>
    <sheet name="Estado Civil" sheetId="5" r:id="rId5"/>
    <sheet name="Clase Social" sheetId="9" r:id="rId6"/>
    <sheet name="Religion" sheetId="11" r:id="rId7"/>
    <sheet name="Estilo de Vida" sheetId="13" r:id="rId8"/>
    <sheet name="Partido Politico" sheetId="15" r:id="rId9"/>
    <sheet name="Auto Descripcion" sheetId="17" r:id="rId10"/>
  </sheets>
  <calcPr calcId="152511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5" l="1"/>
  <c r="B28" i="19" l="1"/>
  <c r="L26" i="19"/>
  <c r="F17" i="19" l="1"/>
  <c r="F16" i="19"/>
  <c r="F15" i="19"/>
  <c r="F14" i="19"/>
  <c r="H15" i="19"/>
  <c r="H14" i="19"/>
  <c r="I17" i="19"/>
  <c r="J14" i="19"/>
  <c r="J15" i="19"/>
  <c r="J16" i="19"/>
  <c r="J17" i="19"/>
  <c r="J18" i="19"/>
  <c r="K18" i="19" s="1"/>
  <c r="F24" i="19" s="1"/>
  <c r="J20" i="19"/>
  <c r="K20" i="19" s="1"/>
  <c r="H24" i="19" s="1"/>
  <c r="J21" i="19"/>
  <c r="G21" i="19"/>
  <c r="G22" i="19" s="1"/>
  <c r="G26" i="19" s="1"/>
  <c r="F21" i="19"/>
  <c r="E21" i="19"/>
  <c r="E22" i="19" s="1"/>
  <c r="E26" i="19" s="1"/>
  <c r="D21" i="19"/>
  <c r="D22" i="19" s="1"/>
  <c r="D26" i="19" s="1"/>
  <c r="C19" i="19"/>
  <c r="K19" i="19" s="1"/>
  <c r="G24" i="19" s="1"/>
  <c r="B15" i="19"/>
  <c r="F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77" i="17"/>
  <c r="F14" i="13"/>
  <c r="E15" i="13"/>
  <c r="E16" i="13"/>
  <c r="E17" i="13"/>
  <c r="E18" i="13"/>
  <c r="E19" i="13"/>
  <c r="E20" i="13"/>
  <c r="E21" i="13"/>
  <c r="E22" i="13"/>
  <c r="E14" i="13"/>
  <c r="F10" i="11"/>
  <c r="E11" i="11"/>
  <c r="E12" i="11"/>
  <c r="E13" i="11"/>
  <c r="E14" i="11"/>
  <c r="E10" i="11"/>
  <c r="F11" i="9"/>
  <c r="E12" i="9"/>
  <c r="E13" i="9"/>
  <c r="E14" i="9"/>
  <c r="E15" i="9"/>
  <c r="E16" i="9"/>
  <c r="E11" i="9"/>
  <c r="F10" i="5"/>
  <c r="E11" i="5"/>
  <c r="E12" i="5"/>
  <c r="E13" i="5"/>
  <c r="E14" i="5"/>
  <c r="E10" i="5"/>
  <c r="F11" i="7"/>
  <c r="E12" i="7"/>
  <c r="E13" i="7"/>
  <c r="E14" i="7"/>
  <c r="E15" i="7"/>
  <c r="E16" i="7"/>
  <c r="E11" i="7"/>
  <c r="F13" i="1"/>
  <c r="E14" i="1"/>
  <c r="E15" i="1"/>
  <c r="E16" i="1"/>
  <c r="E17" i="1"/>
  <c r="E18" i="1"/>
  <c r="E19" i="1"/>
  <c r="E20" i="1"/>
  <c r="E13" i="1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77" i="17"/>
  <c r="D14" i="15"/>
  <c r="E14" i="15" s="1"/>
  <c r="D15" i="15"/>
  <c r="E15" i="15" s="1"/>
  <c r="D16" i="15"/>
  <c r="E16" i="15" s="1"/>
  <c r="D17" i="15"/>
  <c r="E17" i="15" s="1"/>
  <c r="D13" i="15"/>
  <c r="E13" i="15" s="1"/>
  <c r="D15" i="13"/>
  <c r="D16" i="13"/>
  <c r="D17" i="13"/>
  <c r="D18" i="13"/>
  <c r="D19" i="13"/>
  <c r="D20" i="13"/>
  <c r="D21" i="13"/>
  <c r="D22" i="13"/>
  <c r="D14" i="13"/>
  <c r="D11" i="11"/>
  <c r="D12" i="11"/>
  <c r="D13" i="11"/>
  <c r="D14" i="11"/>
  <c r="D10" i="11"/>
  <c r="D12" i="9"/>
  <c r="D13" i="9"/>
  <c r="D14" i="9"/>
  <c r="D15" i="9"/>
  <c r="D16" i="9"/>
  <c r="D11" i="9"/>
  <c r="D11" i="5"/>
  <c r="D12" i="5"/>
  <c r="D13" i="5"/>
  <c r="D14" i="5"/>
  <c r="D10" i="5"/>
  <c r="D12" i="7"/>
  <c r="D13" i="7"/>
  <c r="D14" i="7"/>
  <c r="D15" i="7"/>
  <c r="D16" i="7"/>
  <c r="D11" i="7"/>
  <c r="D15" i="1"/>
  <c r="D16" i="1"/>
  <c r="D17" i="1"/>
  <c r="D18" i="1"/>
  <c r="D19" i="1"/>
  <c r="D20" i="1"/>
  <c r="D14" i="1"/>
  <c r="D13" i="1"/>
  <c r="K14" i="19" l="1"/>
  <c r="B24" i="19" s="1"/>
  <c r="K15" i="19"/>
  <c r="C24" i="19" s="1"/>
  <c r="J22" i="19"/>
  <c r="J26" i="19" s="1"/>
  <c r="K17" i="19"/>
  <c r="E24" i="19" s="1"/>
  <c r="F22" i="19"/>
  <c r="F26" i="19" s="1"/>
  <c r="H22" i="19"/>
  <c r="H26" i="19" s="1"/>
  <c r="K16" i="19"/>
  <c r="D24" i="19" s="1"/>
  <c r="I22" i="19"/>
  <c r="I26" i="19" s="1"/>
  <c r="K21" i="19"/>
  <c r="I24" i="19" s="1"/>
  <c r="B22" i="19"/>
  <c r="B26" i="19" s="1"/>
  <c r="C22" i="19"/>
  <c r="C26" i="19" s="1"/>
</calcChain>
</file>

<file path=xl/sharedStrings.xml><?xml version="1.0" encoding="utf-8"?>
<sst xmlns="http://schemas.openxmlformats.org/spreadsheetml/2006/main" count="370" uniqueCount="135">
  <si>
    <t>Etiquetas de fila</t>
  </si>
  <si>
    <t>Cuenta de Recuento</t>
  </si>
  <si>
    <t xml:space="preserve">12-17 years old </t>
  </si>
  <si>
    <t xml:space="preserve">18-24 years old </t>
  </si>
  <si>
    <t xml:space="preserve">25-34 years old </t>
  </si>
  <si>
    <t xml:space="preserve">35-44 years old </t>
  </si>
  <si>
    <t xml:space="preserve">45-54 years old </t>
  </si>
  <si>
    <t xml:space="preserve">55-64 years old </t>
  </si>
  <si>
    <t xml:space="preserve">75 years or older </t>
  </si>
  <si>
    <t xml:space="preserve">No identificable </t>
  </si>
  <si>
    <t>Total general</t>
  </si>
  <si>
    <t xml:space="preserve"> No identificable </t>
  </si>
  <si>
    <t xml:space="preserve"> Hispanic or Latino </t>
  </si>
  <si>
    <t xml:space="preserve"> White </t>
  </si>
  <si>
    <t xml:space="preserve"> Asian / Pacific Islander </t>
  </si>
  <si>
    <t xml:space="preserve"> Black or African American </t>
  </si>
  <si>
    <t xml:space="preserve"> Other </t>
  </si>
  <si>
    <t>Suma de recuento</t>
  </si>
  <si>
    <t xml:space="preserve"> Single, never married </t>
  </si>
  <si>
    <t xml:space="preserve"> Widowed </t>
  </si>
  <si>
    <t xml:space="preserve"> Married or domestic partnership </t>
  </si>
  <si>
    <t xml:space="preserve"> Divorced </t>
  </si>
  <si>
    <t xml:space="preserve"> BOTTOM-UPPERS </t>
  </si>
  <si>
    <t xml:space="preserve"> TOP-LOWERS </t>
  </si>
  <si>
    <t xml:space="preserve"> BOTTLE-MIDDLES </t>
  </si>
  <si>
    <t xml:space="preserve"> BOTTLE-LOWERS </t>
  </si>
  <si>
    <t xml:space="preserve"> TOP-UPPERS </t>
  </si>
  <si>
    <t xml:space="preserve"> No religion identity </t>
  </si>
  <si>
    <t xml:space="preserve"> Catholic </t>
  </si>
  <si>
    <t xml:space="preserve"> Protestant/Other Christian </t>
  </si>
  <si>
    <t xml:space="preserve"> Muslim </t>
  </si>
  <si>
    <t xml:space="preserve"> Activism </t>
  </si>
  <si>
    <t xml:space="preserve"> Traditional lifestyle </t>
  </si>
  <si>
    <t xml:space="preserve"> Asceticism </t>
  </si>
  <si>
    <t xml:space="preserve"> Groupie lifestyle </t>
  </si>
  <si>
    <t xml:space="preserve"> Rural lifestyle </t>
  </si>
  <si>
    <t xml:space="preserve"> Nomadism </t>
  </si>
  <si>
    <t xml:space="preserve"> Bohemianism </t>
  </si>
  <si>
    <t xml:space="preserve"> Democrat </t>
  </si>
  <si>
    <t xml:space="preserve"> Republican </t>
  </si>
  <si>
    <t xml:space="preserve"> Libertarian </t>
  </si>
  <si>
    <t xml:space="preserve"> No identificable</t>
  </si>
  <si>
    <t xml:space="preserve"> Libertarian</t>
  </si>
  <si>
    <t xml:space="preserve"> Other</t>
  </si>
  <si>
    <t>PORCENTAJE</t>
  </si>
  <si>
    <t>ENTROPIA</t>
  </si>
  <si>
    <t>ENTROPIA X|Y</t>
  </si>
  <si>
    <t>INFO MUTUA</t>
  </si>
  <si>
    <t># Amicable, amiable, affable, benevolent # Broad-minded, open-minded, liberal, tolerant #</t>
  </si>
  <si>
    <t># Frank, straightforward, outspoken, candid # Stubborn, hard-headed, headstrong, obstinate #</t>
  </si>
  <si>
    <t># Amicable, amiable, affable, benevolent # Efficient, organized, diligent, thorough # Intelligent, smart, bright, well-informed # Trustworthy, competent, reliable, responsible #</t>
  </si>
  <si>
    <t># Amicable, amiable, affable, benevolent # Broad-minded, open-minded, liberal, tolerant # Intelligent, smart, bright, well-informed # Kind, good-hearted, warm-hearted, sincere # Trustworthy, competent, reliable, responsible #</t>
  </si>
  <si>
    <t># Amicable, amiable, affable, benevolent # Broad-minded, open-minded, liberal, tolerant # Intelligent, smart, bright, well-informed #</t>
  </si>
  <si>
    <t># Amicable, amiable, affable, benevolent # Funny, humorous, amusing, witty # Sociable, friendly, cheerful, likeable #</t>
  </si>
  <si>
    <t># Amicable, amiable, affable, benevolent # Broad-minded, open-minded, liberal, tolerant # Creative, inventive, imaginative, artistic # Kind, good-hearted, warm-hearted, sincere # Self-assured, confident, self-sufficient, secure #</t>
  </si>
  <si>
    <t># Awkward, absent-minded, forgetful, careless # Frank, straightforward, outspoken, candid # Stubborn, hard-headed, headstrong, obstinate #</t>
  </si>
  <si>
    <t># Amicable, amiable, affable, benevolent # Broad-minded, open-minded, liberal, tolerant # Creative, inventive, imaginative, artistic # Kind, good-hearted, warm-hearted, sincere # Self-assured, confident, self-sufficient, secure # Sociable, friendly, cheerful, likeable # Trustworthy, competent, reliable, responsible #</t>
  </si>
  <si>
    <t># Amicable, amiable, affable, benevolent # Creative, inventive, imaginative, artistic # Funny, humorous, amusing, witty # Intelligent, smart, bright, well-informed #</t>
  </si>
  <si>
    <t># Amicable, amiable, affable, benevolent # Brave, courageous, daring, adventuresome # Creative, inventive, imaginative, artistic # Sociable, friendly, cheerful, likeable #</t>
  </si>
  <si>
    <t># Amicable, amiable, affable, benevolent # Awkward, absent-minded, forgetful, careless #</t>
  </si>
  <si>
    <t># Reserved, conservative, quiet, conventional #</t>
  </si>
  <si>
    <t># Frank, straightforward, outspoken, candid # Tense, nervous, high-strung, excitable #</t>
  </si>
  <si>
    <t># Frank, straightforward, outspoken, candid # Intelligent, smart, bright, well-informed # Reserved, conservative, quiet, conventional # Sociable, friendly, cheerful, likeable # Tense, nervous, high-strung, excitable #</t>
  </si>
  <si>
    <t># Affectionate, passionate, loving, romantic # Amicable, amiable, affable, benevolent # Broad-minded, open-minded, liberal, tolerant # Kind, good-hearted, warm-hearted, sincere # Self-assured, confident, self-sufficient, secure # Trustworthy, competent, reliable, responsible #</t>
  </si>
  <si>
    <t># Amicable, amiable, affable, benevolent # Intelligent, smart, bright, well-informed # Reserved, conservative, quiet, conventional # Sociable, friendly, cheerful, likeable # Tense, nervous, high-strung, excitable #</t>
  </si>
  <si>
    <t># Broad-minded, open-minded, liberal, tolerant # Funny, humorous, amusing, witty # Self-assured, confident, self-sufficient, secure #</t>
  </si>
  <si>
    <t># Broad-minded, open-minded, liberal, tolerant # Intelligent, smart, bright, well-informed # Self-assured, confident, self-sufficient, secure # Sociable, friendly, cheerful, likeable #</t>
  </si>
  <si>
    <t># Brave, courageous, daring, adventuresome # Frank, straightforward, outspoken, candid #</t>
  </si>
  <si>
    <t># Amicable, amiable, affable, benevolent # Broad-minded, open-minded, liberal, tolerant # Sociable, friendly, cheerful, likeable #</t>
  </si>
  <si>
    <t># Amicable, amiable, affable, benevolent # Kind, good-hearted, warm-hearted, sincere #</t>
  </si>
  <si>
    <t># Creative, inventive, imaginative, artistic # Dominating, authoritarian, demanding, aggressive # Egocentric, vain, self-centered, narcissistic # Intelligent, smart, bright, well-informed # Stubborn, hard-headed, headstrong, obstinate #</t>
  </si>
  <si>
    <t># Amicable, amiable, affable, benevolent # Broad-minded, open-minded, liberal, tolerant # Frank, straightforward, outspoken, candid # Self-assured, confident, self-sufficient, secure # Sociable, friendly, cheerful, likeable #</t>
  </si>
  <si>
    <t># Awkward, absent-minded, forgetful, careless #</t>
  </si>
  <si>
    <t># Amicable, amiable, affable, benevolent # Kind, good-hearted, warm-hearted, sincere # Sociable, friendly, cheerful, likeable #</t>
  </si>
  <si>
    <t># Frank, straightforward, outspoken, candid # Kind, good-hearted, warm-hearted, sincere #</t>
  </si>
  <si>
    <t># Amicable, amiable, affable, benevolent # Sociable, friendly, cheerful, likeable #</t>
  </si>
  <si>
    <t># Amicable, amiable, affable, benevolent # Awkward, absent-minded, forgetful, careless # Tense, nervous, high-strung, excitable #</t>
  </si>
  <si>
    <t># Amicable, amiable, affable, benevolent # Intelligent, smart, bright, well-informed #</t>
  </si>
  <si>
    <t># Awkward, absent-minded, forgetful, careless # Frank, straightforward, outspoken, candid # Intelligent, smart, bright, well-informed # Stubborn, hard-headed, headstrong, obstinate #</t>
  </si>
  <si>
    <t># Creative, inventive, imaginative, artistic # Reserved, conservative, quiet, conventional # Tense, nervous, high-strung, excitable #</t>
  </si>
  <si>
    <t># Reserved, conservative, quiet, conventional # Tense, nervous, high-strung, excitable #</t>
  </si>
  <si>
    <t># Affectionate, passionate, loving, romantic # Amicable, amiable, affable, benevolent #</t>
  </si>
  <si>
    <t># Broad-minded, open-minded, liberal, tolerant # Frank, straightforward, outspoken, candid # Intelligent, smart, bright, well-informed # Kind, good-hearted, warm-hearted, sincere #</t>
  </si>
  <si>
    <t># Amicable, amiable, affable, benevolent # Intelligent, smart, bright, well-informed # Self-assured, confident, self-sufficient, secure #</t>
  </si>
  <si>
    <t># Amicable, amiable, affable, benevolent # Frank, straightforward, outspoken, candid #</t>
  </si>
  <si>
    <t># Intelligent, smart, bright, well-informed # Self-assured, confident, self-sufficient, secure #</t>
  </si>
  <si>
    <t># Intelligent, smart, bright, well-informed #</t>
  </si>
  <si>
    <t># Creative, inventive, imaginative, artistic # Kind, good-hearted, warm-hearted, sincere # Tense, nervous, high-strung, excitable #</t>
  </si>
  <si>
    <t># Broad-minded, open-minded, liberal, tolerant # Intelligent, smart, bright, well-informed #</t>
  </si>
  <si>
    <t># Amicable, amiable, affable, benevolent # Frank, straightforward, outspoken, candid # Intelligent, smart, bright, well-informed # Sociable, friendly, cheerful, likeable # Trustworthy, competent, reliable, responsible #</t>
  </si>
  <si>
    <t># Awkward, absent-minded, forgetful, careless # Tense, nervous, high-strung, excitable #</t>
  </si>
  <si>
    <t># Kind, good-hearted, warm-hearted, sincere #</t>
  </si>
  <si>
    <t># Intelligent, smart, bright, well-informed # Reserved, conservative, quiet, conventional # Tense, nervous, high-strung, excitable #</t>
  </si>
  <si>
    <t># Brave, courageous, daring, adventuresome # Creative, inventive, imaginative, artistic # Kind, good-hearted, warm-hearted, sincere #</t>
  </si>
  <si>
    <t># Awkward, absent-minded, forgetful, careless # Reserved, conservative, quiet, conventional #</t>
  </si>
  <si>
    <t># Egocentric, vain, self-centered, narcissistic # Intelligent, smart, bright, well-informed # Self-assured, confident, self-sufficient, secure # Sociable, friendly, cheerful, likeable # Stubborn, hard-headed, headstrong, obstinate #</t>
  </si>
  <si>
    <t># Amicable, amiable, affable, benevolent # Intelligent, smart, bright, well-informed # Kind, good-hearted, warm-hearted, sincere # Self-assured, confident, self-sufficient, secure #</t>
  </si>
  <si>
    <t># Funny, humorous, amusing, witty #</t>
  </si>
  <si>
    <t># Brave, courageous, daring, adventuresome #</t>
  </si>
  <si>
    <t># Broad-minded, open-minded, liberal, tolerant # Frank, straightforward, outspoken, candid # Intelligent, smart, bright, well-informed #</t>
  </si>
  <si>
    <t># Amicable, amiable, affable, benevolent #</t>
  </si>
  <si>
    <t># Frank, straightforward, outspoken, candid #</t>
  </si>
  <si>
    <t># Affectionate, passionate, loving, romantic #</t>
  </si>
  <si>
    <t># Creative, inventive, imaginative, artistic # Intelligent, smart, bright, well-informed # Refined, gracious, sophisticated, dignified #</t>
  </si>
  <si>
    <t># Kind, good-hearted, warm-hearted, sincere # Tense, nervous, high-strung, excitable #</t>
  </si>
  <si>
    <t># Frank, straightforward, outspoken, candid # Funny, humorous, amusing, witty #</t>
  </si>
  <si>
    <t># Amicable, amiable, affable, benevolent # Self-assured, confident, self-sufficient, secure #</t>
  </si>
  <si>
    <t># Self-assured, confident, self-sufficient, secure #</t>
  </si>
  <si>
    <t># Tense, nervous, high-strung, excitable #</t>
  </si>
  <si>
    <t># Amicable, amiable, affable, benevolent # Brave, courageous, daring, adventuresome # Creative, inventive, imaginative, artistic # Intelligent, smart, bright, well-informed # Kind, good-hearted, warm-hearted, sincere #</t>
  </si>
  <si>
    <t># Creative, inventive, imaginative, artistic #</t>
  </si>
  <si>
    <t># Broad-minded, open-minded, liberal, tolerant # Creative, inventive, imaginative, artistic #</t>
  </si>
  <si>
    <t># Trustworthy, competent, reliable, responsible #</t>
  </si>
  <si>
    <t># Creative, inventive, imaginative, artistic # Tense, nervous, high-strung, excitable #</t>
  </si>
  <si>
    <t># Affectionate, passionate, loving, romantic # Funny, humorous, amusing, witty #</t>
  </si>
  <si>
    <t># Amicable, amiable, affable, benevolent # Creative, inventive, imaginative, artistic # Kind, good-hearted, warm-hearted, sincere #</t>
  </si>
  <si>
    <t># Affectionate, passionate, loving, romantic # Amicable, amiable, affable, benevolent # Kind, good-hearted, warm-hearted, sincere #</t>
  </si>
  <si>
    <t># Amicable, amiable, affable, benevolent # Reserved, conservative, quiet, conventional #</t>
  </si>
  <si>
    <t># Amicable, amiable, affable, benevolent # Creative, inventive, imaginative, artistic # Sociable, friendly, cheerful, likeable #</t>
  </si>
  <si>
    <t>(en blanco)</t>
  </si>
  <si>
    <t xml:space="preserve">Suma de recuento </t>
  </si>
  <si>
    <t>ETIQUETAS</t>
  </si>
  <si>
    <t>ENTROPIAS</t>
  </si>
  <si>
    <t>Edad</t>
  </si>
  <si>
    <t>Etnia</t>
  </si>
  <si>
    <t>Estado Civil</t>
  </si>
  <si>
    <t>Clase Social</t>
  </si>
  <si>
    <t>Religion</t>
  </si>
  <si>
    <t>Estilo de Vida</t>
  </si>
  <si>
    <t>Partido Politico</t>
  </si>
  <si>
    <t>Auto Descripcion</t>
  </si>
  <si>
    <t>H(X|Y)</t>
  </si>
  <si>
    <t>H(X)</t>
  </si>
  <si>
    <t>I(X|Y)</t>
  </si>
  <si>
    <t>Info Mutua entre Edad y Estilo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</si>
</sst>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3" xfId="0" applyFill="1" applyBorder="1"/>
    <xf numFmtId="0" fontId="0" fillId="2" borderId="0" xfId="0" applyFill="1" applyBorder="1"/>
    <xf numFmtId="0" fontId="0" fillId="3" borderId="0" xfId="0" applyFill="1"/>
    <xf numFmtId="0" fontId="2" fillId="0" borderId="0" xfId="0" applyFont="1"/>
    <xf numFmtId="0" fontId="1" fillId="0" borderId="0" xfId="0" applyFont="1" applyFill="1"/>
  </cellXfs>
  <cellStyles count="1">
    <cellStyle name="Normal" xfId="0" builtinId="0"/>
  </cellStyles>
  <dxfs count="4">
    <dxf>
      <font>
        <u val="none"/>
      </font>
    </dxf>
    <dxf>
      <font>
        <u val="none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Entropías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5782407407407409"/>
          <c:w val="0.8966272965879265"/>
          <c:h val="0.53165427238261886"/>
        </c:manualLayout>
      </c:layout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Totales!$A$2:$A$8</c:f>
              <c:strCache>
                <c:ptCount val="7"/>
                <c:pt idx="0">
                  <c:v>Edad</c:v>
                </c:pt>
                <c:pt idx="1">
                  <c:v>Etnia</c:v>
                </c:pt>
                <c:pt idx="2">
                  <c:v>Estado Civil</c:v>
                </c:pt>
                <c:pt idx="3">
                  <c:v>Clase Social</c:v>
                </c:pt>
                <c:pt idx="4">
                  <c:v>Religion</c:v>
                </c:pt>
                <c:pt idx="5">
                  <c:v>Estilo de Vida</c:v>
                </c:pt>
                <c:pt idx="6">
                  <c:v>Partido Politico</c:v>
                </c:pt>
              </c:strCache>
            </c:strRef>
          </c:cat>
          <c:val>
            <c:numRef>
              <c:f>Totales!$B$2:$B$8</c:f>
              <c:numCache>
                <c:formatCode>General</c:formatCode>
                <c:ptCount val="7"/>
                <c:pt idx="0">
                  <c:v>1.5893412593132519</c:v>
                </c:pt>
                <c:pt idx="1">
                  <c:v>1.7518038996624086</c:v>
                </c:pt>
                <c:pt idx="2">
                  <c:v>1.2788718206952598</c:v>
                </c:pt>
                <c:pt idx="3">
                  <c:v>0.29713514881102709</c:v>
                </c:pt>
                <c:pt idx="4">
                  <c:v>1.0625162940660895</c:v>
                </c:pt>
                <c:pt idx="5">
                  <c:v>1.368415176637916</c:v>
                </c:pt>
                <c:pt idx="6">
                  <c:v>0.37067072197732293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1573376"/>
        <c:axId val="851576640"/>
      </c:barChart>
      <c:catAx>
        <c:axId val="8515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576640"/>
        <c:crosses val="autoZero"/>
        <c:auto val="1"/>
        <c:lblAlgn val="ctr"/>
        <c:lblOffset val="100"/>
        <c:noMultiLvlLbl val="0"/>
      </c:catAx>
      <c:valAx>
        <c:axId val="8515766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5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Probabilidades 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Edad!$A$13:$A$20</c:f>
              <c:strCache>
                <c:ptCount val="8"/>
                <c:pt idx="0">
                  <c:v>12-17 years old </c:v>
                </c:pt>
                <c:pt idx="1">
                  <c:v>18-24 years old </c:v>
                </c:pt>
                <c:pt idx="2">
                  <c:v>25-34 years old </c:v>
                </c:pt>
                <c:pt idx="3">
                  <c:v>35-44 years old </c:v>
                </c:pt>
                <c:pt idx="4">
                  <c:v>45-54 years old </c:v>
                </c:pt>
                <c:pt idx="5">
                  <c:v>55-64 years old </c:v>
                </c:pt>
                <c:pt idx="6">
                  <c:v>75 years or older </c:v>
                </c:pt>
                <c:pt idx="7">
                  <c:v>No identificable </c:v>
                </c:pt>
              </c:strCache>
            </c:strRef>
          </c:cat>
          <c:val>
            <c:numRef>
              <c:f>Edad!$D$13:$D$20</c:f>
              <c:numCache>
                <c:formatCode>General</c:formatCode>
                <c:ptCount val="8"/>
                <c:pt idx="0">
                  <c:v>0.19500000000000001</c:v>
                </c:pt>
                <c:pt idx="1">
                  <c:v>7.4999999999999997E-2</c:v>
                </c:pt>
                <c:pt idx="2">
                  <c:v>3.5000000000000003E-2</c:v>
                </c:pt>
                <c:pt idx="3">
                  <c:v>2.5000000000000001E-2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06273104"/>
        <c:axId val="1306294320"/>
      </c:barChart>
      <c:catAx>
        <c:axId val="13062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6294320"/>
        <c:crosses val="autoZero"/>
        <c:auto val="1"/>
        <c:lblAlgn val="ctr"/>
        <c:lblOffset val="100"/>
        <c:noMultiLvlLbl val="0"/>
      </c:catAx>
      <c:valAx>
        <c:axId val="13062943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62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Probabilidades etnia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Etnia!$A$11:$A$16</c:f>
              <c:strCache>
                <c:ptCount val="6"/>
                <c:pt idx="0">
                  <c:v> Asian / Pacific Islander </c:v>
                </c:pt>
                <c:pt idx="1">
                  <c:v> Black or African American </c:v>
                </c:pt>
                <c:pt idx="2">
                  <c:v> Hispanic or Latino </c:v>
                </c:pt>
                <c:pt idx="3">
                  <c:v> No identificable </c:v>
                </c:pt>
                <c:pt idx="4">
                  <c:v> Other </c:v>
                </c:pt>
                <c:pt idx="5">
                  <c:v> White </c:v>
                </c:pt>
              </c:strCache>
            </c:strRef>
          </c:cat>
          <c:val>
            <c:numRef>
              <c:f>Etnia!$D$11:$D$16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4.4999999999999998E-2</c:v>
                </c:pt>
                <c:pt idx="2">
                  <c:v>0.22500000000000001</c:v>
                </c:pt>
                <c:pt idx="3">
                  <c:v>0.54</c:v>
                </c:pt>
                <c:pt idx="4">
                  <c:v>0.01</c:v>
                </c:pt>
                <c:pt idx="5">
                  <c:v>0.16500000000000001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46960176"/>
        <c:axId val="1446962896"/>
      </c:barChart>
      <c:catAx>
        <c:axId val="14469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962896"/>
        <c:crosses val="autoZero"/>
        <c:auto val="1"/>
        <c:lblAlgn val="ctr"/>
        <c:lblOffset val="100"/>
        <c:noMultiLvlLbl val="0"/>
      </c:catAx>
      <c:valAx>
        <c:axId val="144696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9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Probabilidades</a:t>
            </a:r>
            <a:r>
              <a:rPr lang="es-ES" baseline="0"/>
              <a:t> Estado Civil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'Estado Civil'!$A$10:$A$14</c:f>
              <c:strCache>
                <c:ptCount val="5"/>
                <c:pt idx="0">
                  <c:v> Divorced </c:v>
                </c:pt>
                <c:pt idx="1">
                  <c:v> Married or domestic partnership </c:v>
                </c:pt>
                <c:pt idx="2">
                  <c:v> No identificable </c:v>
                </c:pt>
                <c:pt idx="3">
                  <c:v> Single, never married </c:v>
                </c:pt>
                <c:pt idx="4">
                  <c:v> Widowed </c:v>
                </c:pt>
              </c:strCache>
            </c:strRef>
          </c:cat>
          <c:val>
            <c:numRef>
              <c:f>'Estado Civil'!$D$10:$D$14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0.09</c:v>
                </c:pt>
                <c:pt idx="2">
                  <c:v>0.66</c:v>
                </c:pt>
                <c:pt idx="3">
                  <c:v>0.24</c:v>
                </c:pt>
                <c:pt idx="4">
                  <c:v>5.0000000000000001E-3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70035280"/>
        <c:axId val="1370037456"/>
      </c:barChart>
      <c:catAx>
        <c:axId val="13700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0037456"/>
        <c:crosses val="autoZero"/>
        <c:auto val="1"/>
        <c:lblAlgn val="ctr"/>
        <c:lblOffset val="100"/>
        <c:noMultiLvlLbl val="0"/>
      </c:catAx>
      <c:valAx>
        <c:axId val="137003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00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Probabilidades</a:t>
            </a:r>
            <a:r>
              <a:rPr lang="es-ES" baseline="0"/>
              <a:t> Clase Social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'Clase Social'!$A$11:$A$16</c:f>
              <c:strCache>
                <c:ptCount val="6"/>
                <c:pt idx="0">
                  <c:v> BOTTLE-LOWERS </c:v>
                </c:pt>
                <c:pt idx="1">
                  <c:v> BOTTLE-MIDDLES </c:v>
                </c:pt>
                <c:pt idx="2">
                  <c:v> BOTTOM-UPPERS </c:v>
                </c:pt>
                <c:pt idx="3">
                  <c:v> No identificable </c:v>
                </c:pt>
                <c:pt idx="4">
                  <c:v> TOP-LOWERS </c:v>
                </c:pt>
                <c:pt idx="5">
                  <c:v> TOP-UPPERS </c:v>
                </c:pt>
              </c:strCache>
            </c:strRef>
          </c:cat>
          <c:val>
            <c:numRef>
              <c:f>'Clase Social'!$D$11:$D$16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0.96499999999999997</c:v>
                </c:pt>
                <c:pt idx="4">
                  <c:v>0.01</c:v>
                </c:pt>
                <c:pt idx="5">
                  <c:v>5.0000000000000001E-3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70029296"/>
        <c:axId val="1370013520"/>
      </c:barChart>
      <c:catAx>
        <c:axId val="13700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0013520"/>
        <c:crosses val="autoZero"/>
        <c:auto val="1"/>
        <c:lblAlgn val="ctr"/>
        <c:lblOffset val="100"/>
        <c:noMultiLvlLbl val="0"/>
      </c:catAx>
      <c:valAx>
        <c:axId val="13700135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00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PRobabilidades Religión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Religion!$A$10:$A$14</c:f>
              <c:strCache>
                <c:ptCount val="5"/>
                <c:pt idx="0">
                  <c:v> Catholic </c:v>
                </c:pt>
                <c:pt idx="1">
                  <c:v> Muslim </c:v>
                </c:pt>
                <c:pt idx="2">
                  <c:v> No identificable </c:v>
                </c:pt>
                <c:pt idx="3">
                  <c:v> No religion identity </c:v>
                </c:pt>
                <c:pt idx="4">
                  <c:v> Protestant/Other Christian </c:v>
                </c:pt>
              </c:strCache>
            </c:strRef>
          </c:cat>
          <c:val>
            <c:numRef>
              <c:f>Religion!$D$10:$D$14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1.4999999999999999E-2</c:v>
                </c:pt>
                <c:pt idx="2">
                  <c:v>0.80500000000000005</c:v>
                </c:pt>
                <c:pt idx="3">
                  <c:v>8.5000000000000006E-2</c:v>
                </c:pt>
                <c:pt idx="4">
                  <c:v>0.05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46954192"/>
        <c:axId val="1446967248"/>
      </c:barChart>
      <c:catAx>
        <c:axId val="14469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967248"/>
        <c:crosses val="autoZero"/>
        <c:auto val="1"/>
        <c:lblAlgn val="ctr"/>
        <c:lblOffset val="100"/>
        <c:noMultiLvlLbl val="0"/>
      </c:catAx>
      <c:valAx>
        <c:axId val="14469672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9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Probabilidades estilo de vida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'Estilo de Vida'!$A$14:$A$22</c:f>
              <c:strCache>
                <c:ptCount val="9"/>
                <c:pt idx="0">
                  <c:v> Activism </c:v>
                </c:pt>
                <c:pt idx="1">
                  <c:v> Asceticism </c:v>
                </c:pt>
                <c:pt idx="2">
                  <c:v> Bohemianism </c:v>
                </c:pt>
                <c:pt idx="3">
                  <c:v> Groupie lifestyle </c:v>
                </c:pt>
                <c:pt idx="4">
                  <c:v> No identificable </c:v>
                </c:pt>
                <c:pt idx="5">
                  <c:v> Nomadism </c:v>
                </c:pt>
                <c:pt idx="6">
                  <c:v> Other </c:v>
                </c:pt>
                <c:pt idx="7">
                  <c:v> Rural lifestyle </c:v>
                </c:pt>
                <c:pt idx="8">
                  <c:v> Traditional lifestyle </c:v>
                </c:pt>
              </c:strCache>
            </c:strRef>
          </c:cat>
          <c:val>
            <c:numRef>
              <c:f>'Estilo de Vida'!$D$14:$D$22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0.46500000000000002</c:v>
                </c:pt>
                <c:pt idx="5">
                  <c:v>5.0000000000000001E-3</c:v>
                </c:pt>
                <c:pt idx="6">
                  <c:v>1.4999999999999999E-2</c:v>
                </c:pt>
                <c:pt idx="7">
                  <c:v>5.0000000000000001E-3</c:v>
                </c:pt>
                <c:pt idx="8">
                  <c:v>0.48499999999999999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59360944"/>
        <c:axId val="1359361488"/>
      </c:barChart>
      <c:catAx>
        <c:axId val="13593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361488"/>
        <c:crosses val="autoZero"/>
        <c:auto val="1"/>
        <c:lblAlgn val="ctr"/>
        <c:lblOffset val="100"/>
        <c:noMultiLvlLbl val="0"/>
      </c:catAx>
      <c:valAx>
        <c:axId val="135936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3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probabilidades Partido político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'Partido Politico'!$A$13:$A$17</c:f>
              <c:strCache>
                <c:ptCount val="5"/>
                <c:pt idx="0">
                  <c:v> Democrat </c:v>
                </c:pt>
                <c:pt idx="1">
                  <c:v> Libertarian </c:v>
                </c:pt>
                <c:pt idx="2">
                  <c:v> No identificable </c:v>
                </c:pt>
                <c:pt idx="3">
                  <c:v> Other </c:v>
                </c:pt>
                <c:pt idx="4">
                  <c:v> Republican </c:v>
                </c:pt>
              </c:strCache>
            </c:strRef>
          </c:cat>
          <c:val>
            <c:numRef>
              <c:f>'Partido Politico'!$D$13:$D$17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1.4999999999999999E-2</c:v>
                </c:pt>
                <c:pt idx="2">
                  <c:v>0.95</c:v>
                </c:pt>
                <c:pt idx="3">
                  <c:v>2.5000000000000001E-2</c:v>
                </c:pt>
                <c:pt idx="4">
                  <c:v>5.0000000000000001E-3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46968336"/>
        <c:axId val="1446961808"/>
      </c:barChart>
      <c:catAx>
        <c:axId val="14469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961808"/>
        <c:crosses val="autoZero"/>
        <c:auto val="1"/>
        <c:lblAlgn val="ctr"/>
        <c:lblOffset val="100"/>
        <c:noMultiLvlLbl val="0"/>
      </c:catAx>
      <c:valAx>
        <c:axId val="144696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9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1</xdr:row>
      <xdr:rowOff>80962</xdr:rowOff>
    </xdr:from>
    <xdr:to>
      <xdr:col>11</xdr:col>
      <xdr:colOff>438149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14287</xdr:rowOff>
    </xdr:from>
    <xdr:to>
      <xdr:col>12</xdr:col>
      <xdr:colOff>561975</xdr:colOff>
      <xdr:row>16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33337</xdr:rowOff>
    </xdr:from>
    <xdr:to>
      <xdr:col>12</xdr:col>
      <xdr:colOff>28575</xdr:colOff>
      <xdr:row>17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12</xdr:col>
      <xdr:colOff>247650</xdr:colOff>
      <xdr:row>16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138112</xdr:rowOff>
    </xdr:from>
    <xdr:to>
      <xdr:col>13</xdr:col>
      <xdr:colOff>85725</xdr:colOff>
      <xdr:row>17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</xdr:row>
      <xdr:rowOff>147637</xdr:rowOff>
    </xdr:from>
    <xdr:to>
      <xdr:col>12</xdr:col>
      <xdr:colOff>523875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4</xdr:row>
      <xdr:rowOff>109537</xdr:rowOff>
    </xdr:from>
    <xdr:to>
      <xdr:col>12</xdr:col>
      <xdr:colOff>523875</xdr:colOff>
      <xdr:row>18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3</xdr:row>
      <xdr:rowOff>80962</xdr:rowOff>
    </xdr:from>
    <xdr:to>
      <xdr:col>12</xdr:col>
      <xdr:colOff>457200</xdr:colOff>
      <xdr:row>17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erfiles%20SI%20200/Etiquetas-(g.vlizlpez@uandresbello.edu)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VeLo" refreshedDate="42821.796775115741" createdVersion="5" refreshedVersion="5" minRefreshableVersion="3" recordCount="200">
  <cacheSource type="worksheet">
    <worksheetSource ref="A1:B201" sheet="Workspace" r:id="rId2"/>
  </cacheSource>
  <cacheFields count="2">
    <cacheField name="edad" numFmtId="0">
      <sharedItems count="8">
        <s v="12-17 years old "/>
        <s v="18-24 years old "/>
        <s v="25-34 years old "/>
        <s v="35-44 years old "/>
        <s v="45-54 years old "/>
        <s v="55-64 years old "/>
        <s v="75 years or older "/>
        <s v="No identificable "/>
      </sharedItems>
    </cacheField>
    <cacheField name="Recu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VeLo" refreshedDate="42821.803303703702" createdVersion="5" refreshedVersion="5" minRefreshableVersion="3" recordCount="200">
  <cacheSource type="worksheet">
    <worksheetSource ref="A1:B201" sheet="Workplace"/>
  </cacheSource>
  <cacheFields count="2">
    <cacheField name="estado_civil" numFmtId="0">
      <sharedItems count="5">
        <s v=" Single, never married "/>
        <s v=" No identificable "/>
        <s v=" Widowed "/>
        <s v=" Married or domestic partnership "/>
        <s v=" Divorced "/>
      </sharedItems>
    </cacheField>
    <cacheField name="recuento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uVeLo" refreshedDate="42821.80597465278" createdVersion="5" refreshedVersion="5" minRefreshableVersion="3" recordCount="200">
  <cacheSource type="worksheet">
    <worksheetSource ref="A1:B201" sheet="Hoja6"/>
  </cacheSource>
  <cacheFields count="2">
    <cacheField name="etnia" numFmtId="0">
      <sharedItems count="6">
        <s v=" No identificable "/>
        <s v=" Hispanic or Latino "/>
        <s v=" White "/>
        <s v=" Asian / Pacific Islander "/>
        <s v=" Black or African American "/>
        <s v=" Other "/>
      </sharedItems>
    </cacheField>
    <cacheField name="recuento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uVeLo" refreshedDate="42821.806891087967" createdVersion="5" refreshedVersion="5" minRefreshableVersion="3" recordCount="200">
  <cacheSource type="worksheet">
    <worksheetSource ref="A1:B201" sheet="Hoja8"/>
  </cacheSource>
  <cacheFields count="2">
    <cacheField name="clase_social" numFmtId="0">
      <sharedItems count="6">
        <s v=" No identificable "/>
        <s v=" BOTTOM-UPPERS "/>
        <s v=" TOP-LOWERS "/>
        <s v=" BOTTLE-MIDDLES "/>
        <s v=" BOTTLE-LOWERS "/>
        <s v=" TOP-UPPERS "/>
      </sharedItems>
    </cacheField>
    <cacheField name="recuento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GuVeLo" refreshedDate="42821.807944907407" createdVersion="5" refreshedVersion="5" minRefreshableVersion="3" recordCount="200">
  <cacheSource type="worksheet">
    <worksheetSource ref="A1:B201" sheet="Hoja10"/>
  </cacheSource>
  <cacheFields count="2">
    <cacheField name="religion" numFmtId="0">
      <sharedItems count="5">
        <s v=" No identificable "/>
        <s v=" No religion identity "/>
        <s v=" Catholic "/>
        <s v=" Protestant/Other Christian "/>
        <s v=" Muslim "/>
      </sharedItems>
    </cacheField>
    <cacheField name="recuento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GuVeLo" refreshedDate="42821.808649305553" createdVersion="5" refreshedVersion="5" minRefreshableVersion="3" recordCount="200">
  <cacheSource type="worksheet">
    <worksheetSource ref="A1:B201" sheet="Hoja12"/>
  </cacheSource>
  <cacheFields count="2">
    <cacheField name="general_lifestyle" numFmtId="0">
      <sharedItems count="9">
        <s v=" Other "/>
        <s v=" Activism "/>
        <s v=" No identificable "/>
        <s v=" Traditional lifestyle "/>
        <s v=" Asceticism "/>
        <s v=" Groupie lifestyle "/>
        <s v=" Rural lifestyle "/>
        <s v=" Nomadism "/>
        <s v=" Bohemianism "/>
      </sharedItems>
    </cacheField>
    <cacheField name="recuento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GuVeLo" refreshedDate="42821.809364351851" createdVersion="5" refreshedVersion="5" minRefreshableVersion="3" recordCount="200">
  <cacheSource type="worksheet">
    <worksheetSource ref="A1:B201" sheet="Hoja14"/>
  </cacheSource>
  <cacheFields count="2">
    <cacheField name="partido_politico" numFmtId="0">
      <sharedItems count="8">
        <s v=" No identificable "/>
        <s v=" Other "/>
        <s v=" Democrat "/>
        <s v=" Republican "/>
        <s v=" Libertarian "/>
        <s v=" No identificable"/>
        <s v=" Libertarian"/>
        <s v=" Other"/>
      </sharedItems>
    </cacheField>
    <cacheField name="recuento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GuVeLo" refreshedDate="42821.816051851849" createdVersion="5" refreshedVersion="5" minRefreshableVersion="3" recordCount="200">
  <cacheSource type="worksheet">
    <worksheetSource ref="A1:B201" sheet="Hoja16"/>
  </cacheSource>
  <cacheFields count="2">
    <cacheField name="Auto_descripcion" numFmtId="0">
      <sharedItems containsBlank="1" count="72" longText="1">
        <s v="# Amicable, amiable, affable, benevolent # Broad-minded, open-minded, liberal, tolerant #"/>
        <s v="# Frank, straightforward, outspoken, candid # Stubborn, hard-headed, headstrong, obstinate #"/>
        <s v="# Amicable, amiable, affable, benevolent # Efficient, organized, diligent, thorough # Intelligent, smart, bright, well-informed # Trustworthy, competent, reliable, responsible #"/>
        <s v="# Amicable, amiable, affable, benevolent # Broad-minded, open-minded, liberal, tolerant # Intelligent, smart, bright, well-informed # Kind, good-hearted, warm-hearted, sincere # Trustworthy, competent, reliable, responsible #"/>
        <s v="# Amicable, amiable, affable, benevolent # Broad-minded, open-minded, liberal, tolerant # Intelligent, smart, bright, well-informed #"/>
        <s v="# Amicable, amiable, affable, benevolent # Funny, humorous, amusing, witty # Sociable, friendly, cheerful, likeable #"/>
        <s v="# Amicable, amiable, affable, benevolent # Broad-minded, open-minded, liberal, tolerant # Creative, inventive, imaginative, artistic # Kind, good-hearted, warm-hearted, sincere # Self-assured, confident, self-sufficient, secure #"/>
        <s v="# Awkward, absent-minded, forgetful, careless # Frank, straightforward, outspoken, candid # Stubborn, hard-headed, headstrong, obstinate #"/>
        <s v="# Amicable, amiable, affable, benevolent # Broad-minded, open-minded, liberal, tolerant # Creative, inventive, imaginative, artistic # Kind, good-hearted, warm-hearted, sincere # Self-assured, confident, self-sufficient, secure # Sociable, friendly, cheerful, likeable # Trustworthy, competent, reliable, responsible #"/>
        <s v="# Amicable, amiable, affable, benevolent # Creative, inventive, imaginative, artistic # Funny, humorous, amusing, witty # Intelligent, smart, bright, well-informed #"/>
        <s v="# Amicable, amiable, affable, benevolent # Brave, courageous, daring, adventuresome # Creative, inventive, imaginative, artistic # Sociable, friendly, cheerful, likeable #"/>
        <s v="# Amicable, amiable, affable, benevolent # Awkward, absent-minded, forgetful, careless #"/>
        <s v="# Reserved, conservative, quiet, conventional #"/>
        <s v="# Frank, straightforward, outspoken, candid # Tense, nervous, high-strung, excitable #"/>
        <s v="# Frank, straightforward, outspoken, candid # Intelligent, smart, bright, well-informed # Reserved, conservative, quiet, conventional # Sociable, friendly, cheerful, likeable # Tense, nervous, high-strung, excitable #"/>
        <s v="# Affectionate, passionate, loving, romantic # Amicable, amiable, affable, benevolent # Broad-minded, open-minded, liberal, tolerant # Kind, good-hearted, warm-hearted, sincere # Self-assured, confident, self-sufficient, secure # Trustworthy, competent, reliable, responsible #"/>
        <s v="# Amicable, amiable, affable, benevolent # Intelligent, smart, bright, well-informed # Reserved, conservative, quiet, conventional # Sociable, friendly, cheerful, likeable # Tense, nervous, high-strung, excitable #"/>
        <s v="# Broad-minded, open-minded, liberal, tolerant # Funny, humorous, amusing, witty # Self-assured, confident, self-sufficient, secure #"/>
        <s v="# Broad-minded, open-minded, liberal, tolerant # Intelligent, smart, bright, well-informed # Self-assured, confident, self-sufficient, secure # Sociable, friendly, cheerful, likeable #"/>
        <s v="# Brave, courageous, daring, adventuresome # Frank, straightforward, outspoken, candid #"/>
        <s v="# Amicable, amiable, affable, benevolent # Broad-minded, open-minded, liberal, tolerant # Sociable, friendly, cheerful, likeable #"/>
        <s v="# Amicable, amiable, affable, benevolent # Kind, good-hearted, warm-hearted, sincere #"/>
        <s v="# Creative, inventive, imaginative, artistic # Dominating, authoritarian, demanding, aggressive # Egocentric, vain, self-centered, narcissistic # Intelligent, smart, bright, well-informed # Stubborn, hard-headed, headstrong, obstinate #"/>
        <s v="# Amicable, amiable, affable, benevolent # Broad-minded, open-minded, liberal, tolerant # Frank, straightforward, outspoken, candid # Self-assured, confident, self-sufficient, secure # Sociable, friendly, cheerful, likeable #"/>
        <s v="# Awkward, absent-minded, forgetful, careless #"/>
        <s v="# Amicable, amiable, affable, benevolent # Kind, good-hearted, warm-hearted, sincere # Sociable, friendly, cheerful, likeable #"/>
        <s v="# Frank, straightforward, outspoken, candid # Kind, good-hearted, warm-hearted, sincere #"/>
        <s v="# Amicable, amiable, affable, benevolent # Sociable, friendly, cheerful, likeable #"/>
        <s v="# Amicable, amiable, affable, benevolent # Awkward, absent-minded, forgetful, careless # Tense, nervous, high-strung, excitable #"/>
        <s v="# Amicable, amiable, affable, benevolent # Intelligent, smart, bright, well-informed #"/>
        <s v="# Awkward, absent-minded, forgetful, careless # Frank, straightforward, outspoken, candid # Intelligent, smart, bright, well-informed # Stubborn, hard-headed, headstrong, obstinate #"/>
        <s v="# Creative, inventive, imaginative, artistic # Reserved, conservative, quiet, conventional # Tense, nervous, high-strung, excitable #"/>
        <s v="# Reserved, conservative, quiet, conventional # Tense, nervous, high-strung, excitable #"/>
        <s v="# Affectionate, passionate, loving, romantic # Amicable, amiable, affable, benevolent #"/>
        <s v="# Broad-minded, open-minded, liberal, tolerant # Frank, straightforward, outspoken, candid # Intelligent, smart, bright, well-informed # Kind, good-hearted, warm-hearted, sincere #"/>
        <s v="# Amicable, amiable, affable, benevolent # Intelligent, smart, bright, well-informed # Self-assured, confident, self-sufficient, secure #"/>
        <s v="# Amicable, amiable, affable, benevolent # Frank, straightforward, outspoken, candid #"/>
        <s v="# Intelligent, smart, bright, well-informed # Self-assured, confident, self-sufficient, secure #"/>
        <s v="# Intelligent, smart, bright, well-informed #"/>
        <s v="# Creative, inventive, imaginative, artistic # Kind, good-hearted, warm-hearted, sincere # Tense, nervous, high-strung, excitable #"/>
        <s v="# Broad-minded, open-minded, liberal, tolerant # Intelligent, smart, bright, well-informed #"/>
        <s v="# Amicable, amiable, affable, benevolent # Frank, straightforward, outspoken, candid # Intelligent, smart, bright, well-informed # Sociable, friendly, cheerful, likeable # Trustworthy, competent, reliable, responsible #"/>
        <s v="# Awkward, absent-minded, forgetful, careless # Tense, nervous, high-strung, excitable #"/>
        <s v="# Kind, good-hearted, warm-hearted, sincere #"/>
        <s v="# Intelligent, smart, bright, well-informed # Reserved, conservative, quiet, conventional # Tense, nervous, high-strung, excitable #"/>
        <s v="# Brave, courageous, daring, adventuresome # Creative, inventive, imaginative, artistic # Kind, good-hearted, warm-hearted, sincere #"/>
        <s v="# Awkward, absent-minded, forgetful, careless # Reserved, conservative, quiet, conventional #"/>
        <s v="# Egocentric, vain, self-centered, narcissistic # Intelligent, smart, bright, well-informed # Self-assured, confident, self-sufficient, secure # Sociable, friendly, cheerful, likeable # Stubborn, hard-headed, headstrong, obstinate #"/>
        <s v="# Amicable, amiable, affable, benevolent # Intelligent, smart, bright, well-informed # Kind, good-hearted, warm-hearted, sincere # Self-assured, confident, self-sufficient, secure #"/>
        <s v="# Funny, humorous, amusing, witty #"/>
        <s v="# Brave, courageous, daring, adventuresome #"/>
        <m/>
        <s v="# Broad-minded, open-minded, liberal, tolerant # Frank, straightforward, outspoken, candid # Intelligent, smart, bright, well-informed #"/>
        <s v="# Amicable, amiable, affable, benevolent #"/>
        <s v="# Frank, straightforward, outspoken, candid #"/>
        <s v="# Affectionate, passionate, loving, romantic #"/>
        <s v="# Creative, inventive, imaginative, artistic # Intelligent, smart, bright, well-informed # Refined, gracious, sophisticated, dignified #"/>
        <s v="# Kind, good-hearted, warm-hearted, sincere # Tense, nervous, high-strung, excitable #"/>
        <s v="# Frank, straightforward, outspoken, candid # Funny, humorous, amusing, witty #"/>
        <s v="# Amicable, amiable, affable, benevolent # Self-assured, confident, self-sufficient, secure #"/>
        <s v="# Self-assured, confident, self-sufficient, secure #"/>
        <s v="# Tense, nervous, high-strung, excitable #"/>
        <s v="# Amicable, amiable, affable, benevolent # Brave, courageous, daring, adventuresome # Creative, inventive, imaginative, artistic # Intelligent, smart, bright, well-informed # Kind, good-hearted, warm-hearted, sincere #"/>
        <s v="# Creative, inventive, imaginative, artistic #"/>
        <s v="# Broad-minded, open-minded, liberal, tolerant # Creative, inventive, imaginative, artistic #"/>
        <s v="# Trustworthy, competent, reliable, responsible #"/>
        <s v="# Creative, inventive, imaginative, artistic # Tense, nervous, high-strung, excitable #"/>
        <s v="# Affectionate, passionate, loving, romantic # Funny, humorous, amusing, witty #"/>
        <s v="# Amicable, amiable, affable, benevolent # Creative, inventive, imaginative, artistic # Kind, good-hearted, warm-hearted, sincere #"/>
        <s v="# Affectionate, passionate, loving, romantic # Amicable, amiable, affable, benevolent # Kind, good-hearted, warm-hearted, sincere #"/>
        <s v="# Amicable, amiable, affable, benevolent # Reserved, conservative, quiet, conventional #"/>
        <s v="# Amicable, amiable, affable, benevolent # Creative, inventive, imaginative, artistic # Sociable, friendly, cheerful, likeable #"/>
      </sharedItems>
    </cacheField>
    <cacheField name="recuento 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0"/>
    <s v="12-17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1"/>
    <s v="18-24 years old "/>
  </r>
  <r>
    <x v="2"/>
    <s v="25-34 years old "/>
  </r>
  <r>
    <x v="2"/>
    <s v="25-34 years old "/>
  </r>
  <r>
    <x v="2"/>
    <s v="25-34 years old "/>
  </r>
  <r>
    <x v="2"/>
    <s v="25-34 years old "/>
  </r>
  <r>
    <x v="2"/>
    <s v="25-34 years old "/>
  </r>
  <r>
    <x v="2"/>
    <s v="25-34 years old "/>
  </r>
  <r>
    <x v="2"/>
    <s v="25-34 years old "/>
  </r>
  <r>
    <x v="3"/>
    <s v="35-44 years old "/>
  </r>
  <r>
    <x v="3"/>
    <s v="35-44 years old "/>
  </r>
  <r>
    <x v="3"/>
    <s v="35-44 years old "/>
  </r>
  <r>
    <x v="3"/>
    <s v="35-44 years old "/>
  </r>
  <r>
    <x v="3"/>
    <s v="35-44 years old "/>
  </r>
  <r>
    <x v="4"/>
    <s v="45-54 years old "/>
  </r>
  <r>
    <x v="5"/>
    <s v="55-64 years old "/>
  </r>
  <r>
    <x v="6"/>
    <s v="75 years or older "/>
  </r>
  <r>
    <x v="6"/>
    <s v="75 years or older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  <r>
    <x v="7"/>
    <s v="No identificable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n v="1"/>
  </r>
  <r>
    <x v="1"/>
    <n v="1"/>
  </r>
  <r>
    <x v="1"/>
    <n v="1"/>
  </r>
  <r>
    <x v="2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0"/>
    <n v="1"/>
  </r>
  <r>
    <x v="1"/>
    <n v="1"/>
  </r>
  <r>
    <x v="3"/>
    <n v="1"/>
  </r>
  <r>
    <x v="0"/>
    <n v="1"/>
  </r>
  <r>
    <x v="3"/>
    <n v="1"/>
  </r>
  <r>
    <x v="0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1"/>
    <n v="1"/>
  </r>
  <r>
    <x v="0"/>
    <n v="1"/>
  </r>
  <r>
    <x v="0"/>
    <n v="1"/>
  </r>
  <r>
    <x v="1"/>
    <n v="1"/>
  </r>
  <r>
    <x v="0"/>
    <n v="1"/>
  </r>
  <r>
    <x v="1"/>
    <n v="1"/>
  </r>
  <r>
    <x v="1"/>
    <n v="1"/>
  </r>
  <r>
    <x v="0"/>
    <n v="1"/>
  </r>
  <r>
    <x v="0"/>
    <n v="1"/>
  </r>
  <r>
    <x v="3"/>
    <n v="1"/>
  </r>
  <r>
    <x v="1"/>
    <n v="1"/>
  </r>
  <r>
    <x v="1"/>
    <n v="1"/>
  </r>
  <r>
    <x v="0"/>
    <n v="1"/>
  </r>
  <r>
    <x v="1"/>
    <n v="1"/>
  </r>
  <r>
    <x v="1"/>
    <n v="1"/>
  </r>
  <r>
    <x v="0"/>
    <n v="1"/>
  </r>
  <r>
    <x v="1"/>
    <n v="1"/>
  </r>
  <r>
    <x v="1"/>
    <n v="1"/>
  </r>
  <r>
    <x v="1"/>
    <n v="1"/>
  </r>
  <r>
    <x v="0"/>
    <n v="1"/>
  </r>
  <r>
    <x v="3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0"/>
    <n v="1"/>
  </r>
  <r>
    <x v="1"/>
    <n v="1"/>
  </r>
  <r>
    <x v="1"/>
    <n v="1"/>
  </r>
  <r>
    <x v="0"/>
    <n v="1"/>
  </r>
  <r>
    <x v="3"/>
    <n v="1"/>
  </r>
  <r>
    <x v="0"/>
    <n v="1"/>
  </r>
  <r>
    <x v="0"/>
    <n v="1"/>
  </r>
  <r>
    <x v="0"/>
    <n v="1"/>
  </r>
  <r>
    <x v="3"/>
    <n v="1"/>
  </r>
  <r>
    <x v="1"/>
    <n v="1"/>
  </r>
  <r>
    <x v="1"/>
    <n v="1"/>
  </r>
  <r>
    <x v="0"/>
    <n v="1"/>
  </r>
  <r>
    <x v="1"/>
    <n v="1"/>
  </r>
  <r>
    <x v="1"/>
    <n v="1"/>
  </r>
  <r>
    <x v="1"/>
    <n v="1"/>
  </r>
  <r>
    <x v="0"/>
    <n v="1"/>
  </r>
  <r>
    <x v="1"/>
    <n v="1"/>
  </r>
  <r>
    <x v="0"/>
    <n v="1"/>
  </r>
  <r>
    <x v="0"/>
    <n v="1"/>
  </r>
  <r>
    <x v="3"/>
    <n v="1"/>
  </r>
  <r>
    <x v="1"/>
    <n v="1"/>
  </r>
  <r>
    <x v="0"/>
    <n v="1"/>
  </r>
  <r>
    <x v="1"/>
    <n v="1"/>
  </r>
  <r>
    <x v="0"/>
    <n v="1"/>
  </r>
  <r>
    <x v="1"/>
    <n v="1"/>
  </r>
  <r>
    <x v="1"/>
    <n v="1"/>
  </r>
  <r>
    <x v="1"/>
    <n v="1"/>
  </r>
  <r>
    <x v="0"/>
    <n v="1"/>
  </r>
  <r>
    <x v="3"/>
    <n v="1"/>
  </r>
  <r>
    <x v="1"/>
    <n v="1"/>
  </r>
  <r>
    <x v="0"/>
    <n v="1"/>
  </r>
  <r>
    <x v="1"/>
    <n v="1"/>
  </r>
  <r>
    <x v="1"/>
    <n v="1"/>
  </r>
  <r>
    <x v="3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3"/>
    <n v="1"/>
  </r>
  <r>
    <x v="1"/>
    <n v="1"/>
  </r>
  <r>
    <x v="1"/>
    <n v="1"/>
  </r>
  <r>
    <x v="3"/>
    <n v="1"/>
  </r>
  <r>
    <x v="0"/>
    <n v="1"/>
  </r>
  <r>
    <x v="1"/>
    <n v="1"/>
  </r>
  <r>
    <x v="1"/>
    <n v="1"/>
  </r>
  <r>
    <x v="0"/>
    <n v="1"/>
  </r>
  <r>
    <x v="3"/>
    <n v="1"/>
  </r>
  <r>
    <x v="0"/>
    <n v="1"/>
  </r>
  <r>
    <x v="1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4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3"/>
    <n v="1"/>
  </r>
  <r>
    <x v="1"/>
    <n v="1"/>
  </r>
  <r>
    <x v="1"/>
    <n v="1"/>
  </r>
  <r>
    <x v="0"/>
    <n v="1"/>
  </r>
  <r>
    <x v="1"/>
    <n v="1"/>
  </r>
  <r>
    <x v="1"/>
    <n v="1"/>
  </r>
  <r>
    <x v="0"/>
    <n v="1"/>
  </r>
  <r>
    <x v="1"/>
    <n v="1"/>
  </r>
  <r>
    <x v="3"/>
    <n v="1"/>
  </r>
  <r>
    <x v="1"/>
    <n v="1"/>
  </r>
  <r>
    <x v="3"/>
    <n v="1"/>
  </r>
  <r>
    <x v="1"/>
    <n v="1"/>
  </r>
  <r>
    <x v="0"/>
    <n v="1"/>
  </r>
  <r>
    <x v="0"/>
    <n v="1"/>
  </r>
  <r>
    <x v="1"/>
    <n v="1"/>
  </r>
  <r>
    <x v="1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3"/>
    <n v="1"/>
  </r>
  <r>
    <x v="1"/>
    <n v="1"/>
  </r>
  <r>
    <x v="1"/>
    <n v="1"/>
  </r>
  <r>
    <x v="1"/>
    <n v="1"/>
  </r>
  <r>
    <x v="1"/>
    <n v="1"/>
  </r>
  <r>
    <x v="1"/>
    <n v="1"/>
  </r>
  <r>
    <x v="3"/>
    <n v="1"/>
  </r>
  <r>
    <x v="1"/>
    <n v="1"/>
  </r>
  <r>
    <x v="1"/>
    <n v="1"/>
  </r>
  <r>
    <x v="3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0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x v="0"/>
    <n v="1"/>
  </r>
  <r>
    <x v="0"/>
    <n v="1"/>
  </r>
  <r>
    <x v="0"/>
    <n v="1"/>
  </r>
  <r>
    <x v="0"/>
    <n v="1"/>
  </r>
  <r>
    <x v="1"/>
    <n v="1"/>
  </r>
  <r>
    <x v="2"/>
    <n v="1"/>
  </r>
  <r>
    <x v="0"/>
    <n v="1"/>
  </r>
  <r>
    <x v="2"/>
    <n v="1"/>
  </r>
  <r>
    <x v="0"/>
    <n v="1"/>
  </r>
  <r>
    <x v="1"/>
    <n v="1"/>
  </r>
  <r>
    <x v="1"/>
    <n v="1"/>
  </r>
  <r>
    <x v="2"/>
    <n v="1"/>
  </r>
  <r>
    <x v="3"/>
    <n v="1"/>
  </r>
  <r>
    <x v="2"/>
    <n v="1"/>
  </r>
  <r>
    <x v="0"/>
    <n v="1"/>
  </r>
  <r>
    <x v="0"/>
    <n v="1"/>
  </r>
  <r>
    <x v="4"/>
    <n v="1"/>
  </r>
  <r>
    <x v="1"/>
    <n v="1"/>
  </r>
  <r>
    <x v="1"/>
    <n v="1"/>
  </r>
  <r>
    <x v="0"/>
    <n v="1"/>
  </r>
  <r>
    <x v="1"/>
    <n v="1"/>
  </r>
  <r>
    <x v="0"/>
    <n v="1"/>
  </r>
  <r>
    <x v="2"/>
    <n v="1"/>
  </r>
  <r>
    <x v="2"/>
    <n v="1"/>
  </r>
  <r>
    <x v="0"/>
    <n v="1"/>
  </r>
  <r>
    <x v="1"/>
    <n v="1"/>
  </r>
  <r>
    <x v="2"/>
    <n v="1"/>
  </r>
  <r>
    <x v="0"/>
    <n v="1"/>
  </r>
  <r>
    <x v="0"/>
    <n v="1"/>
  </r>
  <r>
    <x v="1"/>
    <n v="1"/>
  </r>
  <r>
    <x v="0"/>
    <n v="1"/>
  </r>
  <r>
    <x v="1"/>
    <n v="1"/>
  </r>
  <r>
    <x v="3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0"/>
    <n v="1"/>
  </r>
  <r>
    <x v="2"/>
    <n v="1"/>
  </r>
  <r>
    <x v="0"/>
    <n v="1"/>
  </r>
  <r>
    <x v="2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0"/>
    <n v="1"/>
  </r>
  <r>
    <x v="2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2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2"/>
    <n v="1"/>
  </r>
  <r>
    <x v="4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1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1"/>
    <n v="1"/>
  </r>
  <r>
    <x v="0"/>
    <n v="1"/>
  </r>
  <r>
    <x v="1"/>
    <n v="1"/>
  </r>
  <r>
    <x v="2"/>
    <n v="1"/>
  </r>
  <r>
    <x v="1"/>
    <n v="1"/>
  </r>
  <r>
    <x v="3"/>
    <n v="1"/>
  </r>
  <r>
    <x v="4"/>
    <n v="1"/>
  </r>
  <r>
    <x v="0"/>
    <n v="1"/>
  </r>
  <r>
    <x v="0"/>
    <n v="1"/>
  </r>
  <r>
    <x v="2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4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2"/>
    <n v="1"/>
  </r>
  <r>
    <x v="0"/>
    <n v="1"/>
  </r>
  <r>
    <x v="2"/>
    <n v="1"/>
  </r>
  <r>
    <x v="2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1"/>
    <n v="1"/>
  </r>
  <r>
    <x v="0"/>
    <n v="1"/>
  </r>
  <r>
    <x v="4"/>
    <n v="1"/>
  </r>
  <r>
    <x v="1"/>
    <n v="1"/>
  </r>
  <r>
    <x v="0"/>
    <n v="1"/>
  </r>
  <r>
    <x v="2"/>
    <n v="1"/>
  </r>
  <r>
    <x v="0"/>
    <n v="1"/>
  </r>
  <r>
    <x v="2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1"/>
    <n v="1"/>
  </r>
  <r>
    <x v="4"/>
    <n v="1"/>
  </r>
  <r>
    <x v="1"/>
    <n v="1"/>
  </r>
  <r>
    <x v="0"/>
    <n v="1"/>
  </r>
  <r>
    <x v="0"/>
    <n v="1"/>
  </r>
  <r>
    <x v="0"/>
    <n v="1"/>
  </r>
  <r>
    <x v="0"/>
    <n v="1"/>
  </r>
  <r>
    <x v="1"/>
    <n v="1"/>
  </r>
  <r>
    <x v="4"/>
    <n v="1"/>
  </r>
  <r>
    <x v="1"/>
    <n v="1"/>
  </r>
  <r>
    <x v="0"/>
    <n v="1"/>
  </r>
  <r>
    <x v="0"/>
    <n v="1"/>
  </r>
  <r>
    <x v="4"/>
    <n v="1"/>
  </r>
  <r>
    <x v="2"/>
    <n v="1"/>
  </r>
  <r>
    <x v="1"/>
    <n v="1"/>
  </r>
  <r>
    <x v="1"/>
    <n v="1"/>
  </r>
  <r>
    <x v="0"/>
    <n v="1"/>
  </r>
  <r>
    <x v="1"/>
    <n v="1"/>
  </r>
  <r>
    <x v="4"/>
    <n v="1"/>
  </r>
  <r>
    <x v="0"/>
    <n v="1"/>
  </r>
  <r>
    <x v="2"/>
    <n v="1"/>
  </r>
  <r>
    <x v="0"/>
    <n v="1"/>
  </r>
  <r>
    <x v="1"/>
    <n v="1"/>
  </r>
  <r>
    <x v="5"/>
    <n v="1"/>
  </r>
  <r>
    <x v="1"/>
    <n v="1"/>
  </r>
  <r>
    <x v="1"/>
    <n v="1"/>
  </r>
  <r>
    <x v="2"/>
    <n v="1"/>
  </r>
  <r>
    <x v="1"/>
    <n v="1"/>
  </r>
  <r>
    <x v="1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0"/>
    <n v="1"/>
  </r>
  <r>
    <x v="2"/>
    <n v="1"/>
  </r>
  <r>
    <x v="2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5"/>
    <n v="1"/>
  </r>
  <r>
    <x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4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5"/>
    <n v="1"/>
  </r>
  <r>
    <x v="0"/>
    <n v="1"/>
  </r>
  <r>
    <x v="0"/>
    <n v="1"/>
  </r>
  <r>
    <x v="0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0">
  <r>
    <x v="0"/>
    <n v="1"/>
  </r>
  <r>
    <x v="1"/>
    <n v="1"/>
  </r>
  <r>
    <x v="0"/>
    <n v="1"/>
  </r>
  <r>
    <x v="2"/>
    <n v="1"/>
  </r>
  <r>
    <x v="0"/>
    <n v="1"/>
  </r>
  <r>
    <x v="0"/>
    <n v="1"/>
  </r>
  <r>
    <x v="2"/>
    <n v="1"/>
  </r>
  <r>
    <x v="1"/>
    <n v="1"/>
  </r>
  <r>
    <x v="0"/>
    <n v="1"/>
  </r>
  <r>
    <x v="1"/>
    <n v="1"/>
  </r>
  <r>
    <x v="0"/>
    <n v="1"/>
  </r>
  <r>
    <x v="3"/>
    <n v="1"/>
  </r>
  <r>
    <x v="0"/>
    <n v="1"/>
  </r>
  <r>
    <x v="2"/>
    <n v="1"/>
  </r>
  <r>
    <x v="2"/>
    <n v="1"/>
  </r>
  <r>
    <x v="3"/>
    <n v="1"/>
  </r>
  <r>
    <x v="1"/>
    <n v="1"/>
  </r>
  <r>
    <x v="0"/>
    <n v="1"/>
  </r>
  <r>
    <x v="1"/>
    <n v="1"/>
  </r>
  <r>
    <x v="0"/>
    <n v="1"/>
  </r>
  <r>
    <x v="1"/>
    <n v="1"/>
  </r>
  <r>
    <x v="0"/>
    <n v="1"/>
  </r>
  <r>
    <x v="0"/>
    <n v="1"/>
  </r>
  <r>
    <x v="1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2"/>
    <n v="1"/>
  </r>
  <r>
    <x v="3"/>
    <n v="1"/>
  </r>
  <r>
    <x v="4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4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3"/>
    <n v="1"/>
  </r>
  <r>
    <x v="0"/>
    <n v="1"/>
  </r>
  <r>
    <x v="0"/>
    <n v="1"/>
  </r>
  <r>
    <x v="4"/>
    <n v="1"/>
  </r>
  <r>
    <x v="0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00">
  <r>
    <x v="0"/>
    <n v="1"/>
  </r>
  <r>
    <x v="1"/>
    <n v="1"/>
  </r>
  <r>
    <x v="2"/>
    <n v="1"/>
  </r>
  <r>
    <x v="3"/>
    <n v="1"/>
  </r>
  <r>
    <x v="3"/>
    <n v="1"/>
  </r>
  <r>
    <x v="3"/>
    <n v="1"/>
  </r>
  <r>
    <x v="4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2"/>
    <n v="1"/>
  </r>
  <r>
    <x v="3"/>
    <n v="1"/>
  </r>
  <r>
    <x v="3"/>
    <n v="1"/>
  </r>
  <r>
    <x v="3"/>
    <n v="1"/>
  </r>
  <r>
    <x v="3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2"/>
    <n v="1"/>
  </r>
  <r>
    <x v="3"/>
    <n v="1"/>
  </r>
  <r>
    <x v="3"/>
    <n v="1"/>
  </r>
  <r>
    <x v="3"/>
    <n v="1"/>
  </r>
  <r>
    <x v="2"/>
    <n v="1"/>
  </r>
  <r>
    <x v="3"/>
    <n v="1"/>
  </r>
  <r>
    <x v="2"/>
    <n v="1"/>
  </r>
  <r>
    <x v="2"/>
    <n v="1"/>
  </r>
  <r>
    <x v="3"/>
    <n v="1"/>
  </r>
  <r>
    <x v="0"/>
    <n v="1"/>
  </r>
  <r>
    <x v="2"/>
    <n v="1"/>
  </r>
  <r>
    <x v="3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2"/>
    <n v="1"/>
  </r>
  <r>
    <x v="5"/>
    <n v="1"/>
  </r>
  <r>
    <x v="2"/>
    <n v="1"/>
  </r>
  <r>
    <x v="3"/>
    <n v="1"/>
  </r>
  <r>
    <x v="2"/>
    <n v="1"/>
  </r>
  <r>
    <x v="3"/>
    <n v="1"/>
  </r>
  <r>
    <x v="2"/>
    <n v="1"/>
  </r>
  <r>
    <x v="2"/>
    <n v="1"/>
  </r>
  <r>
    <x v="3"/>
    <n v="1"/>
  </r>
  <r>
    <x v="3"/>
    <n v="1"/>
  </r>
  <r>
    <x v="2"/>
    <n v="1"/>
  </r>
  <r>
    <x v="2"/>
    <n v="1"/>
  </r>
  <r>
    <x v="3"/>
    <n v="1"/>
  </r>
  <r>
    <x v="3"/>
    <n v="1"/>
  </r>
  <r>
    <x v="3"/>
    <n v="1"/>
  </r>
  <r>
    <x v="2"/>
    <n v="1"/>
  </r>
  <r>
    <x v="3"/>
    <n v="1"/>
  </r>
  <r>
    <x v="2"/>
    <n v="1"/>
  </r>
  <r>
    <x v="3"/>
    <n v="1"/>
  </r>
  <r>
    <x v="3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0"/>
    <n v="1"/>
  </r>
  <r>
    <x v="2"/>
    <n v="1"/>
  </r>
  <r>
    <x v="3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2"/>
    <n v="1"/>
  </r>
  <r>
    <x v="3"/>
    <n v="1"/>
  </r>
  <r>
    <x v="2"/>
    <n v="1"/>
  </r>
  <r>
    <x v="3"/>
    <n v="1"/>
  </r>
  <r>
    <x v="2"/>
    <n v="1"/>
  </r>
  <r>
    <x v="2"/>
    <n v="1"/>
  </r>
  <r>
    <x v="2"/>
    <n v="1"/>
  </r>
  <r>
    <x v="3"/>
    <n v="1"/>
  </r>
  <r>
    <x v="3"/>
    <n v="1"/>
  </r>
  <r>
    <x v="2"/>
    <n v="1"/>
  </r>
  <r>
    <x v="5"/>
    <n v="1"/>
  </r>
  <r>
    <x v="2"/>
    <n v="1"/>
  </r>
  <r>
    <x v="3"/>
    <n v="1"/>
  </r>
  <r>
    <x v="6"/>
    <n v="1"/>
  </r>
  <r>
    <x v="2"/>
    <n v="1"/>
  </r>
  <r>
    <x v="3"/>
    <n v="1"/>
  </r>
  <r>
    <x v="3"/>
    <n v="1"/>
  </r>
  <r>
    <x v="2"/>
    <n v="1"/>
  </r>
  <r>
    <x v="3"/>
    <n v="1"/>
  </r>
  <r>
    <x v="3"/>
    <n v="1"/>
  </r>
  <r>
    <x v="2"/>
    <n v="1"/>
  </r>
  <r>
    <x v="3"/>
    <n v="1"/>
  </r>
  <r>
    <x v="2"/>
    <n v="1"/>
  </r>
  <r>
    <x v="3"/>
    <n v="1"/>
  </r>
  <r>
    <x v="7"/>
    <n v="1"/>
  </r>
  <r>
    <x v="2"/>
    <n v="1"/>
  </r>
  <r>
    <x v="2"/>
    <n v="1"/>
  </r>
  <r>
    <x v="2"/>
    <n v="1"/>
  </r>
  <r>
    <x v="3"/>
    <n v="1"/>
  </r>
  <r>
    <x v="2"/>
    <n v="1"/>
  </r>
  <r>
    <x v="3"/>
    <n v="1"/>
  </r>
  <r>
    <x v="3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2"/>
    <n v="1"/>
  </r>
  <r>
    <x v="2"/>
    <n v="1"/>
  </r>
  <r>
    <x v="3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2"/>
    <n v="1"/>
  </r>
  <r>
    <x v="8"/>
    <n v="1"/>
  </r>
  <r>
    <x v="2"/>
    <n v="1"/>
  </r>
  <r>
    <x v="2"/>
    <n v="1"/>
  </r>
  <r>
    <x v="2"/>
    <n v="1"/>
  </r>
  <r>
    <x v="3"/>
    <n v="1"/>
  </r>
  <r>
    <x v="2"/>
    <n v="1"/>
  </r>
  <r>
    <x v="2"/>
    <n v="1"/>
  </r>
  <r>
    <x v="2"/>
    <n v="1"/>
  </r>
  <r>
    <x v="2"/>
    <n v="1"/>
  </r>
  <r>
    <x v="3"/>
    <n v="1"/>
  </r>
  <r>
    <x v="2"/>
    <n v="1"/>
  </r>
  <r>
    <x v="3"/>
    <n v="1"/>
  </r>
  <r>
    <x v="3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2"/>
    <n v="1"/>
  </r>
  <r>
    <x v="3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2"/>
    <n v="1"/>
  </r>
  <r>
    <x v="2"/>
    <n v="1"/>
  </r>
  <r>
    <x v="3"/>
    <n v="1"/>
  </r>
  <r>
    <x v="2"/>
    <n v="1"/>
  </r>
  <r>
    <x v="2"/>
    <n v="1"/>
  </r>
  <r>
    <x v="3"/>
    <n v="1"/>
  </r>
  <r>
    <x v="3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2"/>
    <n v="1"/>
  </r>
  <r>
    <x v="3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2"/>
    <n v="1"/>
  </r>
  <r>
    <x v="3"/>
    <n v="1"/>
  </r>
  <r>
    <x v="3"/>
    <n v="1"/>
  </r>
  <r>
    <x v="3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00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4"/>
    <n v="1"/>
  </r>
  <r>
    <x v="0"/>
    <n v="1"/>
  </r>
  <r>
    <x v="5"/>
    <n v="1"/>
  </r>
  <r>
    <x v="0"/>
    <n v="1"/>
  </r>
  <r>
    <x v="5"/>
    <n v="1"/>
  </r>
  <r>
    <x v="5"/>
    <n v="1"/>
  </r>
  <r>
    <x v="6"/>
    <n v="1"/>
  </r>
  <r>
    <x v="0"/>
    <n v="1"/>
  </r>
  <r>
    <x v="5"/>
    <n v="1"/>
  </r>
  <r>
    <x v="5"/>
    <n v="1"/>
  </r>
  <r>
    <x v="5"/>
    <n v="1"/>
  </r>
  <r>
    <x v="0"/>
    <n v="1"/>
  </r>
  <r>
    <x v="0"/>
    <n v="1"/>
  </r>
  <r>
    <x v="0"/>
    <n v="1"/>
  </r>
  <r>
    <x v="5"/>
    <n v="1"/>
  </r>
  <r>
    <x v="5"/>
    <n v="1"/>
  </r>
  <r>
    <x v="0"/>
    <n v="1"/>
  </r>
  <r>
    <x v="0"/>
    <n v="1"/>
  </r>
  <r>
    <x v="0"/>
    <n v="1"/>
  </r>
  <r>
    <x v="5"/>
    <n v="1"/>
  </r>
  <r>
    <x v="0"/>
    <n v="1"/>
  </r>
  <r>
    <x v="7"/>
    <n v="1"/>
  </r>
  <r>
    <x v="5"/>
    <n v="1"/>
  </r>
  <r>
    <x v="5"/>
    <n v="1"/>
  </r>
  <r>
    <x v="0"/>
    <n v="1"/>
  </r>
  <r>
    <x v="5"/>
    <n v="1"/>
  </r>
  <r>
    <x v="0"/>
    <n v="1"/>
  </r>
  <r>
    <x v="0"/>
    <n v="1"/>
  </r>
  <r>
    <x v="5"/>
    <n v="1"/>
  </r>
  <r>
    <x v="0"/>
    <n v="1"/>
  </r>
  <r>
    <x v="0"/>
    <n v="1"/>
  </r>
  <r>
    <x v="0"/>
    <n v="1"/>
  </r>
  <r>
    <x v="0"/>
    <n v="1"/>
  </r>
  <r>
    <x v="5"/>
    <n v="1"/>
  </r>
  <r>
    <x v="0"/>
    <n v="1"/>
  </r>
  <r>
    <x v="0"/>
    <n v="1"/>
  </r>
  <r>
    <x v="0"/>
    <n v="1"/>
  </r>
  <r>
    <x v="5"/>
    <n v="1"/>
  </r>
  <r>
    <x v="0"/>
    <n v="1"/>
  </r>
  <r>
    <x v="5"/>
    <n v="1"/>
  </r>
  <r>
    <x v="0"/>
    <n v="1"/>
  </r>
  <r>
    <x v="5"/>
    <n v="1"/>
  </r>
  <r>
    <x v="5"/>
    <n v="1"/>
  </r>
  <r>
    <x v="0"/>
    <n v="1"/>
  </r>
  <r>
    <x v="5"/>
    <n v="1"/>
  </r>
  <r>
    <x v="5"/>
    <n v="1"/>
  </r>
  <r>
    <x v="0"/>
    <n v="1"/>
  </r>
  <r>
    <x v="0"/>
    <n v="1"/>
  </r>
  <r>
    <x v="5"/>
    <n v="1"/>
  </r>
  <r>
    <x v="4"/>
    <n v="1"/>
  </r>
  <r>
    <x v="0"/>
    <n v="1"/>
  </r>
  <r>
    <x v="0"/>
    <n v="1"/>
  </r>
  <r>
    <x v="0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0"/>
    <n v="1"/>
  </r>
  <r>
    <x v="5"/>
    <n v="1"/>
  </r>
  <r>
    <x v="0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0"/>
    <n v="1"/>
  </r>
  <r>
    <x v="0"/>
    <n v="1"/>
  </r>
  <r>
    <x v="5"/>
    <n v="1"/>
  </r>
  <r>
    <x v="5"/>
    <n v="1"/>
  </r>
  <r>
    <x v="0"/>
    <n v="1"/>
  </r>
  <r>
    <x v="0"/>
    <n v="1"/>
  </r>
  <r>
    <x v="5"/>
    <n v="1"/>
  </r>
  <r>
    <x v="5"/>
    <n v="1"/>
  </r>
  <r>
    <x v="5"/>
    <n v="1"/>
  </r>
  <r>
    <x v="0"/>
    <n v="1"/>
  </r>
  <r>
    <x v="5"/>
    <n v="1"/>
  </r>
  <r>
    <x v="5"/>
    <n v="1"/>
  </r>
  <r>
    <x v="5"/>
    <n v="1"/>
  </r>
  <r>
    <x v="5"/>
    <n v="1"/>
  </r>
  <r>
    <x v="5"/>
    <n v="1"/>
  </r>
  <r>
    <x v="0"/>
    <n v="1"/>
  </r>
  <r>
    <x v="0"/>
    <n v="1"/>
  </r>
  <r>
    <x v="0"/>
    <n v="1"/>
  </r>
  <r>
    <x v="5"/>
    <n v="1"/>
  </r>
  <r>
    <x v="5"/>
    <n v="1"/>
  </r>
  <r>
    <x v="0"/>
    <n v="1"/>
  </r>
  <r>
    <x v="0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0"/>
    <n v="1"/>
  </r>
  <r>
    <x v="0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0"/>
    <n v="1"/>
  </r>
  <r>
    <x v="5"/>
    <n v="1"/>
  </r>
  <r>
    <x v="5"/>
    <n v="1"/>
  </r>
  <r>
    <x v="5"/>
    <n v="1"/>
  </r>
  <r>
    <x v="5"/>
    <n v="1"/>
  </r>
  <r>
    <x v="0"/>
    <n v="1"/>
  </r>
  <r>
    <x v="5"/>
    <n v="1"/>
  </r>
  <r>
    <x v="5"/>
    <n v="1"/>
  </r>
  <r>
    <x v="5"/>
    <n v="1"/>
  </r>
  <r>
    <x v="0"/>
    <n v="1"/>
  </r>
  <r>
    <x v="0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0"/>
    <n v="1"/>
  </r>
  <r>
    <x v="0"/>
    <n v="1"/>
  </r>
  <r>
    <x v="1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00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0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37"/>
    <n v="1"/>
  </r>
  <r>
    <x v="49"/>
    <n v="1"/>
  </r>
  <r>
    <x v="50"/>
    <n v="1"/>
  </r>
  <r>
    <x v="40"/>
    <n v="1"/>
  </r>
  <r>
    <x v="51"/>
    <n v="1"/>
  </r>
  <r>
    <x v="38"/>
    <n v="1"/>
  </r>
  <r>
    <x v="51"/>
    <n v="1"/>
  </r>
  <r>
    <x v="51"/>
    <n v="1"/>
  </r>
  <r>
    <x v="51"/>
    <n v="1"/>
  </r>
  <r>
    <x v="52"/>
    <n v="1"/>
  </r>
  <r>
    <x v="51"/>
    <n v="1"/>
  </r>
  <r>
    <x v="51"/>
    <n v="1"/>
  </r>
  <r>
    <x v="51"/>
    <n v="1"/>
  </r>
  <r>
    <x v="25"/>
    <n v="1"/>
  </r>
  <r>
    <x v="38"/>
    <n v="1"/>
  </r>
  <r>
    <x v="53"/>
    <n v="1"/>
  </r>
  <r>
    <x v="51"/>
    <n v="1"/>
  </r>
  <r>
    <x v="51"/>
    <n v="1"/>
  </r>
  <r>
    <x v="54"/>
    <n v="1"/>
  </r>
  <r>
    <x v="43"/>
    <n v="1"/>
  </r>
  <r>
    <x v="55"/>
    <n v="1"/>
  </r>
  <r>
    <x v="51"/>
    <n v="1"/>
  </r>
  <r>
    <x v="55"/>
    <n v="1"/>
  </r>
  <r>
    <x v="51"/>
    <n v="1"/>
  </r>
  <r>
    <x v="51"/>
    <n v="1"/>
  </r>
  <r>
    <x v="51"/>
    <n v="1"/>
  </r>
  <r>
    <x v="29"/>
    <n v="1"/>
  </r>
  <r>
    <x v="51"/>
    <n v="1"/>
  </r>
  <r>
    <x v="38"/>
    <n v="1"/>
  </r>
  <r>
    <x v="56"/>
    <n v="1"/>
  </r>
  <r>
    <x v="51"/>
    <n v="1"/>
  </r>
  <r>
    <x v="24"/>
    <n v="1"/>
  </r>
  <r>
    <x v="57"/>
    <n v="1"/>
  </r>
  <r>
    <x v="58"/>
    <n v="1"/>
  </r>
  <r>
    <x v="59"/>
    <n v="1"/>
  </r>
  <r>
    <x v="51"/>
    <n v="1"/>
  </r>
  <r>
    <x v="19"/>
    <n v="1"/>
  </r>
  <r>
    <x v="60"/>
    <n v="1"/>
  </r>
  <r>
    <x v="61"/>
    <n v="1"/>
  </r>
  <r>
    <x v="51"/>
    <n v="1"/>
  </r>
  <r>
    <x v="54"/>
    <n v="1"/>
  </r>
  <r>
    <x v="51"/>
    <n v="1"/>
  </r>
  <r>
    <x v="25"/>
    <n v="1"/>
  </r>
  <r>
    <x v="51"/>
    <n v="1"/>
  </r>
  <r>
    <x v="51"/>
    <n v="1"/>
  </r>
  <r>
    <x v="54"/>
    <n v="1"/>
  </r>
  <r>
    <x v="51"/>
    <n v="1"/>
  </r>
  <r>
    <x v="51"/>
    <n v="1"/>
  </r>
  <r>
    <x v="62"/>
    <n v="1"/>
  </r>
  <r>
    <x v="63"/>
    <n v="1"/>
  </r>
  <r>
    <x v="51"/>
    <n v="1"/>
  </r>
  <r>
    <x v="64"/>
    <n v="1"/>
  </r>
  <r>
    <x v="38"/>
    <n v="1"/>
  </r>
  <r>
    <x v="53"/>
    <n v="1"/>
  </r>
  <r>
    <x v="57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43"/>
    <n v="1"/>
  </r>
  <r>
    <x v="51"/>
    <n v="1"/>
  </r>
  <r>
    <x v="53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38"/>
    <n v="1"/>
  </r>
  <r>
    <x v="50"/>
    <n v="1"/>
  </r>
  <r>
    <x v="51"/>
    <n v="1"/>
  </r>
  <r>
    <x v="51"/>
    <n v="1"/>
  </r>
  <r>
    <x v="55"/>
    <n v="1"/>
  </r>
  <r>
    <x v="65"/>
    <n v="1"/>
  </r>
  <r>
    <x v="51"/>
    <n v="1"/>
  </r>
  <r>
    <x v="51"/>
    <n v="1"/>
  </r>
  <r>
    <x v="51"/>
    <n v="1"/>
  </r>
  <r>
    <x v="66"/>
    <n v="1"/>
  </r>
  <r>
    <x v="51"/>
    <n v="1"/>
  </r>
  <r>
    <x v="51"/>
    <n v="1"/>
  </r>
  <r>
    <x v="51"/>
    <n v="1"/>
  </r>
  <r>
    <x v="51"/>
    <n v="1"/>
  </r>
  <r>
    <x v="51"/>
    <n v="1"/>
  </r>
  <r>
    <x v="67"/>
    <n v="1"/>
  </r>
  <r>
    <x v="38"/>
    <n v="1"/>
  </r>
  <r>
    <x v="68"/>
    <n v="1"/>
  </r>
  <r>
    <x v="51"/>
    <n v="1"/>
  </r>
  <r>
    <x v="51"/>
    <n v="1"/>
  </r>
  <r>
    <x v="38"/>
    <n v="1"/>
  </r>
  <r>
    <x v="63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38"/>
    <n v="1"/>
  </r>
  <r>
    <x v="69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35"/>
    <n v="1"/>
  </r>
  <r>
    <x v="51"/>
    <n v="1"/>
  </r>
  <r>
    <x v="51"/>
    <n v="1"/>
  </r>
  <r>
    <x v="51"/>
    <n v="1"/>
  </r>
  <r>
    <x v="51"/>
    <n v="1"/>
  </r>
  <r>
    <x v="33"/>
    <n v="1"/>
  </r>
  <r>
    <x v="51"/>
    <n v="1"/>
  </r>
  <r>
    <x v="51"/>
    <n v="1"/>
  </r>
  <r>
    <x v="51"/>
    <n v="1"/>
  </r>
  <r>
    <x v="53"/>
    <n v="1"/>
  </r>
  <r>
    <x v="70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3"/>
    <n v="1"/>
  </r>
  <r>
    <x v="32"/>
    <n v="1"/>
  </r>
  <r>
    <x v="7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1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Recuen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6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8" firstHeaderRow="1" firstDataRow="1" firstDataCol="1"/>
  <pivotFields count="2">
    <pivotField axis="axisRow" showAll="0">
      <items count="7">
        <item x="3"/>
        <item x="4"/>
        <item x="1"/>
        <item x="0"/>
        <item x="5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recuen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7" firstHeaderRow="1" firstDataRow="1" firstDataCol="1"/>
  <pivotFields count="2">
    <pivotField axis="axisRow" showAll="0">
      <items count="6">
        <item x="4"/>
        <item x="3"/>
        <item x="1"/>
        <item x="0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recuento" fld="1" baseField="0" baseItem="0"/>
  </dataFields>
  <formats count="2">
    <format dxfId="1">
      <pivotArea dataOnly="0" labelOnly="1" grandRow="1" outline="0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7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8" firstHeaderRow="1" firstDataRow="1" firstDataCol="1"/>
  <pivotFields count="2">
    <pivotField axis="axisRow" showAll="0">
      <items count="7">
        <item x="4"/>
        <item x="3"/>
        <item x="1"/>
        <item x="0"/>
        <item x="2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recuen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8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7" firstHeaderRow="1" firstDataRow="1" firstDataCol="1"/>
  <pivotFields count="2">
    <pivotField axis="axisRow" showAll="0">
      <items count="6">
        <item x="2"/>
        <item x="4"/>
        <item x="0"/>
        <item x="1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recuen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9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11" firstHeaderRow="1" firstDataRow="1" firstDataCol="1"/>
  <pivotFields count="2">
    <pivotField axis="axisRow" showAll="0">
      <items count="10">
        <item x="1"/>
        <item x="4"/>
        <item x="8"/>
        <item x="5"/>
        <item x="2"/>
        <item x="7"/>
        <item x="0"/>
        <item x="6"/>
        <item x="3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recuen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0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10" firstHeaderRow="1" firstDataRow="1" firstDataCol="1"/>
  <pivotFields count="2">
    <pivotField axis="axisRow" showAll="0">
      <items count="9">
        <item x="2"/>
        <item x="6"/>
        <item x="4"/>
        <item x="5"/>
        <item x="0"/>
        <item x="7"/>
        <item x="1"/>
        <item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recuen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74" firstHeaderRow="1" firstDataRow="1" firstDataCol="1"/>
  <pivotFields count="2">
    <pivotField axis="axisRow" showAll="0">
      <items count="73">
        <item x="55"/>
        <item x="33"/>
        <item x="15"/>
        <item x="69"/>
        <item x="67"/>
        <item x="53"/>
        <item x="11"/>
        <item x="28"/>
        <item x="62"/>
        <item x="10"/>
        <item x="0"/>
        <item x="6"/>
        <item x="8"/>
        <item x="23"/>
        <item x="4"/>
        <item x="3"/>
        <item x="20"/>
        <item x="9"/>
        <item x="68"/>
        <item x="71"/>
        <item x="2"/>
        <item x="36"/>
        <item x="41"/>
        <item x="5"/>
        <item x="29"/>
        <item x="48"/>
        <item x="16"/>
        <item x="35"/>
        <item x="21"/>
        <item x="25"/>
        <item x="70"/>
        <item x="59"/>
        <item x="27"/>
        <item x="24"/>
        <item x="30"/>
        <item x="7"/>
        <item x="46"/>
        <item x="42"/>
        <item x="50"/>
        <item x="45"/>
        <item x="19"/>
        <item x="64"/>
        <item x="52"/>
        <item x="34"/>
        <item x="17"/>
        <item x="40"/>
        <item x="18"/>
        <item x="63"/>
        <item x="22"/>
        <item x="56"/>
        <item x="39"/>
        <item x="31"/>
        <item x="66"/>
        <item x="47"/>
        <item x="54"/>
        <item x="58"/>
        <item x="14"/>
        <item x="26"/>
        <item x="1"/>
        <item x="13"/>
        <item x="49"/>
        <item x="38"/>
        <item x="44"/>
        <item x="37"/>
        <item x="43"/>
        <item x="57"/>
        <item x="12"/>
        <item x="32"/>
        <item x="60"/>
        <item x="61"/>
        <item x="65"/>
        <item x="51"/>
        <item t="default"/>
      </items>
    </pivotField>
    <pivotField dataField="1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a de recuento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2" sqref="D12"/>
    </sheetView>
  </sheetViews>
  <sheetFormatPr baseColWidth="10" defaultRowHeight="15" x14ac:dyDescent="0.25"/>
  <cols>
    <col min="1" max="1" width="16.140625" bestFit="1" customWidth="1"/>
    <col min="2" max="2" width="12" bestFit="1" customWidth="1"/>
  </cols>
  <sheetData>
    <row r="1" spans="1:2" x14ac:dyDescent="0.25">
      <c r="A1" t="s">
        <v>121</v>
      </c>
      <c r="B1" t="s">
        <v>122</v>
      </c>
    </row>
    <row r="2" spans="1:2" x14ac:dyDescent="0.25">
      <c r="A2" t="s">
        <v>123</v>
      </c>
      <c r="B2">
        <v>1.5893412593132519</v>
      </c>
    </row>
    <row r="3" spans="1:2" x14ac:dyDescent="0.25">
      <c r="A3" t="s">
        <v>124</v>
      </c>
      <c r="B3">
        <v>1.7518038996624086</v>
      </c>
    </row>
    <row r="4" spans="1:2" x14ac:dyDescent="0.25">
      <c r="A4" t="s">
        <v>125</v>
      </c>
      <c r="B4">
        <v>1.2788718206952598</v>
      </c>
    </row>
    <row r="5" spans="1:2" x14ac:dyDescent="0.25">
      <c r="A5" t="s">
        <v>126</v>
      </c>
      <c r="B5">
        <v>0.29713514881102709</v>
      </c>
    </row>
    <row r="6" spans="1:2" x14ac:dyDescent="0.25">
      <c r="A6" t="s">
        <v>127</v>
      </c>
      <c r="B6">
        <v>1.0625162940660895</v>
      </c>
    </row>
    <row r="7" spans="1:2" x14ac:dyDescent="0.25">
      <c r="A7" t="s">
        <v>128</v>
      </c>
      <c r="B7">
        <v>1.368415176637916</v>
      </c>
    </row>
    <row r="8" spans="1:2" x14ac:dyDescent="0.25">
      <c r="A8" t="s">
        <v>129</v>
      </c>
      <c r="B8">
        <v>0.37067072197732293</v>
      </c>
    </row>
    <row r="9" spans="1:2" x14ac:dyDescent="0.25">
      <c r="A9" t="s">
        <v>130</v>
      </c>
      <c r="B9">
        <v>4.027105883833614</v>
      </c>
    </row>
    <row r="12" spans="1:2" x14ac:dyDescent="0.25">
      <c r="A12" t="s">
        <v>134</v>
      </c>
    </row>
    <row r="13" spans="1:2" x14ac:dyDescent="0.25">
      <c r="A13" t="s">
        <v>132</v>
      </c>
      <c r="B13">
        <v>1.5893412593132519</v>
      </c>
    </row>
    <row r="14" spans="1:2" x14ac:dyDescent="0.25">
      <c r="A14" t="s">
        <v>131</v>
      </c>
      <c r="B14">
        <v>1.15317056223829</v>
      </c>
    </row>
    <row r="15" spans="1:2" x14ac:dyDescent="0.25">
      <c r="A15" t="s">
        <v>133</v>
      </c>
      <c r="B15">
        <v>0.43617069707496192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opLeftCell="A16" zoomScaleNormal="100" workbookViewId="0">
      <selection activeCell="A78" sqref="A78"/>
    </sheetView>
  </sheetViews>
  <sheetFormatPr baseColWidth="10" defaultRowHeight="15" x14ac:dyDescent="0.25"/>
  <cols>
    <col min="1" max="1" width="83" customWidth="1"/>
    <col min="2" max="2" width="17.5703125" bestFit="1" customWidth="1"/>
  </cols>
  <sheetData>
    <row r="1" spans="1:10" x14ac:dyDescent="0.25">
      <c r="A1" s="3" t="s">
        <v>0</v>
      </c>
      <c r="B1" t="s">
        <v>120</v>
      </c>
      <c r="D1" t="s">
        <v>44</v>
      </c>
      <c r="F1" t="s">
        <v>45</v>
      </c>
      <c r="H1" t="s">
        <v>46</v>
      </c>
      <c r="J1" t="s">
        <v>47</v>
      </c>
    </row>
    <row r="2" spans="1:10" x14ac:dyDescent="0.25">
      <c r="A2" s="1" t="s">
        <v>102</v>
      </c>
      <c r="B2" s="2">
        <v>3</v>
      </c>
    </row>
    <row r="3" spans="1:10" x14ac:dyDescent="0.25">
      <c r="A3" s="1" t="s">
        <v>81</v>
      </c>
      <c r="B3" s="2">
        <v>2</v>
      </c>
    </row>
    <row r="4" spans="1:10" x14ac:dyDescent="0.25">
      <c r="A4" s="1" t="s">
        <v>63</v>
      </c>
      <c r="B4" s="2">
        <v>1</v>
      </c>
    </row>
    <row r="5" spans="1:10" x14ac:dyDescent="0.25">
      <c r="A5" s="1" t="s">
        <v>116</v>
      </c>
      <c r="B5" s="2">
        <v>1</v>
      </c>
    </row>
    <row r="6" spans="1:10" x14ac:dyDescent="0.25">
      <c r="A6" s="1" t="s">
        <v>114</v>
      </c>
      <c r="B6" s="2">
        <v>1</v>
      </c>
    </row>
    <row r="7" spans="1:10" x14ac:dyDescent="0.25">
      <c r="A7" s="1" t="s">
        <v>100</v>
      </c>
      <c r="B7" s="2">
        <v>5</v>
      </c>
    </row>
    <row r="8" spans="1:10" x14ac:dyDescent="0.25">
      <c r="A8" s="1" t="s">
        <v>59</v>
      </c>
      <c r="B8" s="2">
        <v>1</v>
      </c>
    </row>
    <row r="9" spans="1:10" x14ac:dyDescent="0.25">
      <c r="A9" s="1" t="s">
        <v>76</v>
      </c>
      <c r="B9" s="2">
        <v>1</v>
      </c>
    </row>
    <row r="10" spans="1:10" x14ac:dyDescent="0.25">
      <c r="A10" s="1" t="s">
        <v>109</v>
      </c>
      <c r="B10" s="2">
        <v>1</v>
      </c>
    </row>
    <row r="11" spans="1:10" x14ac:dyDescent="0.25">
      <c r="A11" s="1" t="s">
        <v>58</v>
      </c>
      <c r="B11" s="2">
        <v>1</v>
      </c>
    </row>
    <row r="12" spans="1:10" x14ac:dyDescent="0.25">
      <c r="A12" s="1" t="s">
        <v>48</v>
      </c>
      <c r="B12" s="2">
        <v>2</v>
      </c>
    </row>
    <row r="13" spans="1:10" x14ac:dyDescent="0.25">
      <c r="A13" s="1" t="s">
        <v>54</v>
      </c>
      <c r="B13" s="2">
        <v>1</v>
      </c>
    </row>
    <row r="14" spans="1:10" x14ac:dyDescent="0.25">
      <c r="A14" s="1" t="s">
        <v>56</v>
      </c>
      <c r="B14" s="2">
        <v>1</v>
      </c>
    </row>
    <row r="15" spans="1:10" x14ac:dyDescent="0.25">
      <c r="A15" s="1" t="s">
        <v>71</v>
      </c>
      <c r="B15" s="2">
        <v>1</v>
      </c>
    </row>
    <row r="16" spans="1:10" x14ac:dyDescent="0.25">
      <c r="A16" s="1" t="s">
        <v>52</v>
      </c>
      <c r="B16" s="2">
        <v>1</v>
      </c>
    </row>
    <row r="17" spans="1:2" x14ac:dyDescent="0.25">
      <c r="A17" s="1" t="s">
        <v>51</v>
      </c>
      <c r="B17" s="2">
        <v>1</v>
      </c>
    </row>
    <row r="18" spans="1:2" x14ac:dyDescent="0.25">
      <c r="A18" s="1" t="s">
        <v>68</v>
      </c>
      <c r="B18" s="2">
        <v>1</v>
      </c>
    </row>
    <row r="19" spans="1:2" x14ac:dyDescent="0.25">
      <c r="A19" s="1" t="s">
        <v>57</v>
      </c>
      <c r="B19" s="2">
        <v>1</v>
      </c>
    </row>
    <row r="20" spans="1:2" x14ac:dyDescent="0.25">
      <c r="A20" s="1" t="s">
        <v>115</v>
      </c>
      <c r="B20" s="2">
        <v>1</v>
      </c>
    </row>
    <row r="21" spans="1:2" x14ac:dyDescent="0.25">
      <c r="A21" s="1" t="s">
        <v>118</v>
      </c>
      <c r="B21" s="2">
        <v>1</v>
      </c>
    </row>
    <row r="22" spans="1:2" x14ac:dyDescent="0.25">
      <c r="A22" s="1" t="s">
        <v>50</v>
      </c>
      <c r="B22" s="2">
        <v>1</v>
      </c>
    </row>
    <row r="23" spans="1:2" x14ac:dyDescent="0.25">
      <c r="A23" s="1" t="s">
        <v>84</v>
      </c>
      <c r="B23" s="2">
        <v>1</v>
      </c>
    </row>
    <row r="24" spans="1:2" x14ac:dyDescent="0.25">
      <c r="A24" s="1" t="s">
        <v>89</v>
      </c>
      <c r="B24" s="2">
        <v>1</v>
      </c>
    </row>
    <row r="25" spans="1:2" x14ac:dyDescent="0.25">
      <c r="A25" s="1" t="s">
        <v>53</v>
      </c>
      <c r="B25" s="2">
        <v>1</v>
      </c>
    </row>
    <row r="26" spans="1:2" x14ac:dyDescent="0.25">
      <c r="A26" s="1" t="s">
        <v>77</v>
      </c>
      <c r="B26" s="2">
        <v>2</v>
      </c>
    </row>
    <row r="27" spans="1:2" x14ac:dyDescent="0.25">
      <c r="A27" s="1" t="s">
        <v>96</v>
      </c>
      <c r="B27" s="2">
        <v>1</v>
      </c>
    </row>
    <row r="28" spans="1:2" x14ac:dyDescent="0.25">
      <c r="A28" s="1" t="s">
        <v>64</v>
      </c>
      <c r="B28" s="2">
        <v>1</v>
      </c>
    </row>
    <row r="29" spans="1:2" x14ac:dyDescent="0.25">
      <c r="A29" s="1" t="s">
        <v>83</v>
      </c>
      <c r="B29" s="2">
        <v>2</v>
      </c>
    </row>
    <row r="30" spans="1:2" x14ac:dyDescent="0.25">
      <c r="A30" s="1" t="s">
        <v>69</v>
      </c>
      <c r="B30" s="2">
        <v>1</v>
      </c>
    </row>
    <row r="31" spans="1:2" x14ac:dyDescent="0.25">
      <c r="A31" s="1" t="s">
        <v>73</v>
      </c>
      <c r="B31" s="2">
        <v>3</v>
      </c>
    </row>
    <row r="32" spans="1:2" x14ac:dyDescent="0.25">
      <c r="A32" s="1" t="s">
        <v>117</v>
      </c>
      <c r="B32" s="2">
        <v>1</v>
      </c>
    </row>
    <row r="33" spans="1:2" x14ac:dyDescent="0.25">
      <c r="A33" s="1" t="s">
        <v>106</v>
      </c>
      <c r="B33" s="2">
        <v>1</v>
      </c>
    </row>
    <row r="34" spans="1:2" x14ac:dyDescent="0.25">
      <c r="A34" s="1" t="s">
        <v>75</v>
      </c>
      <c r="B34" s="2">
        <v>1</v>
      </c>
    </row>
    <row r="35" spans="1:2" x14ac:dyDescent="0.25">
      <c r="A35" s="1" t="s">
        <v>72</v>
      </c>
      <c r="B35" s="2">
        <v>2</v>
      </c>
    </row>
    <row r="36" spans="1:2" x14ac:dyDescent="0.25">
      <c r="A36" s="1" t="s">
        <v>78</v>
      </c>
      <c r="B36" s="2">
        <v>1</v>
      </c>
    </row>
    <row r="37" spans="1:2" x14ac:dyDescent="0.25">
      <c r="A37" s="1" t="s">
        <v>55</v>
      </c>
      <c r="B37" s="2">
        <v>1</v>
      </c>
    </row>
    <row r="38" spans="1:2" x14ac:dyDescent="0.25">
      <c r="A38" s="1" t="s">
        <v>94</v>
      </c>
      <c r="B38" s="2">
        <v>1</v>
      </c>
    </row>
    <row r="39" spans="1:2" x14ac:dyDescent="0.25">
      <c r="A39" s="1" t="s">
        <v>90</v>
      </c>
      <c r="B39" s="2">
        <v>1</v>
      </c>
    </row>
    <row r="40" spans="1:2" x14ac:dyDescent="0.25">
      <c r="A40" s="1" t="s">
        <v>98</v>
      </c>
      <c r="B40" s="2">
        <v>2</v>
      </c>
    </row>
    <row r="41" spans="1:2" x14ac:dyDescent="0.25">
      <c r="A41" s="1" t="s">
        <v>93</v>
      </c>
      <c r="B41" s="2">
        <v>1</v>
      </c>
    </row>
    <row r="42" spans="1:2" x14ac:dyDescent="0.25">
      <c r="A42" s="1" t="s">
        <v>67</v>
      </c>
      <c r="B42" s="2">
        <v>2</v>
      </c>
    </row>
    <row r="43" spans="1:2" x14ac:dyDescent="0.25">
      <c r="A43" s="1" t="s">
        <v>111</v>
      </c>
      <c r="B43" s="2">
        <v>1</v>
      </c>
    </row>
    <row r="44" spans="1:2" x14ac:dyDescent="0.25">
      <c r="A44" s="1" t="s">
        <v>99</v>
      </c>
      <c r="B44" s="2">
        <v>1</v>
      </c>
    </row>
    <row r="45" spans="1:2" x14ac:dyDescent="0.25">
      <c r="A45" s="1" t="s">
        <v>82</v>
      </c>
      <c r="B45" s="2">
        <v>1</v>
      </c>
    </row>
    <row r="46" spans="1:2" x14ac:dyDescent="0.25">
      <c r="A46" s="1" t="s">
        <v>65</v>
      </c>
      <c r="B46" s="2">
        <v>1</v>
      </c>
    </row>
    <row r="47" spans="1:2" x14ac:dyDescent="0.25">
      <c r="A47" s="1" t="s">
        <v>88</v>
      </c>
      <c r="B47" s="2">
        <v>2</v>
      </c>
    </row>
    <row r="48" spans="1:2" x14ac:dyDescent="0.25">
      <c r="A48" s="1" t="s">
        <v>66</v>
      </c>
      <c r="B48" s="2">
        <v>1</v>
      </c>
    </row>
    <row r="49" spans="1:2" x14ac:dyDescent="0.25">
      <c r="A49" s="1" t="s">
        <v>110</v>
      </c>
      <c r="B49" s="2">
        <v>2</v>
      </c>
    </row>
    <row r="50" spans="1:2" x14ac:dyDescent="0.25">
      <c r="A50" s="1" t="s">
        <v>70</v>
      </c>
      <c r="B50" s="2">
        <v>1</v>
      </c>
    </row>
    <row r="51" spans="1:2" x14ac:dyDescent="0.25">
      <c r="A51" s="1" t="s">
        <v>103</v>
      </c>
      <c r="B51" s="2">
        <v>1</v>
      </c>
    </row>
    <row r="52" spans="1:2" x14ac:dyDescent="0.25">
      <c r="A52" s="1" t="s">
        <v>87</v>
      </c>
      <c r="B52" s="2">
        <v>1</v>
      </c>
    </row>
    <row r="53" spans="1:2" x14ac:dyDescent="0.25">
      <c r="A53" s="1" t="s">
        <v>79</v>
      </c>
      <c r="B53" s="2">
        <v>1</v>
      </c>
    </row>
    <row r="54" spans="1:2" x14ac:dyDescent="0.25">
      <c r="A54" s="1" t="s">
        <v>113</v>
      </c>
      <c r="B54" s="2">
        <v>1</v>
      </c>
    </row>
    <row r="55" spans="1:2" x14ac:dyDescent="0.25">
      <c r="A55" s="1" t="s">
        <v>95</v>
      </c>
      <c r="B55" s="2">
        <v>1</v>
      </c>
    </row>
    <row r="56" spans="1:2" x14ac:dyDescent="0.25">
      <c r="A56" s="1" t="s">
        <v>101</v>
      </c>
      <c r="B56" s="2">
        <v>3</v>
      </c>
    </row>
    <row r="57" spans="1:2" x14ac:dyDescent="0.25">
      <c r="A57" s="1" t="s">
        <v>105</v>
      </c>
      <c r="B57" s="2">
        <v>1</v>
      </c>
    </row>
    <row r="58" spans="1:2" x14ac:dyDescent="0.25">
      <c r="A58" s="1" t="s">
        <v>62</v>
      </c>
      <c r="B58" s="2">
        <v>1</v>
      </c>
    </row>
    <row r="59" spans="1:2" x14ac:dyDescent="0.25">
      <c r="A59" s="1" t="s">
        <v>74</v>
      </c>
      <c r="B59" s="2">
        <v>1</v>
      </c>
    </row>
    <row r="60" spans="1:2" x14ac:dyDescent="0.25">
      <c r="A60" s="1" t="s">
        <v>49</v>
      </c>
      <c r="B60" s="2">
        <v>1</v>
      </c>
    </row>
    <row r="61" spans="1:2" x14ac:dyDescent="0.25">
      <c r="A61" s="1" t="s">
        <v>61</v>
      </c>
      <c r="B61" s="2">
        <v>1</v>
      </c>
    </row>
    <row r="62" spans="1:2" x14ac:dyDescent="0.25">
      <c r="A62" s="1" t="s">
        <v>97</v>
      </c>
      <c r="B62" s="2">
        <v>1</v>
      </c>
    </row>
    <row r="63" spans="1:2" x14ac:dyDescent="0.25">
      <c r="A63" s="1" t="s">
        <v>86</v>
      </c>
      <c r="B63" s="2">
        <v>9</v>
      </c>
    </row>
    <row r="64" spans="1:2" x14ac:dyDescent="0.25">
      <c r="A64" s="1" t="s">
        <v>92</v>
      </c>
      <c r="B64" s="2">
        <v>1</v>
      </c>
    </row>
    <row r="65" spans="1:6" x14ac:dyDescent="0.25">
      <c r="A65" s="1" t="s">
        <v>85</v>
      </c>
      <c r="B65" s="2">
        <v>2</v>
      </c>
    </row>
    <row r="66" spans="1:6" x14ac:dyDescent="0.25">
      <c r="A66" s="1" t="s">
        <v>91</v>
      </c>
      <c r="B66" s="2">
        <v>3</v>
      </c>
    </row>
    <row r="67" spans="1:6" x14ac:dyDescent="0.25">
      <c r="A67" s="1" t="s">
        <v>104</v>
      </c>
      <c r="B67" s="2">
        <v>2</v>
      </c>
    </row>
    <row r="68" spans="1:6" x14ac:dyDescent="0.25">
      <c r="A68" s="1" t="s">
        <v>60</v>
      </c>
      <c r="B68" s="2">
        <v>1</v>
      </c>
    </row>
    <row r="69" spans="1:6" x14ac:dyDescent="0.25">
      <c r="A69" s="1" t="s">
        <v>80</v>
      </c>
      <c r="B69" s="2">
        <v>2</v>
      </c>
    </row>
    <row r="70" spans="1:6" x14ac:dyDescent="0.25">
      <c r="A70" s="1" t="s">
        <v>107</v>
      </c>
      <c r="B70" s="2">
        <v>1</v>
      </c>
    </row>
    <row r="71" spans="1:6" x14ac:dyDescent="0.25">
      <c r="A71" s="1" t="s">
        <v>108</v>
      </c>
      <c r="B71" s="2">
        <v>1</v>
      </c>
    </row>
    <row r="72" spans="1:6" x14ac:dyDescent="0.25">
      <c r="A72" s="1" t="s">
        <v>112</v>
      </c>
      <c r="B72" s="2">
        <v>1</v>
      </c>
    </row>
    <row r="73" spans="1:6" x14ac:dyDescent="0.25">
      <c r="A73" s="1" t="s">
        <v>119</v>
      </c>
      <c r="B73" s="2">
        <v>97</v>
      </c>
    </row>
    <row r="74" spans="1:6" x14ac:dyDescent="0.25">
      <c r="A74" s="1" t="s">
        <v>10</v>
      </c>
      <c r="B74" s="2">
        <v>200</v>
      </c>
    </row>
    <row r="76" spans="1:6" x14ac:dyDescent="0.25">
      <c r="A76" t="s">
        <v>0</v>
      </c>
      <c r="B76" t="s">
        <v>120</v>
      </c>
    </row>
    <row r="77" spans="1:6" x14ac:dyDescent="0.25">
      <c r="A77" t="s">
        <v>102</v>
      </c>
      <c r="B77">
        <v>3</v>
      </c>
      <c r="D77">
        <f>B77/200</f>
        <v>1.4999999999999999E-2</v>
      </c>
      <c r="E77">
        <f>-(D77*LOG(D77, 2))</f>
        <v>9.0883405335803538E-2</v>
      </c>
      <c r="F77">
        <f>SUM(E77:E148)</f>
        <v>4.027105883833614</v>
      </c>
    </row>
    <row r="78" spans="1:6" x14ac:dyDescent="0.25">
      <c r="A78" t="s">
        <v>81</v>
      </c>
      <c r="B78">
        <v>2</v>
      </c>
      <c r="D78">
        <f t="shared" ref="D78:D141" si="0">B78/200</f>
        <v>0.01</v>
      </c>
      <c r="E78">
        <f t="shared" ref="E78:E141" si="1">-(D78*LOG(D78, 2))</f>
        <v>6.6438561897747245E-2</v>
      </c>
    </row>
    <row r="79" spans="1:6" x14ac:dyDescent="0.25">
      <c r="A79" t="s">
        <v>63</v>
      </c>
      <c r="B79">
        <v>1</v>
      </c>
      <c r="D79">
        <f t="shared" si="0"/>
        <v>5.0000000000000001E-3</v>
      </c>
      <c r="E79">
        <f t="shared" si="1"/>
        <v>3.821928094887362E-2</v>
      </c>
    </row>
    <row r="80" spans="1:6" x14ac:dyDescent="0.25">
      <c r="A80" t="s">
        <v>116</v>
      </c>
      <c r="B80">
        <v>1</v>
      </c>
      <c r="D80">
        <f t="shared" si="0"/>
        <v>5.0000000000000001E-3</v>
      </c>
      <c r="E80">
        <f t="shared" si="1"/>
        <v>3.821928094887362E-2</v>
      </c>
    </row>
    <row r="81" spans="1:5" x14ac:dyDescent="0.25">
      <c r="A81" t="s">
        <v>114</v>
      </c>
      <c r="B81">
        <v>1</v>
      </c>
      <c r="D81">
        <f t="shared" si="0"/>
        <v>5.0000000000000001E-3</v>
      </c>
      <c r="E81">
        <f t="shared" si="1"/>
        <v>3.821928094887362E-2</v>
      </c>
    </row>
    <row r="82" spans="1:5" x14ac:dyDescent="0.25">
      <c r="A82" t="s">
        <v>100</v>
      </c>
      <c r="B82">
        <v>5</v>
      </c>
      <c r="D82">
        <f t="shared" si="0"/>
        <v>2.5000000000000001E-2</v>
      </c>
      <c r="E82">
        <f t="shared" si="1"/>
        <v>0.13304820237218407</v>
      </c>
    </row>
    <row r="83" spans="1:5" x14ac:dyDescent="0.25">
      <c r="A83" t="s">
        <v>59</v>
      </c>
      <c r="B83">
        <v>1</v>
      </c>
      <c r="D83">
        <f t="shared" si="0"/>
        <v>5.0000000000000001E-3</v>
      </c>
      <c r="E83">
        <f t="shared" si="1"/>
        <v>3.821928094887362E-2</v>
      </c>
    </row>
    <row r="84" spans="1:5" x14ac:dyDescent="0.25">
      <c r="A84" t="s">
        <v>76</v>
      </c>
      <c r="B84">
        <v>1</v>
      </c>
      <c r="D84">
        <f t="shared" si="0"/>
        <v>5.0000000000000001E-3</v>
      </c>
      <c r="E84">
        <f t="shared" si="1"/>
        <v>3.821928094887362E-2</v>
      </c>
    </row>
    <row r="85" spans="1:5" x14ac:dyDescent="0.25">
      <c r="A85" t="s">
        <v>109</v>
      </c>
      <c r="B85">
        <v>1</v>
      </c>
      <c r="D85">
        <f t="shared" si="0"/>
        <v>5.0000000000000001E-3</v>
      </c>
      <c r="E85">
        <f t="shared" si="1"/>
        <v>3.821928094887362E-2</v>
      </c>
    </row>
    <row r="86" spans="1:5" x14ac:dyDescent="0.25">
      <c r="A86" t="s">
        <v>58</v>
      </c>
      <c r="B86">
        <v>1</v>
      </c>
      <c r="D86">
        <f t="shared" si="0"/>
        <v>5.0000000000000001E-3</v>
      </c>
      <c r="E86">
        <f t="shared" si="1"/>
        <v>3.821928094887362E-2</v>
      </c>
    </row>
    <row r="87" spans="1:5" x14ac:dyDescent="0.25">
      <c r="A87" t="s">
        <v>48</v>
      </c>
      <c r="B87">
        <v>2</v>
      </c>
      <c r="D87">
        <f t="shared" si="0"/>
        <v>0.01</v>
      </c>
      <c r="E87">
        <f t="shared" si="1"/>
        <v>6.6438561897747245E-2</v>
      </c>
    </row>
    <row r="88" spans="1:5" x14ac:dyDescent="0.25">
      <c r="A88" t="s">
        <v>54</v>
      </c>
      <c r="B88">
        <v>1</v>
      </c>
      <c r="D88">
        <f t="shared" si="0"/>
        <v>5.0000000000000001E-3</v>
      </c>
      <c r="E88">
        <f t="shared" si="1"/>
        <v>3.821928094887362E-2</v>
      </c>
    </row>
    <row r="89" spans="1:5" x14ac:dyDescent="0.25">
      <c r="A89" t="s">
        <v>56</v>
      </c>
      <c r="B89">
        <v>1</v>
      </c>
      <c r="D89">
        <f t="shared" si="0"/>
        <v>5.0000000000000001E-3</v>
      </c>
      <c r="E89">
        <f t="shared" si="1"/>
        <v>3.821928094887362E-2</v>
      </c>
    </row>
    <row r="90" spans="1:5" x14ac:dyDescent="0.25">
      <c r="A90" t="s">
        <v>71</v>
      </c>
      <c r="B90">
        <v>1</v>
      </c>
      <c r="D90">
        <f t="shared" si="0"/>
        <v>5.0000000000000001E-3</v>
      </c>
      <c r="E90">
        <f t="shared" si="1"/>
        <v>3.821928094887362E-2</v>
      </c>
    </row>
    <row r="91" spans="1:5" x14ac:dyDescent="0.25">
      <c r="A91" t="s">
        <v>52</v>
      </c>
      <c r="B91">
        <v>1</v>
      </c>
      <c r="D91">
        <f t="shared" si="0"/>
        <v>5.0000000000000001E-3</v>
      </c>
      <c r="E91">
        <f t="shared" si="1"/>
        <v>3.821928094887362E-2</v>
      </c>
    </row>
    <row r="92" spans="1:5" x14ac:dyDescent="0.25">
      <c r="A92" t="s">
        <v>51</v>
      </c>
      <c r="B92">
        <v>1</v>
      </c>
      <c r="D92">
        <f t="shared" si="0"/>
        <v>5.0000000000000001E-3</v>
      </c>
      <c r="E92">
        <f t="shared" si="1"/>
        <v>3.821928094887362E-2</v>
      </c>
    </row>
    <row r="93" spans="1:5" x14ac:dyDescent="0.25">
      <c r="A93" t="s">
        <v>68</v>
      </c>
      <c r="B93">
        <v>1</v>
      </c>
      <c r="D93">
        <f t="shared" si="0"/>
        <v>5.0000000000000001E-3</v>
      </c>
      <c r="E93">
        <f t="shared" si="1"/>
        <v>3.821928094887362E-2</v>
      </c>
    </row>
    <row r="94" spans="1:5" x14ac:dyDescent="0.25">
      <c r="A94" t="s">
        <v>57</v>
      </c>
      <c r="B94">
        <v>1</v>
      </c>
      <c r="D94">
        <f t="shared" si="0"/>
        <v>5.0000000000000001E-3</v>
      </c>
      <c r="E94">
        <f t="shared" si="1"/>
        <v>3.821928094887362E-2</v>
      </c>
    </row>
    <row r="95" spans="1:5" x14ac:dyDescent="0.25">
      <c r="A95" t="s">
        <v>115</v>
      </c>
      <c r="B95">
        <v>1</v>
      </c>
      <c r="D95">
        <f t="shared" si="0"/>
        <v>5.0000000000000001E-3</v>
      </c>
      <c r="E95">
        <f t="shared" si="1"/>
        <v>3.821928094887362E-2</v>
      </c>
    </row>
    <row r="96" spans="1:5" x14ac:dyDescent="0.25">
      <c r="A96" t="s">
        <v>118</v>
      </c>
      <c r="B96">
        <v>1</v>
      </c>
      <c r="D96">
        <f t="shared" si="0"/>
        <v>5.0000000000000001E-3</v>
      </c>
      <c r="E96">
        <f t="shared" si="1"/>
        <v>3.821928094887362E-2</v>
      </c>
    </row>
    <row r="97" spans="1:5" x14ac:dyDescent="0.25">
      <c r="A97" t="s">
        <v>50</v>
      </c>
      <c r="B97">
        <v>1</v>
      </c>
      <c r="D97">
        <f t="shared" si="0"/>
        <v>5.0000000000000001E-3</v>
      </c>
      <c r="E97">
        <f t="shared" si="1"/>
        <v>3.821928094887362E-2</v>
      </c>
    </row>
    <row r="98" spans="1:5" x14ac:dyDescent="0.25">
      <c r="A98" t="s">
        <v>84</v>
      </c>
      <c r="B98">
        <v>1</v>
      </c>
      <c r="D98">
        <f t="shared" si="0"/>
        <v>5.0000000000000001E-3</v>
      </c>
      <c r="E98">
        <f t="shared" si="1"/>
        <v>3.821928094887362E-2</v>
      </c>
    </row>
    <row r="99" spans="1:5" x14ac:dyDescent="0.25">
      <c r="A99" t="s">
        <v>89</v>
      </c>
      <c r="B99">
        <v>1</v>
      </c>
      <c r="D99">
        <f t="shared" si="0"/>
        <v>5.0000000000000001E-3</v>
      </c>
      <c r="E99">
        <f t="shared" si="1"/>
        <v>3.821928094887362E-2</v>
      </c>
    </row>
    <row r="100" spans="1:5" x14ac:dyDescent="0.25">
      <c r="A100" t="s">
        <v>53</v>
      </c>
      <c r="B100">
        <v>1</v>
      </c>
      <c r="D100">
        <f t="shared" si="0"/>
        <v>5.0000000000000001E-3</v>
      </c>
      <c r="E100">
        <f t="shared" si="1"/>
        <v>3.821928094887362E-2</v>
      </c>
    </row>
    <row r="101" spans="1:5" x14ac:dyDescent="0.25">
      <c r="A101" t="s">
        <v>77</v>
      </c>
      <c r="B101">
        <v>2</v>
      </c>
      <c r="D101">
        <f t="shared" si="0"/>
        <v>0.01</v>
      </c>
      <c r="E101">
        <f t="shared" si="1"/>
        <v>6.6438561897747245E-2</v>
      </c>
    </row>
    <row r="102" spans="1:5" x14ac:dyDescent="0.25">
      <c r="A102" t="s">
        <v>96</v>
      </c>
      <c r="B102">
        <v>1</v>
      </c>
      <c r="D102">
        <f t="shared" si="0"/>
        <v>5.0000000000000001E-3</v>
      </c>
      <c r="E102">
        <f t="shared" si="1"/>
        <v>3.821928094887362E-2</v>
      </c>
    </row>
    <row r="103" spans="1:5" x14ac:dyDescent="0.25">
      <c r="A103" t="s">
        <v>64</v>
      </c>
      <c r="B103">
        <v>1</v>
      </c>
      <c r="D103">
        <f t="shared" si="0"/>
        <v>5.0000000000000001E-3</v>
      </c>
      <c r="E103">
        <f t="shared" si="1"/>
        <v>3.821928094887362E-2</v>
      </c>
    </row>
    <row r="104" spans="1:5" x14ac:dyDescent="0.25">
      <c r="A104" t="s">
        <v>83</v>
      </c>
      <c r="B104">
        <v>2</v>
      </c>
      <c r="D104">
        <f t="shared" si="0"/>
        <v>0.01</v>
      </c>
      <c r="E104">
        <f t="shared" si="1"/>
        <v>6.6438561897747245E-2</v>
      </c>
    </row>
    <row r="105" spans="1:5" x14ac:dyDescent="0.25">
      <c r="A105" t="s">
        <v>69</v>
      </c>
      <c r="B105">
        <v>1</v>
      </c>
      <c r="D105">
        <f t="shared" si="0"/>
        <v>5.0000000000000001E-3</v>
      </c>
      <c r="E105">
        <f t="shared" si="1"/>
        <v>3.821928094887362E-2</v>
      </c>
    </row>
    <row r="106" spans="1:5" x14ac:dyDescent="0.25">
      <c r="A106" t="s">
        <v>73</v>
      </c>
      <c r="B106">
        <v>3</v>
      </c>
      <c r="D106">
        <f t="shared" si="0"/>
        <v>1.4999999999999999E-2</v>
      </c>
      <c r="E106">
        <f t="shared" si="1"/>
        <v>9.0883405335803538E-2</v>
      </c>
    </row>
    <row r="107" spans="1:5" x14ac:dyDescent="0.25">
      <c r="A107" t="s">
        <v>117</v>
      </c>
      <c r="B107">
        <v>1</v>
      </c>
      <c r="D107">
        <f t="shared" si="0"/>
        <v>5.0000000000000001E-3</v>
      </c>
      <c r="E107">
        <f t="shared" si="1"/>
        <v>3.821928094887362E-2</v>
      </c>
    </row>
    <row r="108" spans="1:5" x14ac:dyDescent="0.25">
      <c r="A108" t="s">
        <v>106</v>
      </c>
      <c r="B108">
        <v>1</v>
      </c>
      <c r="D108">
        <f t="shared" si="0"/>
        <v>5.0000000000000001E-3</v>
      </c>
      <c r="E108">
        <f t="shared" si="1"/>
        <v>3.821928094887362E-2</v>
      </c>
    </row>
    <row r="109" spans="1:5" x14ac:dyDescent="0.25">
      <c r="A109" t="s">
        <v>75</v>
      </c>
      <c r="B109">
        <v>1</v>
      </c>
      <c r="D109">
        <f t="shared" si="0"/>
        <v>5.0000000000000001E-3</v>
      </c>
      <c r="E109">
        <f t="shared" si="1"/>
        <v>3.821928094887362E-2</v>
      </c>
    </row>
    <row r="110" spans="1:5" x14ac:dyDescent="0.25">
      <c r="A110" t="s">
        <v>72</v>
      </c>
      <c r="B110">
        <v>2</v>
      </c>
      <c r="D110">
        <f t="shared" si="0"/>
        <v>0.01</v>
      </c>
      <c r="E110">
        <f t="shared" si="1"/>
        <v>6.6438561897747245E-2</v>
      </c>
    </row>
    <row r="111" spans="1:5" x14ac:dyDescent="0.25">
      <c r="A111" t="s">
        <v>78</v>
      </c>
      <c r="B111">
        <v>1</v>
      </c>
      <c r="D111">
        <f t="shared" si="0"/>
        <v>5.0000000000000001E-3</v>
      </c>
      <c r="E111">
        <f t="shared" si="1"/>
        <v>3.821928094887362E-2</v>
      </c>
    </row>
    <row r="112" spans="1:5" x14ac:dyDescent="0.25">
      <c r="A112" t="s">
        <v>55</v>
      </c>
      <c r="B112">
        <v>1</v>
      </c>
      <c r="D112">
        <f t="shared" si="0"/>
        <v>5.0000000000000001E-3</v>
      </c>
      <c r="E112">
        <f t="shared" si="1"/>
        <v>3.821928094887362E-2</v>
      </c>
    </row>
    <row r="113" spans="1:5" x14ac:dyDescent="0.25">
      <c r="A113" t="s">
        <v>94</v>
      </c>
      <c r="B113">
        <v>1</v>
      </c>
      <c r="D113">
        <f t="shared" si="0"/>
        <v>5.0000000000000001E-3</v>
      </c>
      <c r="E113">
        <f t="shared" si="1"/>
        <v>3.821928094887362E-2</v>
      </c>
    </row>
    <row r="114" spans="1:5" x14ac:dyDescent="0.25">
      <c r="A114" t="s">
        <v>90</v>
      </c>
      <c r="B114">
        <v>1</v>
      </c>
      <c r="D114">
        <f t="shared" si="0"/>
        <v>5.0000000000000001E-3</v>
      </c>
      <c r="E114">
        <f t="shared" si="1"/>
        <v>3.821928094887362E-2</v>
      </c>
    </row>
    <row r="115" spans="1:5" x14ac:dyDescent="0.25">
      <c r="A115" t="s">
        <v>98</v>
      </c>
      <c r="B115">
        <v>2</v>
      </c>
      <c r="D115">
        <f t="shared" si="0"/>
        <v>0.01</v>
      </c>
      <c r="E115">
        <f t="shared" si="1"/>
        <v>6.6438561897747245E-2</v>
      </c>
    </row>
    <row r="116" spans="1:5" x14ac:dyDescent="0.25">
      <c r="A116" t="s">
        <v>93</v>
      </c>
      <c r="B116">
        <v>1</v>
      </c>
      <c r="D116">
        <f t="shared" si="0"/>
        <v>5.0000000000000001E-3</v>
      </c>
      <c r="E116">
        <f t="shared" si="1"/>
        <v>3.821928094887362E-2</v>
      </c>
    </row>
    <row r="117" spans="1:5" x14ac:dyDescent="0.25">
      <c r="A117" t="s">
        <v>67</v>
      </c>
      <c r="B117">
        <v>2</v>
      </c>
      <c r="D117">
        <f t="shared" si="0"/>
        <v>0.01</v>
      </c>
      <c r="E117">
        <f t="shared" si="1"/>
        <v>6.6438561897747245E-2</v>
      </c>
    </row>
    <row r="118" spans="1:5" x14ac:dyDescent="0.25">
      <c r="A118" t="s">
        <v>111</v>
      </c>
      <c r="B118">
        <v>1</v>
      </c>
      <c r="D118">
        <f t="shared" si="0"/>
        <v>5.0000000000000001E-3</v>
      </c>
      <c r="E118">
        <f t="shared" si="1"/>
        <v>3.821928094887362E-2</v>
      </c>
    </row>
    <row r="119" spans="1:5" x14ac:dyDescent="0.25">
      <c r="A119" t="s">
        <v>99</v>
      </c>
      <c r="B119">
        <v>1</v>
      </c>
      <c r="D119">
        <f t="shared" si="0"/>
        <v>5.0000000000000001E-3</v>
      </c>
      <c r="E119">
        <f t="shared" si="1"/>
        <v>3.821928094887362E-2</v>
      </c>
    </row>
    <row r="120" spans="1:5" x14ac:dyDescent="0.25">
      <c r="A120" t="s">
        <v>82</v>
      </c>
      <c r="B120">
        <v>1</v>
      </c>
      <c r="D120">
        <f t="shared" si="0"/>
        <v>5.0000000000000001E-3</v>
      </c>
      <c r="E120">
        <f t="shared" si="1"/>
        <v>3.821928094887362E-2</v>
      </c>
    </row>
    <row r="121" spans="1:5" x14ac:dyDescent="0.25">
      <c r="A121" t="s">
        <v>65</v>
      </c>
      <c r="B121">
        <v>1</v>
      </c>
      <c r="D121">
        <f t="shared" si="0"/>
        <v>5.0000000000000001E-3</v>
      </c>
      <c r="E121">
        <f t="shared" si="1"/>
        <v>3.821928094887362E-2</v>
      </c>
    </row>
    <row r="122" spans="1:5" x14ac:dyDescent="0.25">
      <c r="A122" t="s">
        <v>88</v>
      </c>
      <c r="B122">
        <v>2</v>
      </c>
      <c r="D122">
        <f t="shared" si="0"/>
        <v>0.01</v>
      </c>
      <c r="E122">
        <f t="shared" si="1"/>
        <v>6.6438561897747245E-2</v>
      </c>
    </row>
    <row r="123" spans="1:5" x14ac:dyDescent="0.25">
      <c r="A123" t="s">
        <v>66</v>
      </c>
      <c r="B123">
        <v>1</v>
      </c>
      <c r="D123">
        <f t="shared" si="0"/>
        <v>5.0000000000000001E-3</v>
      </c>
      <c r="E123">
        <f t="shared" si="1"/>
        <v>3.821928094887362E-2</v>
      </c>
    </row>
    <row r="124" spans="1:5" x14ac:dyDescent="0.25">
      <c r="A124" t="s">
        <v>110</v>
      </c>
      <c r="B124">
        <v>2</v>
      </c>
      <c r="D124">
        <f t="shared" si="0"/>
        <v>0.01</v>
      </c>
      <c r="E124">
        <f t="shared" si="1"/>
        <v>6.6438561897747245E-2</v>
      </c>
    </row>
    <row r="125" spans="1:5" x14ac:dyDescent="0.25">
      <c r="A125" t="s">
        <v>70</v>
      </c>
      <c r="B125">
        <v>1</v>
      </c>
      <c r="D125">
        <f t="shared" si="0"/>
        <v>5.0000000000000001E-3</v>
      </c>
      <c r="E125">
        <f t="shared" si="1"/>
        <v>3.821928094887362E-2</v>
      </c>
    </row>
    <row r="126" spans="1:5" x14ac:dyDescent="0.25">
      <c r="A126" t="s">
        <v>103</v>
      </c>
      <c r="B126">
        <v>1</v>
      </c>
      <c r="D126">
        <f t="shared" si="0"/>
        <v>5.0000000000000001E-3</v>
      </c>
      <c r="E126">
        <f t="shared" si="1"/>
        <v>3.821928094887362E-2</v>
      </c>
    </row>
    <row r="127" spans="1:5" x14ac:dyDescent="0.25">
      <c r="A127" t="s">
        <v>87</v>
      </c>
      <c r="B127">
        <v>1</v>
      </c>
      <c r="D127">
        <f t="shared" si="0"/>
        <v>5.0000000000000001E-3</v>
      </c>
      <c r="E127">
        <f t="shared" si="1"/>
        <v>3.821928094887362E-2</v>
      </c>
    </row>
    <row r="128" spans="1:5" x14ac:dyDescent="0.25">
      <c r="A128" t="s">
        <v>79</v>
      </c>
      <c r="B128">
        <v>1</v>
      </c>
      <c r="D128">
        <f t="shared" si="0"/>
        <v>5.0000000000000001E-3</v>
      </c>
      <c r="E128">
        <f t="shared" si="1"/>
        <v>3.821928094887362E-2</v>
      </c>
    </row>
    <row r="129" spans="1:5" x14ac:dyDescent="0.25">
      <c r="A129" t="s">
        <v>113</v>
      </c>
      <c r="B129">
        <v>1</v>
      </c>
      <c r="D129">
        <f t="shared" si="0"/>
        <v>5.0000000000000001E-3</v>
      </c>
      <c r="E129">
        <f t="shared" si="1"/>
        <v>3.821928094887362E-2</v>
      </c>
    </row>
    <row r="130" spans="1:5" x14ac:dyDescent="0.25">
      <c r="A130" t="s">
        <v>95</v>
      </c>
      <c r="B130">
        <v>1</v>
      </c>
      <c r="D130">
        <f t="shared" si="0"/>
        <v>5.0000000000000001E-3</v>
      </c>
      <c r="E130">
        <f t="shared" si="1"/>
        <v>3.821928094887362E-2</v>
      </c>
    </row>
    <row r="131" spans="1:5" x14ac:dyDescent="0.25">
      <c r="A131" t="s">
        <v>101</v>
      </c>
      <c r="B131">
        <v>3</v>
      </c>
      <c r="D131">
        <f t="shared" si="0"/>
        <v>1.4999999999999999E-2</v>
      </c>
      <c r="E131">
        <f t="shared" si="1"/>
        <v>9.0883405335803538E-2</v>
      </c>
    </row>
    <row r="132" spans="1:5" x14ac:dyDescent="0.25">
      <c r="A132" t="s">
        <v>105</v>
      </c>
      <c r="B132">
        <v>1</v>
      </c>
      <c r="D132">
        <f t="shared" si="0"/>
        <v>5.0000000000000001E-3</v>
      </c>
      <c r="E132">
        <f t="shared" si="1"/>
        <v>3.821928094887362E-2</v>
      </c>
    </row>
    <row r="133" spans="1:5" x14ac:dyDescent="0.25">
      <c r="A133" t="s">
        <v>62</v>
      </c>
      <c r="B133">
        <v>1</v>
      </c>
      <c r="D133">
        <f t="shared" si="0"/>
        <v>5.0000000000000001E-3</v>
      </c>
      <c r="E133">
        <f t="shared" si="1"/>
        <v>3.821928094887362E-2</v>
      </c>
    </row>
    <row r="134" spans="1:5" x14ac:dyDescent="0.25">
      <c r="A134" t="s">
        <v>74</v>
      </c>
      <c r="B134">
        <v>1</v>
      </c>
      <c r="D134">
        <f t="shared" si="0"/>
        <v>5.0000000000000001E-3</v>
      </c>
      <c r="E134">
        <f t="shared" si="1"/>
        <v>3.821928094887362E-2</v>
      </c>
    </row>
    <row r="135" spans="1:5" x14ac:dyDescent="0.25">
      <c r="A135" t="s">
        <v>49</v>
      </c>
      <c r="B135">
        <v>1</v>
      </c>
      <c r="D135">
        <f t="shared" si="0"/>
        <v>5.0000000000000001E-3</v>
      </c>
      <c r="E135">
        <f t="shared" si="1"/>
        <v>3.821928094887362E-2</v>
      </c>
    </row>
    <row r="136" spans="1:5" x14ac:dyDescent="0.25">
      <c r="A136" t="s">
        <v>61</v>
      </c>
      <c r="B136">
        <v>1</v>
      </c>
      <c r="D136">
        <f t="shared" si="0"/>
        <v>5.0000000000000001E-3</v>
      </c>
      <c r="E136">
        <f t="shared" si="1"/>
        <v>3.821928094887362E-2</v>
      </c>
    </row>
    <row r="137" spans="1:5" x14ac:dyDescent="0.25">
      <c r="A137" t="s">
        <v>97</v>
      </c>
      <c r="B137">
        <v>1</v>
      </c>
      <c r="D137">
        <f t="shared" si="0"/>
        <v>5.0000000000000001E-3</v>
      </c>
      <c r="E137">
        <f t="shared" si="1"/>
        <v>3.821928094887362E-2</v>
      </c>
    </row>
    <row r="138" spans="1:5" x14ac:dyDescent="0.25">
      <c r="A138" t="s">
        <v>86</v>
      </c>
      <c r="B138">
        <v>9</v>
      </c>
      <c r="D138">
        <f t="shared" si="0"/>
        <v>4.4999999999999998E-2</v>
      </c>
      <c r="E138">
        <f t="shared" si="1"/>
        <v>0.20132690347495855</v>
      </c>
    </row>
    <row r="139" spans="1:5" x14ac:dyDescent="0.25">
      <c r="A139" t="s">
        <v>92</v>
      </c>
      <c r="B139">
        <v>1</v>
      </c>
      <c r="D139">
        <f t="shared" si="0"/>
        <v>5.0000000000000001E-3</v>
      </c>
      <c r="E139">
        <f t="shared" si="1"/>
        <v>3.821928094887362E-2</v>
      </c>
    </row>
    <row r="140" spans="1:5" x14ac:dyDescent="0.25">
      <c r="A140" t="s">
        <v>85</v>
      </c>
      <c r="B140">
        <v>2</v>
      </c>
      <c r="D140">
        <f t="shared" si="0"/>
        <v>0.01</v>
      </c>
      <c r="E140">
        <f t="shared" si="1"/>
        <v>6.6438561897747245E-2</v>
      </c>
    </row>
    <row r="141" spans="1:5" x14ac:dyDescent="0.25">
      <c r="A141" t="s">
        <v>91</v>
      </c>
      <c r="B141">
        <v>3</v>
      </c>
      <c r="D141">
        <f t="shared" si="0"/>
        <v>1.4999999999999999E-2</v>
      </c>
      <c r="E141">
        <f t="shared" si="1"/>
        <v>9.0883405335803538E-2</v>
      </c>
    </row>
    <row r="142" spans="1:5" x14ac:dyDescent="0.25">
      <c r="A142" t="s">
        <v>104</v>
      </c>
      <c r="B142">
        <v>2</v>
      </c>
      <c r="D142">
        <f t="shared" ref="D142:D148" si="2">B142/200</f>
        <v>0.01</v>
      </c>
      <c r="E142">
        <f t="shared" ref="E142:E148" si="3">-(D142*LOG(D142, 2))</f>
        <v>6.6438561897747245E-2</v>
      </c>
    </row>
    <row r="143" spans="1:5" x14ac:dyDescent="0.25">
      <c r="A143" t="s">
        <v>60</v>
      </c>
      <c r="B143">
        <v>1</v>
      </c>
      <c r="D143">
        <f t="shared" si="2"/>
        <v>5.0000000000000001E-3</v>
      </c>
      <c r="E143">
        <f t="shared" si="3"/>
        <v>3.821928094887362E-2</v>
      </c>
    </row>
    <row r="144" spans="1:5" x14ac:dyDescent="0.25">
      <c r="A144" t="s">
        <v>80</v>
      </c>
      <c r="B144">
        <v>2</v>
      </c>
      <c r="D144">
        <f t="shared" si="2"/>
        <v>0.01</v>
      </c>
      <c r="E144">
        <f t="shared" si="3"/>
        <v>6.6438561897747245E-2</v>
      </c>
    </row>
    <row r="145" spans="1:5" x14ac:dyDescent="0.25">
      <c r="A145" t="s">
        <v>107</v>
      </c>
      <c r="B145">
        <v>1</v>
      </c>
      <c r="D145">
        <f t="shared" si="2"/>
        <v>5.0000000000000001E-3</v>
      </c>
      <c r="E145">
        <f t="shared" si="3"/>
        <v>3.821928094887362E-2</v>
      </c>
    </row>
    <row r="146" spans="1:5" x14ac:dyDescent="0.25">
      <c r="A146" t="s">
        <v>108</v>
      </c>
      <c r="B146">
        <v>1</v>
      </c>
      <c r="D146">
        <f t="shared" si="2"/>
        <v>5.0000000000000001E-3</v>
      </c>
      <c r="E146">
        <f t="shared" si="3"/>
        <v>3.821928094887362E-2</v>
      </c>
    </row>
    <row r="147" spans="1:5" x14ac:dyDescent="0.25">
      <c r="A147" t="s">
        <v>112</v>
      </c>
      <c r="B147">
        <v>1</v>
      </c>
      <c r="D147">
        <f t="shared" si="2"/>
        <v>5.0000000000000001E-3</v>
      </c>
      <c r="E147">
        <f t="shared" si="3"/>
        <v>3.821928094887362E-2</v>
      </c>
    </row>
    <row r="148" spans="1:5" x14ac:dyDescent="0.25">
      <c r="A148" t="s">
        <v>119</v>
      </c>
      <c r="B148">
        <v>97</v>
      </c>
      <c r="D148">
        <f t="shared" si="2"/>
        <v>0.48499999999999999</v>
      </c>
      <c r="E148">
        <f t="shared" si="3"/>
        <v>0.50631252357998469</v>
      </c>
    </row>
    <row r="149" spans="1:5" x14ac:dyDescent="0.25">
      <c r="A149" t="s">
        <v>10</v>
      </c>
      <c r="B149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2" zoomScaleNormal="100" workbookViewId="0">
      <selection activeCell="L24" sqref="L24"/>
    </sheetView>
  </sheetViews>
  <sheetFormatPr baseColWidth="10" defaultRowHeight="15" x14ac:dyDescent="0.25"/>
  <cols>
    <col min="1" max="1" width="16.140625" bestFit="1" customWidth="1"/>
    <col min="2" max="2" width="13" bestFit="1" customWidth="1"/>
    <col min="3" max="3" width="11.28515625" bestFit="1" customWidth="1"/>
    <col min="4" max="4" width="14" bestFit="1" customWidth="1"/>
    <col min="5" max="5" width="16.85546875" bestFit="1" customWidth="1"/>
    <col min="6" max="6" width="16.28515625" bestFit="1" customWidth="1"/>
    <col min="8" max="8" width="7" bestFit="1" customWidth="1"/>
    <col min="9" max="9" width="14.140625" bestFit="1" customWidth="1"/>
    <col min="10" max="10" width="19.28515625" bestFit="1" customWidth="1"/>
    <col min="11" max="11" width="6" bestFit="1" customWidth="1"/>
  </cols>
  <sheetData>
    <row r="1" spans="1:11" x14ac:dyDescent="0.25">
      <c r="A1" s="7"/>
      <c r="B1" s="8" t="s">
        <v>128</v>
      </c>
      <c r="C1" s="8"/>
      <c r="D1" s="8"/>
      <c r="E1" s="8"/>
      <c r="F1" s="8"/>
      <c r="G1" s="8"/>
      <c r="H1" s="8"/>
      <c r="I1" s="8"/>
      <c r="J1" s="9"/>
    </row>
    <row r="2" spans="1:11" x14ac:dyDescent="0.25">
      <c r="A2" s="10" t="s">
        <v>123</v>
      </c>
      <c r="B2" s="6" t="s">
        <v>31</v>
      </c>
      <c r="C2" s="6" t="s">
        <v>33</v>
      </c>
      <c r="D2" s="6" t="s">
        <v>37</v>
      </c>
      <c r="E2" s="6" t="s">
        <v>34</v>
      </c>
      <c r="F2" s="6" t="s">
        <v>11</v>
      </c>
      <c r="G2" s="6" t="s">
        <v>36</v>
      </c>
      <c r="H2" s="6" t="s">
        <v>16</v>
      </c>
      <c r="I2" s="6" t="s">
        <v>35</v>
      </c>
      <c r="J2" s="11" t="s">
        <v>32</v>
      </c>
    </row>
    <row r="3" spans="1:11" x14ac:dyDescent="0.25">
      <c r="A3" s="10" t="s">
        <v>2</v>
      </c>
      <c r="B3" s="6"/>
      <c r="C3" s="6"/>
      <c r="D3" s="6"/>
      <c r="E3" s="6"/>
      <c r="F3" s="6">
        <v>17</v>
      </c>
      <c r="G3" s="6"/>
      <c r="H3" s="6">
        <v>1</v>
      </c>
      <c r="I3" s="6"/>
      <c r="J3" s="11">
        <v>21</v>
      </c>
    </row>
    <row r="4" spans="1:11" x14ac:dyDescent="0.25">
      <c r="A4" s="10" t="s">
        <v>3</v>
      </c>
      <c r="B4" s="6">
        <v>1</v>
      </c>
      <c r="C4" s="6"/>
      <c r="D4" s="6"/>
      <c r="E4" s="6"/>
      <c r="F4" s="6">
        <v>3</v>
      </c>
      <c r="G4" s="6"/>
      <c r="H4" s="6">
        <v>2</v>
      </c>
      <c r="I4" s="6"/>
      <c r="J4" s="11">
        <v>9</v>
      </c>
    </row>
    <row r="5" spans="1:11" x14ac:dyDescent="0.25">
      <c r="A5" s="10" t="s">
        <v>4</v>
      </c>
      <c r="B5" s="6"/>
      <c r="C5" s="6"/>
      <c r="D5" s="6"/>
      <c r="E5" s="6"/>
      <c r="F5" s="6">
        <v>2</v>
      </c>
      <c r="G5" s="6"/>
      <c r="H5" s="6"/>
      <c r="I5" s="6"/>
      <c r="J5" s="11">
        <v>5</v>
      </c>
    </row>
    <row r="6" spans="1:11" x14ac:dyDescent="0.25">
      <c r="A6" s="10" t="s">
        <v>5</v>
      </c>
      <c r="B6" s="6"/>
      <c r="C6" s="6"/>
      <c r="D6" s="6"/>
      <c r="E6" s="6"/>
      <c r="F6" s="6">
        <v>1</v>
      </c>
      <c r="G6" s="6"/>
      <c r="H6" s="6"/>
      <c r="I6" s="6">
        <v>1</v>
      </c>
      <c r="J6" s="11">
        <v>3</v>
      </c>
    </row>
    <row r="7" spans="1:11" x14ac:dyDescent="0.25">
      <c r="A7" s="10" t="s">
        <v>6</v>
      </c>
      <c r="B7" s="6"/>
      <c r="C7" s="6"/>
      <c r="D7" s="6"/>
      <c r="E7" s="6"/>
      <c r="F7" s="6"/>
      <c r="G7" s="6"/>
      <c r="H7" s="6"/>
      <c r="I7" s="6"/>
      <c r="J7" s="11">
        <v>1</v>
      </c>
    </row>
    <row r="8" spans="1:11" x14ac:dyDescent="0.25">
      <c r="A8" s="10" t="s">
        <v>7</v>
      </c>
      <c r="B8" s="6"/>
      <c r="C8" s="6">
        <v>1</v>
      </c>
      <c r="D8" s="6"/>
      <c r="E8" s="6"/>
      <c r="F8" s="6"/>
      <c r="G8" s="6"/>
      <c r="H8" s="6"/>
      <c r="I8" s="6"/>
      <c r="J8" s="11"/>
    </row>
    <row r="9" spans="1:11" x14ac:dyDescent="0.25">
      <c r="A9" s="10" t="s">
        <v>8</v>
      </c>
      <c r="B9" s="6"/>
      <c r="C9" s="6"/>
      <c r="D9" s="6"/>
      <c r="E9" s="6"/>
      <c r="F9" s="6"/>
      <c r="G9" s="6"/>
      <c r="H9" s="6"/>
      <c r="I9" s="6"/>
      <c r="J9" s="11">
        <v>2</v>
      </c>
    </row>
    <row r="10" spans="1:11" ht="15.75" thickBot="1" x14ac:dyDescent="0.3">
      <c r="A10" s="12" t="s">
        <v>9</v>
      </c>
      <c r="B10" s="13"/>
      <c r="C10" s="13"/>
      <c r="D10" s="13">
        <v>1</v>
      </c>
      <c r="E10" s="13">
        <v>2</v>
      </c>
      <c r="F10" s="13">
        <v>70</v>
      </c>
      <c r="G10" s="13">
        <v>1</v>
      </c>
      <c r="H10" s="13"/>
      <c r="I10" s="13"/>
      <c r="J10" s="14">
        <v>56</v>
      </c>
    </row>
    <row r="11" spans="1:11" ht="15.75" thickBot="1" x14ac:dyDescent="0.3"/>
    <row r="12" spans="1:11" x14ac:dyDescent="0.25">
      <c r="A12" s="7"/>
      <c r="B12" s="25" t="s">
        <v>128</v>
      </c>
      <c r="C12" s="8"/>
      <c r="D12" s="8"/>
      <c r="E12" s="8"/>
      <c r="F12" s="8"/>
      <c r="G12" s="8"/>
      <c r="H12" s="8"/>
      <c r="I12" s="8"/>
      <c r="J12" s="9"/>
    </row>
    <row r="13" spans="1:11" ht="15.75" thickBot="1" x14ac:dyDescent="0.3">
      <c r="A13" s="10" t="s">
        <v>123</v>
      </c>
      <c r="B13" s="6" t="s">
        <v>31</v>
      </c>
      <c r="C13" s="6" t="s">
        <v>33</v>
      </c>
      <c r="D13" s="6" t="s">
        <v>37</v>
      </c>
      <c r="E13" s="6" t="s">
        <v>34</v>
      </c>
      <c r="F13" s="6" t="s">
        <v>11</v>
      </c>
      <c r="G13" s="6" t="s">
        <v>36</v>
      </c>
      <c r="H13" s="6" t="s">
        <v>16</v>
      </c>
      <c r="I13" s="6" t="s">
        <v>35</v>
      </c>
      <c r="J13" s="11" t="s">
        <v>32</v>
      </c>
    </row>
    <row r="14" spans="1:11" x14ac:dyDescent="0.25">
      <c r="A14" s="17" t="s">
        <v>2</v>
      </c>
      <c r="B14" s="18"/>
      <c r="C14" s="18"/>
      <c r="D14" s="18"/>
      <c r="E14" s="18"/>
      <c r="F14" s="18">
        <f>17/200</f>
        <v>8.5000000000000006E-2</v>
      </c>
      <c r="G14" s="18"/>
      <c r="H14" s="18">
        <f>1/200</f>
        <v>5.0000000000000001E-3</v>
      </c>
      <c r="I14" s="18"/>
      <c r="J14" s="19">
        <f>21/200</f>
        <v>0.105</v>
      </c>
      <c r="K14" s="20">
        <f>SUM(B14:J14)</f>
        <v>0.19500000000000001</v>
      </c>
    </row>
    <row r="15" spans="1:11" x14ac:dyDescent="0.25">
      <c r="A15" s="10" t="s">
        <v>3</v>
      </c>
      <c r="B15" s="6">
        <f>1/200</f>
        <v>5.0000000000000001E-3</v>
      </c>
      <c r="C15" s="6"/>
      <c r="D15" s="6"/>
      <c r="E15" s="6"/>
      <c r="F15" s="6">
        <f>3/200</f>
        <v>1.4999999999999999E-2</v>
      </c>
      <c r="G15" s="6"/>
      <c r="H15" s="6">
        <f>2/200</f>
        <v>0.01</v>
      </c>
      <c r="I15" s="6"/>
      <c r="J15" s="11">
        <f>9/200</f>
        <v>4.4999999999999998E-2</v>
      </c>
      <c r="K15" s="15">
        <f t="shared" ref="K15:K21" si="0">SUM(B15:J15)</f>
        <v>7.4999999999999997E-2</v>
      </c>
    </row>
    <row r="16" spans="1:11" x14ac:dyDescent="0.25">
      <c r="A16" s="17" t="s">
        <v>4</v>
      </c>
      <c r="B16" s="18"/>
      <c r="C16" s="18"/>
      <c r="D16" s="18"/>
      <c r="E16" s="18"/>
      <c r="F16" s="18">
        <f>2/200</f>
        <v>0.01</v>
      </c>
      <c r="G16" s="18"/>
      <c r="H16" s="18"/>
      <c r="I16" s="18"/>
      <c r="J16" s="19">
        <f>5/200</f>
        <v>2.5000000000000001E-2</v>
      </c>
      <c r="K16" s="21">
        <f t="shared" si="0"/>
        <v>3.5000000000000003E-2</v>
      </c>
    </row>
    <row r="17" spans="1:12" x14ac:dyDescent="0.25">
      <c r="A17" s="10" t="s">
        <v>5</v>
      </c>
      <c r="B17" s="6"/>
      <c r="C17" s="6"/>
      <c r="D17" s="6"/>
      <c r="E17" s="6"/>
      <c r="F17" s="6">
        <f>1/200</f>
        <v>5.0000000000000001E-3</v>
      </c>
      <c r="G17" s="6"/>
      <c r="H17" s="6"/>
      <c r="I17" s="6">
        <f>1/200</f>
        <v>5.0000000000000001E-3</v>
      </c>
      <c r="J17" s="11">
        <f>3/200</f>
        <v>1.4999999999999999E-2</v>
      </c>
      <c r="K17" s="15">
        <f t="shared" si="0"/>
        <v>2.5000000000000001E-2</v>
      </c>
    </row>
    <row r="18" spans="1:12" x14ac:dyDescent="0.25">
      <c r="A18" s="17" t="s">
        <v>6</v>
      </c>
      <c r="B18" s="18"/>
      <c r="C18" s="18"/>
      <c r="D18" s="18"/>
      <c r="E18" s="18"/>
      <c r="F18" s="18"/>
      <c r="G18" s="18"/>
      <c r="H18" s="18"/>
      <c r="I18" s="18"/>
      <c r="J18" s="19">
        <f>1/200</f>
        <v>5.0000000000000001E-3</v>
      </c>
      <c r="K18" s="21">
        <f t="shared" si="0"/>
        <v>5.0000000000000001E-3</v>
      </c>
    </row>
    <row r="19" spans="1:12" x14ac:dyDescent="0.25">
      <c r="A19" s="10" t="s">
        <v>7</v>
      </c>
      <c r="B19" s="6"/>
      <c r="C19" s="6">
        <f>1/200</f>
        <v>5.0000000000000001E-3</v>
      </c>
      <c r="D19" s="6"/>
      <c r="E19" s="6"/>
      <c r="F19" s="6"/>
      <c r="G19" s="6"/>
      <c r="H19" s="6"/>
      <c r="I19" s="6"/>
      <c r="J19" s="11"/>
      <c r="K19" s="15">
        <f t="shared" si="0"/>
        <v>5.0000000000000001E-3</v>
      </c>
    </row>
    <row r="20" spans="1:12" x14ac:dyDescent="0.25">
      <c r="A20" s="17" t="s">
        <v>8</v>
      </c>
      <c r="B20" s="18"/>
      <c r="C20" s="18"/>
      <c r="D20" s="18"/>
      <c r="E20" s="18"/>
      <c r="F20" s="18"/>
      <c r="G20" s="18"/>
      <c r="H20" s="18"/>
      <c r="I20" s="18"/>
      <c r="J20" s="19">
        <f>2/200</f>
        <v>0.01</v>
      </c>
      <c r="K20" s="21">
        <f t="shared" si="0"/>
        <v>0.01</v>
      </c>
    </row>
    <row r="21" spans="1:12" ht="15.75" thickBot="1" x14ac:dyDescent="0.3">
      <c r="A21" s="12" t="s">
        <v>9</v>
      </c>
      <c r="B21" s="13"/>
      <c r="C21" s="13"/>
      <c r="D21" s="13">
        <f>1/200</f>
        <v>5.0000000000000001E-3</v>
      </c>
      <c r="E21" s="13">
        <f>2/200</f>
        <v>0.01</v>
      </c>
      <c r="F21" s="13">
        <f>70/200</f>
        <v>0.35</v>
      </c>
      <c r="G21" s="13">
        <f>1/200</f>
        <v>5.0000000000000001E-3</v>
      </c>
      <c r="H21" s="13"/>
      <c r="I21" s="13"/>
      <c r="J21" s="14">
        <f>56/200</f>
        <v>0.28000000000000003</v>
      </c>
      <c r="K21" s="16">
        <f t="shared" si="0"/>
        <v>0.65</v>
      </c>
    </row>
    <row r="22" spans="1:12" ht="15.75" thickBot="1" x14ac:dyDescent="0.3">
      <c r="A22" s="24"/>
      <c r="B22" s="22">
        <f>SUM(B14:B21)</f>
        <v>5.0000000000000001E-3</v>
      </c>
      <c r="C22" s="22">
        <f t="shared" ref="C22:J22" si="1">SUM(C14:C21)</f>
        <v>5.0000000000000001E-3</v>
      </c>
      <c r="D22" s="22">
        <f t="shared" si="1"/>
        <v>5.0000000000000001E-3</v>
      </c>
      <c r="E22" s="22">
        <f t="shared" si="1"/>
        <v>0.01</v>
      </c>
      <c r="F22" s="22">
        <f t="shared" si="1"/>
        <v>0.46499999999999997</v>
      </c>
      <c r="G22" s="22">
        <f t="shared" si="1"/>
        <v>5.0000000000000001E-3</v>
      </c>
      <c r="H22" s="22">
        <f t="shared" si="1"/>
        <v>1.4999999999999999E-2</v>
      </c>
      <c r="I22" s="22">
        <f t="shared" si="1"/>
        <v>5.0000000000000001E-3</v>
      </c>
      <c r="J22" s="23">
        <f t="shared" si="1"/>
        <v>0.48500000000000004</v>
      </c>
    </row>
    <row r="24" spans="1:12" x14ac:dyDescent="0.25">
      <c r="A24" s="26" t="s">
        <v>132</v>
      </c>
      <c r="B24" s="28">
        <f>-(K14*LOG(K14, 2))</f>
        <v>0.45989852432793293</v>
      </c>
      <c r="C24" s="28">
        <f>-(K15*LOG(K15, 2))</f>
        <v>0.28027241956246546</v>
      </c>
      <c r="D24" s="28">
        <f>-(K16*LOG(K16, 2))</f>
        <v>0.16927754437009923</v>
      </c>
      <c r="E24" s="28">
        <f>-(K17*LOG(K17, 2))</f>
        <v>0.13304820237218407</v>
      </c>
      <c r="F24" s="28">
        <f>-(K18*LOG(K18, 2))</f>
        <v>3.821928094887362E-2</v>
      </c>
      <c r="G24" s="28">
        <f>-(K19*LOG(K19, 2))</f>
        <v>3.821928094887362E-2</v>
      </c>
      <c r="H24" s="28">
        <f>-(K20*LOG(K20, 2))</f>
        <v>6.6438561897747245E-2</v>
      </c>
      <c r="I24" s="28">
        <f>-(K21*LOG(K21, 2))</f>
        <v>0.40396744488507558</v>
      </c>
      <c r="L24" s="27">
        <v>1.5893412593132519</v>
      </c>
    </row>
    <row r="26" spans="1:12" x14ac:dyDescent="0.25">
      <c r="A26" s="26" t="s">
        <v>131</v>
      </c>
      <c r="B26" s="29">
        <f>-(B22)*(B15*LOG(B15, 2))</f>
        <v>1.910964047443681E-4</v>
      </c>
      <c r="C26" s="29">
        <f>-(C22)*(C19*LOG(C19, 2))</f>
        <v>1.910964047443681E-4</v>
      </c>
      <c r="D26" s="29">
        <f>-(D22)*(D21*LOG(D21, 2))</f>
        <v>1.910964047443681E-4</v>
      </c>
      <c r="E26" s="29">
        <f>-(E22)*(E21*LOG(E21, 2))</f>
        <v>6.6438561897747244E-4</v>
      </c>
      <c r="F26" s="29">
        <f>-(F22)*((F14*LOG(F14,2))+(F15*LOG(F15,2))+(F16*LOG(F16,2))+(F17*LOG(F17,2))+(F21*LOG(F21,2)))</f>
        <v>0.47798991138329683</v>
      </c>
      <c r="G26" s="29">
        <f>-(G22)*(G21*LOG(G21, 2))</f>
        <v>1.910964047443681E-4</v>
      </c>
      <c r="H26" s="29">
        <f>-(H22)*(H14*LOG(H14, 2)+(H15*LOG(H15, 2)))</f>
        <v>1.5698676426993128E-3</v>
      </c>
      <c r="I26" s="29">
        <f>-(I22)*(I17*LOG(I17, 2))</f>
        <v>1.910964047443681E-4</v>
      </c>
      <c r="J26" s="29">
        <f>-(J22)*((J14*LOG(J14, 2))+(J15*LOG(J15, 2))+(J16*LOG(J16, 2))+(J17*LOG(J17, 2))+(J18*LOG(J18, 2))+(J20*LOG(J20, 2))+(J21*LOG(J21, 2)))</f>
        <v>0.67199091556959445</v>
      </c>
      <c r="L26" s="27">
        <f>SUM(B26:J26)</f>
        <v>1.15317056223829</v>
      </c>
    </row>
    <row r="28" spans="1:12" x14ac:dyDescent="0.25">
      <c r="A28" t="s">
        <v>133</v>
      </c>
      <c r="B28">
        <f>L24-L26</f>
        <v>0.43617069707496192</v>
      </c>
    </row>
  </sheetData>
  <pageMargins left="0.7" right="0.7" top="0.75" bottom="0.75" header="0.3" footer="0.3"/>
  <ignoredErrors>
    <ignoredError sqref="F2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N4" sqref="N4"/>
    </sheetView>
  </sheetViews>
  <sheetFormatPr baseColWidth="10" defaultRowHeight="15" x14ac:dyDescent="0.25"/>
  <cols>
    <col min="1" max="1" width="17.5703125" bestFit="1" customWidth="1"/>
    <col min="2" max="2" width="19" bestFit="1" customWidth="1"/>
    <col min="4" max="4" width="12.28515625" bestFit="1" customWidth="1"/>
    <col min="5" max="5" width="11.85546875" bestFit="1" customWidth="1"/>
    <col min="6" max="6" width="10" bestFit="1" customWidth="1"/>
    <col min="8" max="8" width="13.5703125" bestFit="1" customWidth="1"/>
    <col min="10" max="10" width="12.42578125" bestFit="1" customWidth="1"/>
  </cols>
  <sheetData>
    <row r="1" spans="1:10" x14ac:dyDescent="0.25">
      <c r="A1" s="3" t="s">
        <v>0</v>
      </c>
      <c r="B1" t="s">
        <v>1</v>
      </c>
      <c r="D1" t="s">
        <v>44</v>
      </c>
      <c r="F1" t="s">
        <v>45</v>
      </c>
      <c r="H1" t="s">
        <v>46</v>
      </c>
      <c r="J1" t="s">
        <v>47</v>
      </c>
    </row>
    <row r="2" spans="1:10" x14ac:dyDescent="0.25">
      <c r="A2" s="1" t="s">
        <v>2</v>
      </c>
      <c r="B2" s="2">
        <v>39</v>
      </c>
    </row>
    <row r="3" spans="1:10" x14ac:dyDescent="0.25">
      <c r="A3" s="1" t="s">
        <v>3</v>
      </c>
      <c r="B3" s="2">
        <v>15</v>
      </c>
    </row>
    <row r="4" spans="1:10" x14ac:dyDescent="0.25">
      <c r="A4" s="1" t="s">
        <v>4</v>
      </c>
      <c r="B4" s="2">
        <v>7</v>
      </c>
    </row>
    <row r="5" spans="1:10" x14ac:dyDescent="0.25">
      <c r="A5" s="1" t="s">
        <v>5</v>
      </c>
      <c r="B5" s="2">
        <v>5</v>
      </c>
    </row>
    <row r="6" spans="1:10" x14ac:dyDescent="0.25">
      <c r="A6" s="1" t="s">
        <v>6</v>
      </c>
      <c r="B6" s="2">
        <v>1</v>
      </c>
    </row>
    <row r="7" spans="1:10" x14ac:dyDescent="0.25">
      <c r="A7" s="1" t="s">
        <v>7</v>
      </c>
      <c r="B7" s="2">
        <v>1</v>
      </c>
    </row>
    <row r="8" spans="1:10" x14ac:dyDescent="0.25">
      <c r="A8" s="1" t="s">
        <v>8</v>
      </c>
      <c r="B8" s="2">
        <v>2</v>
      </c>
    </row>
    <row r="9" spans="1:10" x14ac:dyDescent="0.25">
      <c r="A9" s="1" t="s">
        <v>9</v>
      </c>
      <c r="B9" s="2">
        <v>130</v>
      </c>
    </row>
    <row r="10" spans="1:10" x14ac:dyDescent="0.25">
      <c r="A10" s="1" t="s">
        <v>10</v>
      </c>
      <c r="B10" s="2">
        <v>200</v>
      </c>
    </row>
    <row r="12" spans="1:10" x14ac:dyDescent="0.25">
      <c r="A12" t="s">
        <v>0</v>
      </c>
      <c r="B12" t="s">
        <v>1</v>
      </c>
    </row>
    <row r="13" spans="1:10" x14ac:dyDescent="0.25">
      <c r="A13" t="s">
        <v>2</v>
      </c>
      <c r="B13">
        <v>39</v>
      </c>
      <c r="D13">
        <f t="shared" ref="D13:D20" si="0">B13/200</f>
        <v>0.19500000000000001</v>
      </c>
      <c r="E13">
        <f>-(D13*LOG(D13, 2))</f>
        <v>0.45989852432793293</v>
      </c>
      <c r="F13">
        <f>SUM(E13:E20)</f>
        <v>1.5893412593132519</v>
      </c>
    </row>
    <row r="14" spans="1:10" x14ac:dyDescent="0.25">
      <c r="A14" t="s">
        <v>3</v>
      </c>
      <c r="B14">
        <v>15</v>
      </c>
      <c r="D14">
        <f t="shared" si="0"/>
        <v>7.4999999999999997E-2</v>
      </c>
      <c r="E14">
        <f t="shared" ref="E14:E20" si="1">-(D14*LOG(D14, 2))</f>
        <v>0.28027241956246546</v>
      </c>
    </row>
    <row r="15" spans="1:10" x14ac:dyDescent="0.25">
      <c r="A15" t="s">
        <v>4</v>
      </c>
      <c r="B15">
        <v>7</v>
      </c>
      <c r="D15">
        <f t="shared" si="0"/>
        <v>3.5000000000000003E-2</v>
      </c>
      <c r="E15">
        <f t="shared" si="1"/>
        <v>0.16927754437009923</v>
      </c>
    </row>
    <row r="16" spans="1:10" x14ac:dyDescent="0.25">
      <c r="A16" t="s">
        <v>5</v>
      </c>
      <c r="B16">
        <v>5</v>
      </c>
      <c r="D16">
        <f t="shared" si="0"/>
        <v>2.5000000000000001E-2</v>
      </c>
      <c r="E16">
        <f t="shared" si="1"/>
        <v>0.13304820237218407</v>
      </c>
    </row>
    <row r="17" spans="1:5" x14ac:dyDescent="0.25">
      <c r="A17" t="s">
        <v>6</v>
      </c>
      <c r="B17">
        <v>1</v>
      </c>
      <c r="D17">
        <f t="shared" si="0"/>
        <v>5.0000000000000001E-3</v>
      </c>
      <c r="E17">
        <f t="shared" si="1"/>
        <v>3.821928094887362E-2</v>
      </c>
    </row>
    <row r="18" spans="1:5" x14ac:dyDescent="0.25">
      <c r="A18" t="s">
        <v>7</v>
      </c>
      <c r="B18">
        <v>1</v>
      </c>
      <c r="D18">
        <f t="shared" si="0"/>
        <v>5.0000000000000001E-3</v>
      </c>
      <c r="E18">
        <f t="shared" si="1"/>
        <v>3.821928094887362E-2</v>
      </c>
    </row>
    <row r="19" spans="1:5" x14ac:dyDescent="0.25">
      <c r="A19" t="s">
        <v>8</v>
      </c>
      <c r="B19">
        <v>2</v>
      </c>
      <c r="D19">
        <f t="shared" si="0"/>
        <v>0.01</v>
      </c>
      <c r="E19">
        <f t="shared" si="1"/>
        <v>6.6438561897747245E-2</v>
      </c>
    </row>
    <row r="20" spans="1:5" x14ac:dyDescent="0.25">
      <c r="A20" t="s">
        <v>9</v>
      </c>
      <c r="B20">
        <v>130</v>
      </c>
      <c r="D20">
        <f t="shared" si="0"/>
        <v>0.65</v>
      </c>
      <c r="E20">
        <f t="shared" si="1"/>
        <v>0.40396744488507558</v>
      </c>
    </row>
    <row r="21" spans="1:5" x14ac:dyDescent="0.25">
      <c r="A21" t="s">
        <v>10</v>
      </c>
      <c r="B21">
        <v>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1" activeCellId="1" sqref="A11:A16 D11:D16"/>
    </sheetView>
  </sheetViews>
  <sheetFormatPr baseColWidth="10" defaultRowHeight="15" x14ac:dyDescent="0.25"/>
  <cols>
    <col min="1" max="1" width="24.5703125" bestFit="1" customWidth="1"/>
    <col min="2" max="2" width="17.140625" bestFit="1" customWidth="1"/>
    <col min="4" max="4" width="12.28515625" bestFit="1" customWidth="1"/>
    <col min="6" max="6" width="10" bestFit="1" customWidth="1"/>
    <col min="8" max="8" width="13.5703125" bestFit="1" customWidth="1"/>
    <col min="10" max="10" width="12.42578125" bestFit="1" customWidth="1"/>
  </cols>
  <sheetData>
    <row r="1" spans="1:10" x14ac:dyDescent="0.25">
      <c r="A1" s="3" t="s">
        <v>0</v>
      </c>
      <c r="B1" t="s">
        <v>17</v>
      </c>
      <c r="D1" t="s">
        <v>44</v>
      </c>
      <c r="F1" t="s">
        <v>45</v>
      </c>
      <c r="H1" t="s">
        <v>46</v>
      </c>
      <c r="J1" t="s">
        <v>47</v>
      </c>
    </row>
    <row r="2" spans="1:10" x14ac:dyDescent="0.25">
      <c r="A2" s="1" t="s">
        <v>14</v>
      </c>
      <c r="B2" s="2">
        <v>3</v>
      </c>
    </row>
    <row r="3" spans="1:10" x14ac:dyDescent="0.25">
      <c r="A3" s="1" t="s">
        <v>15</v>
      </c>
      <c r="B3" s="2">
        <v>9</v>
      </c>
    </row>
    <row r="4" spans="1:10" x14ac:dyDescent="0.25">
      <c r="A4" s="1" t="s">
        <v>12</v>
      </c>
      <c r="B4" s="2">
        <v>45</v>
      </c>
    </row>
    <row r="5" spans="1:10" x14ac:dyDescent="0.25">
      <c r="A5" s="1" t="s">
        <v>11</v>
      </c>
      <c r="B5" s="2">
        <v>108</v>
      </c>
    </row>
    <row r="6" spans="1:10" x14ac:dyDescent="0.25">
      <c r="A6" s="1" t="s">
        <v>16</v>
      </c>
      <c r="B6" s="2">
        <v>2</v>
      </c>
    </row>
    <row r="7" spans="1:10" x14ac:dyDescent="0.25">
      <c r="A7" s="1" t="s">
        <v>13</v>
      </c>
      <c r="B7" s="2">
        <v>33</v>
      </c>
    </row>
    <row r="8" spans="1:10" x14ac:dyDescent="0.25">
      <c r="A8" s="1" t="s">
        <v>10</v>
      </c>
      <c r="B8" s="2">
        <v>200</v>
      </c>
    </row>
    <row r="10" spans="1:10" x14ac:dyDescent="0.25">
      <c r="A10" t="s">
        <v>0</v>
      </c>
      <c r="B10" t="s">
        <v>17</v>
      </c>
    </row>
    <row r="11" spans="1:10" x14ac:dyDescent="0.25">
      <c r="A11" t="s">
        <v>14</v>
      </c>
      <c r="B11">
        <v>3</v>
      </c>
      <c r="D11">
        <f>B11/200</f>
        <v>1.4999999999999999E-2</v>
      </c>
      <c r="E11">
        <f>-(D11*LOG(D11, 2))</f>
        <v>9.0883405335803538E-2</v>
      </c>
      <c r="F11">
        <f>SUM(E11:E16)</f>
        <v>1.7518038996624086</v>
      </c>
    </row>
    <row r="12" spans="1:10" x14ac:dyDescent="0.25">
      <c r="A12" t="s">
        <v>15</v>
      </c>
      <c r="B12">
        <v>9</v>
      </c>
      <c r="D12">
        <f t="shared" ref="D12:D16" si="0">B12/200</f>
        <v>4.4999999999999998E-2</v>
      </c>
      <c r="E12">
        <f t="shared" ref="E12:E16" si="1">-(D12*LOG(D12, 2))</f>
        <v>0.20132690347495855</v>
      </c>
    </row>
    <row r="13" spans="1:10" x14ac:dyDescent="0.25">
      <c r="A13" t="s">
        <v>12</v>
      </c>
      <c r="B13">
        <v>45</v>
      </c>
      <c r="D13">
        <f t="shared" si="0"/>
        <v>0.22500000000000001</v>
      </c>
      <c r="E13">
        <f t="shared" si="1"/>
        <v>0.48420069602513627</v>
      </c>
    </row>
    <row r="14" spans="1:10" x14ac:dyDescent="0.25">
      <c r="A14" t="s">
        <v>11</v>
      </c>
      <c r="B14">
        <v>108</v>
      </c>
      <c r="D14">
        <f t="shared" si="0"/>
        <v>0.54</v>
      </c>
      <c r="E14">
        <f t="shared" si="1"/>
        <v>0.48004309131007833</v>
      </c>
    </row>
    <row r="15" spans="1:10" x14ac:dyDescent="0.25">
      <c r="A15" t="s">
        <v>16</v>
      </c>
      <c r="B15">
        <v>2</v>
      </c>
      <c r="D15">
        <f t="shared" si="0"/>
        <v>0.01</v>
      </c>
      <c r="E15">
        <f t="shared" si="1"/>
        <v>6.6438561897747245E-2</v>
      </c>
    </row>
    <row r="16" spans="1:10" x14ac:dyDescent="0.25">
      <c r="A16" t="s">
        <v>13</v>
      </c>
      <c r="B16">
        <v>33</v>
      </c>
      <c r="D16">
        <f t="shared" si="0"/>
        <v>0.16500000000000001</v>
      </c>
      <c r="E16">
        <f t="shared" si="1"/>
        <v>0.42891124161868471</v>
      </c>
    </row>
    <row r="17" spans="1:2" x14ac:dyDescent="0.25">
      <c r="A17" t="s">
        <v>10</v>
      </c>
      <c r="B17">
        <v>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0" activeCellId="1" sqref="A10:A14 D10:D14"/>
    </sheetView>
  </sheetViews>
  <sheetFormatPr baseColWidth="10" defaultRowHeight="15" x14ac:dyDescent="0.25"/>
  <cols>
    <col min="1" max="1" width="30.85546875" bestFit="1" customWidth="1"/>
    <col min="2" max="2" width="17.140625" bestFit="1" customWidth="1"/>
    <col min="4" max="4" width="12.28515625" bestFit="1" customWidth="1"/>
    <col min="6" max="6" width="10" bestFit="1" customWidth="1"/>
    <col min="8" max="8" width="13.5703125" bestFit="1" customWidth="1"/>
    <col min="10" max="10" width="12.42578125" bestFit="1" customWidth="1"/>
  </cols>
  <sheetData>
    <row r="1" spans="1:10" x14ac:dyDescent="0.25">
      <c r="A1" s="3" t="s">
        <v>0</v>
      </c>
      <c r="B1" t="s">
        <v>17</v>
      </c>
      <c r="D1" t="s">
        <v>44</v>
      </c>
      <c r="F1" t="s">
        <v>45</v>
      </c>
      <c r="H1" t="s">
        <v>46</v>
      </c>
      <c r="J1" t="s">
        <v>47</v>
      </c>
    </row>
    <row r="2" spans="1:10" x14ac:dyDescent="0.25">
      <c r="A2" s="1" t="s">
        <v>21</v>
      </c>
      <c r="B2" s="2">
        <v>1</v>
      </c>
    </row>
    <row r="3" spans="1:10" x14ac:dyDescent="0.25">
      <c r="A3" s="1" t="s">
        <v>20</v>
      </c>
      <c r="B3" s="2">
        <v>18</v>
      </c>
    </row>
    <row r="4" spans="1:10" x14ac:dyDescent="0.25">
      <c r="A4" s="1" t="s">
        <v>11</v>
      </c>
      <c r="B4" s="2">
        <v>132</v>
      </c>
    </row>
    <row r="5" spans="1:10" x14ac:dyDescent="0.25">
      <c r="A5" s="1" t="s">
        <v>18</v>
      </c>
      <c r="B5" s="2">
        <v>48</v>
      </c>
    </row>
    <row r="6" spans="1:10" x14ac:dyDescent="0.25">
      <c r="A6" s="1" t="s">
        <v>19</v>
      </c>
      <c r="B6" s="2">
        <v>1</v>
      </c>
    </row>
    <row r="7" spans="1:10" x14ac:dyDescent="0.25">
      <c r="A7" s="4" t="s">
        <v>10</v>
      </c>
      <c r="B7" s="5">
        <v>200</v>
      </c>
    </row>
    <row r="9" spans="1:10" x14ac:dyDescent="0.25">
      <c r="A9" t="s">
        <v>0</v>
      </c>
      <c r="B9" t="s">
        <v>17</v>
      </c>
    </row>
    <row r="10" spans="1:10" x14ac:dyDescent="0.25">
      <c r="A10" t="s">
        <v>21</v>
      </c>
      <c r="B10">
        <v>1</v>
      </c>
      <c r="D10">
        <f>B10/200</f>
        <v>5.0000000000000001E-3</v>
      </c>
      <c r="E10">
        <f>-(D10*LOG(D10, 2))</f>
        <v>3.821928094887362E-2</v>
      </c>
      <c r="F10">
        <f>SUM(E10:E14)</f>
        <v>1.2788718206952598</v>
      </c>
    </row>
    <row r="11" spans="1:10" x14ac:dyDescent="0.25">
      <c r="A11" t="s">
        <v>20</v>
      </c>
      <c r="B11">
        <v>18</v>
      </c>
      <c r="D11">
        <f t="shared" ref="D11:D14" si="0">B11/200</f>
        <v>0.09</v>
      </c>
      <c r="E11">
        <f t="shared" ref="E11:E14" si="1">-(D11*LOG(D11, 2))</f>
        <v>0.31265380694991712</v>
      </c>
    </row>
    <row r="12" spans="1:10" x14ac:dyDescent="0.25">
      <c r="A12" t="s">
        <v>11</v>
      </c>
      <c r="B12">
        <v>132</v>
      </c>
      <c r="D12">
        <f t="shared" si="0"/>
        <v>0.66</v>
      </c>
      <c r="E12">
        <f t="shared" si="1"/>
        <v>0.39564496647473901</v>
      </c>
    </row>
    <row r="13" spans="1:10" x14ac:dyDescent="0.25">
      <c r="A13" t="s">
        <v>18</v>
      </c>
      <c r="B13">
        <v>48</v>
      </c>
      <c r="D13">
        <f t="shared" si="0"/>
        <v>0.24</v>
      </c>
      <c r="E13">
        <f t="shared" si="1"/>
        <v>0.49413448537285648</v>
      </c>
    </row>
    <row r="14" spans="1:10" x14ac:dyDescent="0.25">
      <c r="A14" t="s">
        <v>19</v>
      </c>
      <c r="B14">
        <v>1</v>
      </c>
      <c r="D14">
        <f t="shared" si="0"/>
        <v>5.0000000000000001E-3</v>
      </c>
      <c r="E14">
        <f t="shared" si="1"/>
        <v>3.821928094887362E-2</v>
      </c>
    </row>
    <row r="15" spans="1:10" x14ac:dyDescent="0.25">
      <c r="A15" t="s">
        <v>10</v>
      </c>
      <c r="B15">
        <v>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1" activeCellId="1" sqref="A11:A16 D11:D16"/>
    </sheetView>
  </sheetViews>
  <sheetFormatPr baseColWidth="10" defaultRowHeight="15" x14ac:dyDescent="0.25"/>
  <cols>
    <col min="1" max="1" width="17.5703125" bestFit="1" customWidth="1"/>
    <col min="2" max="2" width="17.140625" bestFit="1" customWidth="1"/>
    <col min="4" max="4" width="12.28515625" bestFit="1" customWidth="1"/>
    <col min="6" max="6" width="10" bestFit="1" customWidth="1"/>
    <col min="8" max="8" width="13.5703125" bestFit="1" customWidth="1"/>
    <col min="10" max="10" width="12.42578125" bestFit="1" customWidth="1"/>
  </cols>
  <sheetData>
    <row r="1" spans="1:10" x14ac:dyDescent="0.25">
      <c r="A1" s="3" t="s">
        <v>0</v>
      </c>
      <c r="B1" t="s">
        <v>17</v>
      </c>
      <c r="D1" t="s">
        <v>44</v>
      </c>
      <c r="F1" t="s">
        <v>45</v>
      </c>
      <c r="H1" t="s">
        <v>46</v>
      </c>
      <c r="J1" t="s">
        <v>47</v>
      </c>
    </row>
    <row r="2" spans="1:10" x14ac:dyDescent="0.25">
      <c r="A2" s="1" t="s">
        <v>25</v>
      </c>
      <c r="B2" s="2">
        <v>1</v>
      </c>
    </row>
    <row r="3" spans="1:10" x14ac:dyDescent="0.25">
      <c r="A3" s="1" t="s">
        <v>24</v>
      </c>
      <c r="B3" s="2">
        <v>1</v>
      </c>
    </row>
    <row r="4" spans="1:10" x14ac:dyDescent="0.25">
      <c r="A4" s="1" t="s">
        <v>22</v>
      </c>
      <c r="B4" s="2">
        <v>2</v>
      </c>
    </row>
    <row r="5" spans="1:10" x14ac:dyDescent="0.25">
      <c r="A5" s="1" t="s">
        <v>11</v>
      </c>
      <c r="B5" s="2">
        <v>193</v>
      </c>
    </row>
    <row r="6" spans="1:10" x14ac:dyDescent="0.25">
      <c r="A6" s="1" t="s">
        <v>23</v>
      </c>
      <c r="B6" s="2">
        <v>2</v>
      </c>
    </row>
    <row r="7" spans="1:10" x14ac:dyDescent="0.25">
      <c r="A7" s="1" t="s">
        <v>26</v>
      </c>
      <c r="B7" s="2">
        <v>1</v>
      </c>
    </row>
    <row r="8" spans="1:10" x14ac:dyDescent="0.25">
      <c r="A8" s="1" t="s">
        <v>10</v>
      </c>
      <c r="B8" s="2">
        <v>200</v>
      </c>
    </row>
    <row r="10" spans="1:10" x14ac:dyDescent="0.25">
      <c r="A10" t="s">
        <v>0</v>
      </c>
      <c r="B10" t="s">
        <v>17</v>
      </c>
    </row>
    <row r="11" spans="1:10" x14ac:dyDescent="0.25">
      <c r="A11" t="s">
        <v>25</v>
      </c>
      <c r="B11">
        <v>1</v>
      </c>
      <c r="D11">
        <f>B11/200</f>
        <v>5.0000000000000001E-3</v>
      </c>
      <c r="E11">
        <f>-(D11*LOG(D11, 2))</f>
        <v>3.821928094887362E-2</v>
      </c>
      <c r="F11">
        <f>SUM(E11:E16)</f>
        <v>0.29713514881102709</v>
      </c>
    </row>
    <row r="12" spans="1:10" x14ac:dyDescent="0.25">
      <c r="A12" t="s">
        <v>24</v>
      </c>
      <c r="B12">
        <v>1</v>
      </c>
      <c r="D12">
        <f t="shared" ref="D12:D16" si="0">B12/200</f>
        <v>5.0000000000000001E-3</v>
      </c>
      <c r="E12">
        <f t="shared" ref="E12:E16" si="1">-(D12*LOG(D12, 2))</f>
        <v>3.821928094887362E-2</v>
      </c>
    </row>
    <row r="13" spans="1:10" x14ac:dyDescent="0.25">
      <c r="A13" t="s">
        <v>22</v>
      </c>
      <c r="B13">
        <v>2</v>
      </c>
      <c r="D13">
        <f t="shared" si="0"/>
        <v>0.01</v>
      </c>
      <c r="E13">
        <f t="shared" si="1"/>
        <v>6.6438561897747245E-2</v>
      </c>
    </row>
    <row r="14" spans="1:10" x14ac:dyDescent="0.25">
      <c r="A14" t="s">
        <v>11</v>
      </c>
      <c r="B14">
        <v>193</v>
      </c>
      <c r="D14">
        <f t="shared" si="0"/>
        <v>0.96499999999999997</v>
      </c>
      <c r="E14">
        <f t="shared" si="1"/>
        <v>4.9600182168911773E-2</v>
      </c>
    </row>
    <row r="15" spans="1:10" x14ac:dyDescent="0.25">
      <c r="A15" t="s">
        <v>23</v>
      </c>
      <c r="B15">
        <v>2</v>
      </c>
      <c r="D15">
        <f t="shared" si="0"/>
        <v>0.01</v>
      </c>
      <c r="E15">
        <f t="shared" si="1"/>
        <v>6.6438561897747245E-2</v>
      </c>
    </row>
    <row r="16" spans="1:10" x14ac:dyDescent="0.25">
      <c r="A16" t="s">
        <v>26</v>
      </c>
      <c r="B16">
        <v>1</v>
      </c>
      <c r="D16">
        <f t="shared" si="0"/>
        <v>5.0000000000000001E-3</v>
      </c>
      <c r="E16">
        <f t="shared" si="1"/>
        <v>3.821928094887362E-2</v>
      </c>
    </row>
    <row r="17" spans="1:2" x14ac:dyDescent="0.25">
      <c r="A17" t="s">
        <v>10</v>
      </c>
      <c r="B17">
        <v>200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0" activeCellId="1" sqref="A10:A14 D10:D14"/>
    </sheetView>
  </sheetViews>
  <sheetFormatPr baseColWidth="10" defaultRowHeight="15" x14ac:dyDescent="0.25"/>
  <cols>
    <col min="1" max="1" width="25.7109375" bestFit="1" customWidth="1"/>
    <col min="2" max="2" width="17.140625" bestFit="1" customWidth="1"/>
    <col min="4" max="4" width="12.28515625" bestFit="1" customWidth="1"/>
    <col min="6" max="6" width="10" bestFit="1" customWidth="1"/>
    <col min="8" max="8" width="13.5703125" bestFit="1" customWidth="1"/>
    <col min="10" max="10" width="12.42578125" bestFit="1" customWidth="1"/>
  </cols>
  <sheetData>
    <row r="1" spans="1:10" x14ac:dyDescent="0.25">
      <c r="A1" s="3" t="s">
        <v>0</v>
      </c>
      <c r="B1" t="s">
        <v>17</v>
      </c>
      <c r="D1" t="s">
        <v>44</v>
      </c>
      <c r="F1" t="s">
        <v>45</v>
      </c>
      <c r="H1" t="s">
        <v>46</v>
      </c>
      <c r="J1" t="s">
        <v>47</v>
      </c>
    </row>
    <row r="2" spans="1:10" x14ac:dyDescent="0.25">
      <c r="A2" s="1" t="s">
        <v>28</v>
      </c>
      <c r="B2" s="2">
        <v>9</v>
      </c>
    </row>
    <row r="3" spans="1:10" x14ac:dyDescent="0.25">
      <c r="A3" s="1" t="s">
        <v>30</v>
      </c>
      <c r="B3" s="2">
        <v>3</v>
      </c>
    </row>
    <row r="4" spans="1:10" x14ac:dyDescent="0.25">
      <c r="A4" s="1" t="s">
        <v>11</v>
      </c>
      <c r="B4" s="2">
        <v>161</v>
      </c>
    </row>
    <row r="5" spans="1:10" x14ac:dyDescent="0.25">
      <c r="A5" s="1" t="s">
        <v>27</v>
      </c>
      <c r="B5" s="2">
        <v>17</v>
      </c>
    </row>
    <row r="6" spans="1:10" x14ac:dyDescent="0.25">
      <c r="A6" s="1" t="s">
        <v>29</v>
      </c>
      <c r="B6" s="2">
        <v>10</v>
      </c>
    </row>
    <row r="7" spans="1:10" x14ac:dyDescent="0.25">
      <c r="A7" s="1" t="s">
        <v>10</v>
      </c>
      <c r="B7" s="2">
        <v>200</v>
      </c>
    </row>
    <row r="9" spans="1:10" x14ac:dyDescent="0.25">
      <c r="A9" t="s">
        <v>0</v>
      </c>
      <c r="B9" t="s">
        <v>17</v>
      </c>
    </row>
    <row r="10" spans="1:10" x14ac:dyDescent="0.25">
      <c r="A10" t="s">
        <v>28</v>
      </c>
      <c r="B10">
        <v>9</v>
      </c>
      <c r="D10">
        <f>B10/200</f>
        <v>4.4999999999999998E-2</v>
      </c>
      <c r="E10">
        <f>-(D10*LOG(D10, 2))</f>
        <v>0.20132690347495855</v>
      </c>
      <c r="F10">
        <f>SUM(E10:E14)</f>
        <v>1.0625162940660895</v>
      </c>
    </row>
    <row r="11" spans="1:10" x14ac:dyDescent="0.25">
      <c r="A11" t="s">
        <v>30</v>
      </c>
      <c r="B11">
        <v>3</v>
      </c>
      <c r="D11">
        <f t="shared" ref="D11:D14" si="0">B11/200</f>
        <v>1.4999999999999999E-2</v>
      </c>
      <c r="E11">
        <f t="shared" ref="E11:E14" si="1">-(D11*LOG(D11, 2))</f>
        <v>9.0883405335803538E-2</v>
      </c>
    </row>
    <row r="12" spans="1:10" x14ac:dyDescent="0.25">
      <c r="A12" t="s">
        <v>11</v>
      </c>
      <c r="B12">
        <v>161</v>
      </c>
      <c r="D12">
        <f t="shared" si="0"/>
        <v>0.80500000000000005</v>
      </c>
      <c r="E12">
        <f t="shared" si="1"/>
        <v>0.25191614588638667</v>
      </c>
    </row>
    <row r="13" spans="1:10" x14ac:dyDescent="0.25">
      <c r="A13" t="s">
        <v>27</v>
      </c>
      <c r="B13">
        <v>17</v>
      </c>
      <c r="D13">
        <f t="shared" si="0"/>
        <v>8.5000000000000006E-2</v>
      </c>
      <c r="E13">
        <f t="shared" si="1"/>
        <v>0.30229343462457275</v>
      </c>
    </row>
    <row r="14" spans="1:10" x14ac:dyDescent="0.25">
      <c r="A14" t="s">
        <v>29</v>
      </c>
      <c r="B14">
        <v>10</v>
      </c>
      <c r="D14">
        <f t="shared" si="0"/>
        <v>0.05</v>
      </c>
      <c r="E14">
        <f t="shared" si="1"/>
        <v>0.21609640474436814</v>
      </c>
    </row>
    <row r="15" spans="1:10" x14ac:dyDescent="0.25">
      <c r="A15" t="s">
        <v>10</v>
      </c>
      <c r="B15">
        <v>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14" activeCellId="1" sqref="A14:A22 D14:D22"/>
    </sheetView>
  </sheetViews>
  <sheetFormatPr baseColWidth="10" defaultRowHeight="15" x14ac:dyDescent="0.25"/>
  <cols>
    <col min="1" max="1" width="19.28515625" bestFit="1" customWidth="1"/>
    <col min="2" max="2" width="17.140625" bestFit="1" customWidth="1"/>
    <col min="4" max="4" width="12.28515625" bestFit="1" customWidth="1"/>
    <col min="6" max="6" width="10" bestFit="1" customWidth="1"/>
    <col min="8" max="8" width="13.5703125" bestFit="1" customWidth="1"/>
    <col min="10" max="10" width="12.42578125" bestFit="1" customWidth="1"/>
  </cols>
  <sheetData>
    <row r="1" spans="1:10" x14ac:dyDescent="0.25">
      <c r="A1" s="3" t="s">
        <v>0</v>
      </c>
      <c r="B1" t="s">
        <v>17</v>
      </c>
      <c r="D1" t="s">
        <v>44</v>
      </c>
      <c r="F1" t="s">
        <v>45</v>
      </c>
      <c r="H1" t="s">
        <v>46</v>
      </c>
      <c r="J1" t="s">
        <v>47</v>
      </c>
    </row>
    <row r="2" spans="1:10" x14ac:dyDescent="0.25">
      <c r="A2" s="1" t="s">
        <v>31</v>
      </c>
      <c r="B2" s="2">
        <v>1</v>
      </c>
    </row>
    <row r="3" spans="1:10" x14ac:dyDescent="0.25">
      <c r="A3" s="1" t="s">
        <v>33</v>
      </c>
      <c r="B3" s="2">
        <v>1</v>
      </c>
    </row>
    <row r="4" spans="1:10" x14ac:dyDescent="0.25">
      <c r="A4" s="1" t="s">
        <v>37</v>
      </c>
      <c r="B4" s="2">
        <v>1</v>
      </c>
    </row>
    <row r="5" spans="1:10" x14ac:dyDescent="0.25">
      <c r="A5" s="1" t="s">
        <v>34</v>
      </c>
      <c r="B5" s="2">
        <v>2</v>
      </c>
    </row>
    <row r="6" spans="1:10" x14ac:dyDescent="0.25">
      <c r="A6" s="1" t="s">
        <v>11</v>
      </c>
      <c r="B6" s="2">
        <v>93</v>
      </c>
    </row>
    <row r="7" spans="1:10" x14ac:dyDescent="0.25">
      <c r="A7" s="1" t="s">
        <v>36</v>
      </c>
      <c r="B7" s="2">
        <v>1</v>
      </c>
    </row>
    <row r="8" spans="1:10" x14ac:dyDescent="0.25">
      <c r="A8" s="1" t="s">
        <v>16</v>
      </c>
      <c r="B8" s="2">
        <v>3</v>
      </c>
    </row>
    <row r="9" spans="1:10" x14ac:dyDescent="0.25">
      <c r="A9" s="1" t="s">
        <v>35</v>
      </c>
      <c r="B9" s="2">
        <v>1</v>
      </c>
    </row>
    <row r="10" spans="1:10" x14ac:dyDescent="0.25">
      <c r="A10" s="1" t="s">
        <v>32</v>
      </c>
      <c r="B10" s="2">
        <v>97</v>
      </c>
    </row>
    <row r="11" spans="1:10" x14ac:dyDescent="0.25">
      <c r="A11" s="1" t="s">
        <v>10</v>
      </c>
      <c r="B11" s="2">
        <v>200</v>
      </c>
    </row>
    <row r="13" spans="1:10" x14ac:dyDescent="0.25">
      <c r="A13" t="s">
        <v>0</v>
      </c>
      <c r="B13" t="s">
        <v>17</v>
      </c>
    </row>
    <row r="14" spans="1:10" x14ac:dyDescent="0.25">
      <c r="A14" t="s">
        <v>31</v>
      </c>
      <c r="B14">
        <v>1</v>
      </c>
      <c r="D14">
        <f>B14/200</f>
        <v>5.0000000000000001E-3</v>
      </c>
      <c r="E14">
        <f>-(D14*LOG(D14, 2))</f>
        <v>3.821928094887362E-2</v>
      </c>
      <c r="F14">
        <f>SUM(E14:E22)</f>
        <v>1.368415176637916</v>
      </c>
    </row>
    <row r="15" spans="1:10" x14ac:dyDescent="0.25">
      <c r="A15" t="s">
        <v>33</v>
      </c>
      <c r="B15">
        <v>1</v>
      </c>
      <c r="D15">
        <f t="shared" ref="D15:D22" si="0">B15/200</f>
        <v>5.0000000000000001E-3</v>
      </c>
      <c r="E15">
        <f t="shared" ref="E15:E22" si="1">-(D15*LOG(D15, 2))</f>
        <v>3.821928094887362E-2</v>
      </c>
    </row>
    <row r="16" spans="1:10" x14ac:dyDescent="0.25">
      <c r="A16" t="s">
        <v>37</v>
      </c>
      <c r="B16">
        <v>1</v>
      </c>
      <c r="D16">
        <f t="shared" si="0"/>
        <v>5.0000000000000001E-3</v>
      </c>
      <c r="E16">
        <f t="shared" si="1"/>
        <v>3.821928094887362E-2</v>
      </c>
    </row>
    <row r="17" spans="1:5" x14ac:dyDescent="0.25">
      <c r="A17" t="s">
        <v>34</v>
      </c>
      <c r="B17">
        <v>2</v>
      </c>
      <c r="D17">
        <f t="shared" si="0"/>
        <v>0.01</v>
      </c>
      <c r="E17">
        <f t="shared" si="1"/>
        <v>6.6438561897747245E-2</v>
      </c>
    </row>
    <row r="18" spans="1:5" x14ac:dyDescent="0.25">
      <c r="A18" t="s">
        <v>11</v>
      </c>
      <c r="B18">
        <v>93</v>
      </c>
      <c r="D18">
        <f t="shared" si="0"/>
        <v>0.46500000000000002</v>
      </c>
      <c r="E18">
        <f t="shared" si="1"/>
        <v>0.51368428108001241</v>
      </c>
    </row>
    <row r="19" spans="1:5" x14ac:dyDescent="0.25">
      <c r="A19" t="s">
        <v>36</v>
      </c>
      <c r="B19">
        <v>1</v>
      </c>
      <c r="D19">
        <f t="shared" si="0"/>
        <v>5.0000000000000001E-3</v>
      </c>
      <c r="E19">
        <f t="shared" si="1"/>
        <v>3.821928094887362E-2</v>
      </c>
    </row>
    <row r="20" spans="1:5" x14ac:dyDescent="0.25">
      <c r="A20" t="s">
        <v>16</v>
      </c>
      <c r="B20">
        <v>3</v>
      </c>
      <c r="D20">
        <f t="shared" si="0"/>
        <v>1.4999999999999999E-2</v>
      </c>
      <c r="E20">
        <f t="shared" si="1"/>
        <v>9.0883405335803538E-2</v>
      </c>
    </row>
    <row r="21" spans="1:5" x14ac:dyDescent="0.25">
      <c r="A21" t="s">
        <v>35</v>
      </c>
      <c r="B21">
        <v>1</v>
      </c>
      <c r="D21">
        <f t="shared" si="0"/>
        <v>5.0000000000000001E-3</v>
      </c>
      <c r="E21">
        <f t="shared" si="1"/>
        <v>3.821928094887362E-2</v>
      </c>
    </row>
    <row r="22" spans="1:5" x14ac:dyDescent="0.25">
      <c r="A22" t="s">
        <v>32</v>
      </c>
      <c r="B22">
        <v>97</v>
      </c>
      <c r="D22">
        <f t="shared" si="0"/>
        <v>0.48499999999999999</v>
      </c>
      <c r="E22">
        <f t="shared" si="1"/>
        <v>0.50631252357998469</v>
      </c>
    </row>
    <row r="23" spans="1:5" x14ac:dyDescent="0.25">
      <c r="A23" t="s">
        <v>10</v>
      </c>
      <c r="B23">
        <v>200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13" activeCellId="1" sqref="A13:A17 D13:D17"/>
    </sheetView>
  </sheetViews>
  <sheetFormatPr baseColWidth="10" defaultRowHeight="15" x14ac:dyDescent="0.25"/>
  <cols>
    <col min="1" max="1" width="17.5703125" bestFit="1" customWidth="1"/>
    <col min="2" max="2" width="17.140625" bestFit="1" customWidth="1"/>
    <col min="4" max="4" width="12.28515625" bestFit="1" customWidth="1"/>
    <col min="6" max="6" width="10" bestFit="1" customWidth="1"/>
    <col min="8" max="8" width="13.5703125" bestFit="1" customWidth="1"/>
    <col min="10" max="10" width="12.42578125" bestFit="1" customWidth="1"/>
  </cols>
  <sheetData>
    <row r="1" spans="1:10" x14ac:dyDescent="0.25">
      <c r="A1" s="3" t="s">
        <v>0</v>
      </c>
      <c r="B1" t="s">
        <v>17</v>
      </c>
      <c r="D1" t="s">
        <v>44</v>
      </c>
      <c r="F1" t="s">
        <v>45</v>
      </c>
      <c r="H1" t="s">
        <v>46</v>
      </c>
      <c r="J1" t="s">
        <v>47</v>
      </c>
    </row>
    <row r="2" spans="1:10" x14ac:dyDescent="0.25">
      <c r="A2" s="1" t="s">
        <v>38</v>
      </c>
      <c r="B2" s="2">
        <v>1</v>
      </c>
    </row>
    <row r="3" spans="1:10" x14ac:dyDescent="0.25">
      <c r="A3" s="1" t="s">
        <v>42</v>
      </c>
      <c r="B3" s="2">
        <v>1</v>
      </c>
    </row>
    <row r="4" spans="1:10" x14ac:dyDescent="0.25">
      <c r="A4" s="1" t="s">
        <v>40</v>
      </c>
      <c r="B4" s="2">
        <v>2</v>
      </c>
    </row>
    <row r="5" spans="1:10" x14ac:dyDescent="0.25">
      <c r="A5" s="1" t="s">
        <v>41</v>
      </c>
      <c r="B5" s="2">
        <v>95</v>
      </c>
    </row>
    <row r="6" spans="1:10" x14ac:dyDescent="0.25">
      <c r="A6" s="1" t="s">
        <v>11</v>
      </c>
      <c r="B6" s="2">
        <v>95</v>
      </c>
    </row>
    <row r="7" spans="1:10" x14ac:dyDescent="0.25">
      <c r="A7" s="1" t="s">
        <v>43</v>
      </c>
      <c r="B7" s="2">
        <v>1</v>
      </c>
    </row>
    <row r="8" spans="1:10" x14ac:dyDescent="0.25">
      <c r="A8" s="1" t="s">
        <v>16</v>
      </c>
      <c r="B8" s="2">
        <v>4</v>
      </c>
    </row>
    <row r="9" spans="1:10" x14ac:dyDescent="0.25">
      <c r="A9" s="1" t="s">
        <v>39</v>
      </c>
      <c r="B9" s="2">
        <v>1</v>
      </c>
    </row>
    <row r="10" spans="1:10" x14ac:dyDescent="0.25">
      <c r="A10" s="1" t="s">
        <v>10</v>
      </c>
      <c r="B10" s="2">
        <v>200</v>
      </c>
    </row>
    <row r="12" spans="1:10" x14ac:dyDescent="0.25">
      <c r="A12" t="s">
        <v>0</v>
      </c>
      <c r="B12" t="s">
        <v>17</v>
      </c>
    </row>
    <row r="13" spans="1:10" x14ac:dyDescent="0.25">
      <c r="A13" t="s">
        <v>38</v>
      </c>
      <c r="B13">
        <v>1</v>
      </c>
      <c r="D13">
        <f>B13/200</f>
        <v>5.0000000000000001E-3</v>
      </c>
      <c r="E13">
        <f>-(D13*LOG(D13, 2))</f>
        <v>3.821928094887362E-2</v>
      </c>
      <c r="F13">
        <f>SUM(E13:E17)</f>
        <v>0.37067072197732293</v>
      </c>
    </row>
    <row r="14" spans="1:10" x14ac:dyDescent="0.25">
      <c r="A14" t="s">
        <v>40</v>
      </c>
      <c r="B14">
        <v>3</v>
      </c>
      <c r="D14">
        <f t="shared" ref="D14:D17" si="0">B14/200</f>
        <v>1.4999999999999999E-2</v>
      </c>
      <c r="E14">
        <f t="shared" ref="E14:E17" si="1">-(D14*LOG(D14, 2))</f>
        <v>9.0883405335803538E-2</v>
      </c>
    </row>
    <row r="15" spans="1:10" x14ac:dyDescent="0.25">
      <c r="A15" t="s">
        <v>11</v>
      </c>
      <c r="B15">
        <v>190</v>
      </c>
      <c r="D15">
        <f t="shared" si="0"/>
        <v>0.95</v>
      </c>
      <c r="E15">
        <f t="shared" si="1"/>
        <v>7.0300552371588082E-2</v>
      </c>
    </row>
    <row r="16" spans="1:10" x14ac:dyDescent="0.25">
      <c r="A16" t="s">
        <v>16</v>
      </c>
      <c r="B16">
        <v>5</v>
      </c>
      <c r="D16">
        <f t="shared" si="0"/>
        <v>2.5000000000000001E-2</v>
      </c>
      <c r="E16">
        <f t="shared" si="1"/>
        <v>0.13304820237218407</v>
      </c>
    </row>
    <row r="17" spans="1:5" x14ac:dyDescent="0.25">
      <c r="A17" t="s">
        <v>39</v>
      </c>
      <c r="B17">
        <v>1</v>
      </c>
      <c r="D17">
        <f t="shared" si="0"/>
        <v>5.0000000000000001E-3</v>
      </c>
      <c r="E17">
        <f t="shared" si="1"/>
        <v>3.821928094887362E-2</v>
      </c>
    </row>
    <row r="18" spans="1:5" x14ac:dyDescent="0.25">
      <c r="A18" t="s">
        <v>10</v>
      </c>
      <c r="B18">
        <v>200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Totales</vt:lpstr>
      <vt:lpstr>Info Mutua</vt:lpstr>
      <vt:lpstr>Edad</vt:lpstr>
      <vt:lpstr>Etnia</vt:lpstr>
      <vt:lpstr>Estado Civil</vt:lpstr>
      <vt:lpstr>Clase Social</vt:lpstr>
      <vt:lpstr>Religion</vt:lpstr>
      <vt:lpstr>Estilo de Vida</vt:lpstr>
      <vt:lpstr>Partido Politico</vt:lpstr>
      <vt:lpstr>Auto Descripcion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GuVeLo</dc:creator>
  <cp:lastModifiedBy>GuVeLo</cp:lastModifiedBy>
  <dcterms:created xsi:type="dcterms:W3CDTF">2017-03-27T22:12:19Z</dcterms:created>
  <dcterms:modified xsi:type="dcterms:W3CDTF">2017-03-30T21:29:00Z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eb07f40d-f95d-4d78-8a83-92be8648f4ce</vt:lpwstr>
  </property>
</Properties>
</file>