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o365jbnu-my.sharepoint.com/personal/lgh0630_student_jbnu_ac_kr/Documents/바탕 화면/GUNY/"/>
    </mc:Choice>
  </mc:AlternateContent>
  <xr:revisionPtr revIDLastSave="645" documentId="8_{217CF528-3858-42C2-B14D-23D06A77FB91}" xr6:coauthVersionLast="47" xr6:coauthVersionMax="47" xr10:uidLastSave="{27841F02-614E-436C-8217-2645D0C85D32}"/>
  <bookViews>
    <workbookView xWindow="-120" yWindow="-120" windowWidth="29040" windowHeight="15840" xr2:uid="{95C02013-F76A-4E1C-9393-CC4C897223D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5" i="1" l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4" i="1"/>
  <c r="B5" i="1"/>
  <c r="B7" i="1" s="1"/>
  <c r="B11" i="1"/>
  <c r="B15" i="1"/>
  <c r="B19" i="1"/>
  <c r="B23" i="1"/>
  <c r="B27" i="1"/>
  <c r="B31" i="1"/>
  <c r="B35" i="1"/>
  <c r="B39" i="1"/>
  <c r="B43" i="1"/>
  <c r="B47" i="1"/>
  <c r="B51" i="1"/>
  <c r="B55" i="1"/>
  <c r="B59" i="1"/>
  <c r="B63" i="1"/>
  <c r="B67" i="1"/>
</calcChain>
</file>

<file path=xl/sharedStrings.xml><?xml version="1.0" encoding="utf-8"?>
<sst xmlns="http://schemas.openxmlformats.org/spreadsheetml/2006/main" count="98" uniqueCount="77">
  <si>
    <t>LNG</t>
    <phoneticPr fontId="1" type="noConversion"/>
  </si>
  <si>
    <t>유연탄</t>
    <phoneticPr fontId="1" type="noConversion"/>
  </si>
  <si>
    <t>원/kWh</t>
    <phoneticPr fontId="1" type="noConversion"/>
  </si>
  <si>
    <t>분기</t>
    <phoneticPr fontId="1" type="noConversion"/>
  </si>
  <si>
    <t>백만원</t>
    <phoneticPr fontId="1" type="noConversion"/>
  </si>
  <si>
    <t>2022 1분기</t>
    <phoneticPr fontId="1" type="noConversion"/>
  </si>
  <si>
    <t>2021 4분기</t>
    <phoneticPr fontId="1" type="noConversion"/>
  </si>
  <si>
    <t>2021 3분기</t>
    <phoneticPr fontId="1" type="noConversion"/>
  </si>
  <si>
    <t>2021 2분기</t>
    <phoneticPr fontId="1" type="noConversion"/>
  </si>
  <si>
    <t>2021 1분기</t>
    <phoneticPr fontId="1" type="noConversion"/>
  </si>
  <si>
    <t>2020 4분기</t>
    <phoneticPr fontId="1" type="noConversion"/>
  </si>
  <si>
    <t>2020 3분기</t>
    <phoneticPr fontId="1" type="noConversion"/>
  </si>
  <si>
    <t>2020 2분기</t>
    <phoneticPr fontId="1" type="noConversion"/>
  </si>
  <si>
    <t>2020 1분기</t>
    <phoneticPr fontId="1" type="noConversion"/>
  </si>
  <si>
    <t>2019 4분기</t>
    <phoneticPr fontId="1" type="noConversion"/>
  </si>
  <si>
    <t>2019 3분기</t>
    <phoneticPr fontId="1" type="noConversion"/>
  </si>
  <si>
    <t>2019 2분기</t>
    <phoneticPr fontId="1" type="noConversion"/>
  </si>
  <si>
    <t>2019 1분기</t>
    <phoneticPr fontId="1" type="noConversion"/>
  </si>
  <si>
    <t>2018 4분기</t>
    <phoneticPr fontId="1" type="noConversion"/>
  </si>
  <si>
    <t>2018 3분기</t>
    <phoneticPr fontId="1" type="noConversion"/>
  </si>
  <si>
    <t>2018 2분기</t>
    <phoneticPr fontId="1" type="noConversion"/>
  </si>
  <si>
    <t>2018 1분기</t>
    <phoneticPr fontId="1" type="noConversion"/>
  </si>
  <si>
    <t>2017 4분기</t>
    <phoneticPr fontId="1" type="noConversion"/>
  </si>
  <si>
    <t>2017 3분기</t>
    <phoneticPr fontId="1" type="noConversion"/>
  </si>
  <si>
    <t>2017 2분기</t>
    <phoneticPr fontId="1" type="noConversion"/>
  </si>
  <si>
    <t>2017 1분기</t>
    <phoneticPr fontId="1" type="noConversion"/>
  </si>
  <si>
    <t>2016 4분기</t>
    <phoneticPr fontId="1" type="noConversion"/>
  </si>
  <si>
    <t>2016 3분기</t>
    <phoneticPr fontId="1" type="noConversion"/>
  </si>
  <si>
    <t>2016 2분기</t>
    <phoneticPr fontId="1" type="noConversion"/>
  </si>
  <si>
    <t>2016 1분기</t>
    <phoneticPr fontId="1" type="noConversion"/>
  </si>
  <si>
    <t>2015 4분기</t>
    <phoneticPr fontId="1" type="noConversion"/>
  </si>
  <si>
    <t>2015 3분기</t>
    <phoneticPr fontId="1" type="noConversion"/>
  </si>
  <si>
    <t>2015 2분기</t>
    <phoneticPr fontId="1" type="noConversion"/>
  </si>
  <si>
    <t>2015 1분기</t>
    <phoneticPr fontId="1" type="noConversion"/>
  </si>
  <si>
    <t>2014 4분기</t>
    <phoneticPr fontId="1" type="noConversion"/>
  </si>
  <si>
    <t>2014 3분기</t>
    <phoneticPr fontId="1" type="noConversion"/>
  </si>
  <si>
    <t>2014 2분기</t>
    <phoneticPr fontId="1" type="noConversion"/>
  </si>
  <si>
    <t>2014 1분기</t>
    <phoneticPr fontId="1" type="noConversion"/>
  </si>
  <si>
    <t>2013 4분기</t>
    <phoneticPr fontId="1" type="noConversion"/>
  </si>
  <si>
    <t>2013 3분기</t>
    <phoneticPr fontId="1" type="noConversion"/>
  </si>
  <si>
    <t>2013 2분기</t>
    <phoneticPr fontId="1" type="noConversion"/>
  </si>
  <si>
    <t>2013 1분기</t>
    <phoneticPr fontId="1" type="noConversion"/>
  </si>
  <si>
    <t>2012 4분기</t>
    <phoneticPr fontId="1" type="noConversion"/>
  </si>
  <si>
    <t>2012 3분기</t>
    <phoneticPr fontId="1" type="noConversion"/>
  </si>
  <si>
    <t>2012 2분기</t>
    <phoneticPr fontId="1" type="noConversion"/>
  </si>
  <si>
    <t>2012 1분기</t>
    <phoneticPr fontId="1" type="noConversion"/>
  </si>
  <si>
    <t>2011 4분기</t>
    <phoneticPr fontId="1" type="noConversion"/>
  </si>
  <si>
    <t>2011 3분기</t>
    <phoneticPr fontId="1" type="noConversion"/>
  </si>
  <si>
    <t>2011 2분기</t>
    <phoneticPr fontId="1" type="noConversion"/>
  </si>
  <si>
    <t>2011 1분기</t>
    <phoneticPr fontId="1" type="noConversion"/>
  </si>
  <si>
    <t>2010 4분기</t>
    <phoneticPr fontId="1" type="noConversion"/>
  </si>
  <si>
    <t>2010 3분기</t>
    <phoneticPr fontId="1" type="noConversion"/>
  </si>
  <si>
    <t>2010 2분기</t>
    <phoneticPr fontId="1" type="noConversion"/>
  </si>
  <si>
    <t>2010 1분기</t>
    <phoneticPr fontId="1" type="noConversion"/>
  </si>
  <si>
    <t>2009 4분기</t>
    <phoneticPr fontId="1" type="noConversion"/>
  </si>
  <si>
    <t>2009 3분기</t>
    <phoneticPr fontId="1" type="noConversion"/>
  </si>
  <si>
    <t>2009 2분기</t>
    <phoneticPr fontId="1" type="noConversion"/>
  </si>
  <si>
    <t>2009 1분기</t>
    <phoneticPr fontId="1" type="noConversion"/>
  </si>
  <si>
    <t>2008 4분기</t>
    <phoneticPr fontId="1" type="noConversion"/>
  </si>
  <si>
    <t>2008 3분기</t>
    <phoneticPr fontId="1" type="noConversion"/>
  </si>
  <si>
    <t>2008 2분기</t>
    <phoneticPr fontId="1" type="noConversion"/>
  </si>
  <si>
    <t>2008 1분기</t>
    <phoneticPr fontId="1" type="noConversion"/>
  </si>
  <si>
    <t>2007 4분기</t>
    <phoneticPr fontId="1" type="noConversion"/>
  </si>
  <si>
    <t>2007 3분기</t>
    <phoneticPr fontId="1" type="noConversion"/>
  </si>
  <si>
    <t>2007 2분기</t>
    <phoneticPr fontId="1" type="noConversion"/>
  </si>
  <si>
    <t>2007 1분기</t>
    <phoneticPr fontId="1" type="noConversion"/>
  </si>
  <si>
    <t>2006 4분기</t>
    <phoneticPr fontId="1" type="noConversion"/>
  </si>
  <si>
    <t>2006 3분기</t>
    <phoneticPr fontId="1" type="noConversion"/>
  </si>
  <si>
    <t>2006 2분기</t>
    <phoneticPr fontId="1" type="noConversion"/>
  </si>
  <si>
    <t>2006 1분기</t>
    <phoneticPr fontId="1" type="noConversion"/>
  </si>
  <si>
    <t>한전 분기별 영업이익</t>
    <phoneticPr fontId="1" type="noConversion"/>
  </si>
  <si>
    <t>풍력</t>
    <phoneticPr fontId="1" type="noConversion"/>
  </si>
  <si>
    <t>태양력</t>
    <phoneticPr fontId="1" type="noConversion"/>
  </si>
  <si>
    <t>원kWh</t>
    <phoneticPr fontId="1" type="noConversion"/>
  </si>
  <si>
    <t>정산단가</t>
    <phoneticPr fontId="1" type="noConversion"/>
  </si>
  <si>
    <t>연료비용</t>
    <phoneticPr fontId="1" type="noConversion"/>
  </si>
  <si>
    <t>차분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</si>
</sst>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&quot;₩&quot;#,##0_);[Red]\(&quot;₩&quot;#,##0\)"/>
    <numFmt numFmtId="177" formatCode="yyyy&quot;년&quot;\ m&quot;월&quot;;@"/>
    <numFmt numFmtId="178" formatCode="#,##0.0"/>
    <numFmt numFmtId="180" formatCode="#,##0.000_ "/>
    <numFmt numFmtId="181" formatCode="#,##0.000"/>
  </numFmts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ajor"/>
    </font>
    <font>
      <b/>
      <sz val="10"/>
      <color rgb="FF333333"/>
      <name val="맑은 고딕"/>
      <family val="3"/>
      <charset val="129"/>
    </font>
    <font>
      <sz val="10"/>
      <color rgb="FF31393F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DDDDDD"/>
      </patternFill>
    </fill>
  </fills>
  <borders count="9">
    <border>
      <left/>
      <right/>
      <top/>
      <bottom/>
      <diagonal/>
    </border>
    <border>
      <left style="thin">
        <color rgb="FFEAEAEA"/>
      </left>
      <right style="thin">
        <color rgb="FFEAEAEA"/>
      </right>
      <top style="thin">
        <color rgb="FFDDDDDD"/>
      </top>
      <bottom style="thin">
        <color rgb="FFDDDDDD"/>
      </bottom>
      <diagonal/>
    </border>
    <border>
      <left style="thin">
        <color rgb="FF999999"/>
      </left>
      <right style="thin">
        <color rgb="FF999999"/>
      </right>
      <top style="medium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medium">
        <color rgb="FF999999"/>
      </top>
      <bottom/>
      <diagonal/>
    </border>
    <border>
      <left style="thin">
        <color rgb="FF999999"/>
      </left>
      <right style="thin">
        <color rgb="FF999999"/>
      </right>
      <top/>
      <bottom style="thin">
        <color rgb="FF999999"/>
      </bottom>
      <diagonal/>
    </border>
    <border>
      <left/>
      <right style="thin">
        <color rgb="FF999999"/>
      </right>
      <top/>
      <bottom/>
      <diagonal/>
    </border>
    <border>
      <left style="thin">
        <color rgb="FF999999"/>
      </left>
      <right/>
      <top style="medium">
        <color rgb="FF999999"/>
      </top>
      <bottom style="medium">
        <color rgb="FF999999"/>
      </bottom>
      <diagonal/>
    </border>
    <border>
      <left/>
      <right style="thin">
        <color rgb="FF999999"/>
      </right>
      <top style="medium">
        <color rgb="FF999999"/>
      </top>
      <bottom style="medium">
        <color rgb="FF999999"/>
      </bottom>
      <diagonal/>
    </border>
    <border>
      <left style="thin">
        <color rgb="FF999999"/>
      </left>
      <right/>
      <top/>
      <bottom/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177" fontId="0" fillId="0" borderId="0" xfId="0" applyNumberFormat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178" fontId="4" fillId="0" borderId="1" xfId="0" applyNumberFormat="1" applyFont="1" applyBorder="1" applyAlignment="1">
      <alignment horizontal="right" vertical="top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178" fontId="4" fillId="0" borderId="1" xfId="0" applyNumberFormat="1" applyFont="1" applyBorder="1" applyAlignment="1">
      <alignment horizontal="center" vertical="top"/>
    </xf>
    <xf numFmtId="0" fontId="2" fillId="0" borderId="0" xfId="0" applyFont="1" applyAlignment="1">
      <alignment horizontal="center" vertical="center"/>
    </xf>
    <xf numFmtId="4" fontId="4" fillId="0" borderId="1" xfId="0" applyNumberFormat="1" applyFont="1" applyBorder="1" applyAlignment="1">
      <alignment horizontal="right" vertical="top"/>
    </xf>
    <xf numFmtId="0" fontId="2" fillId="0" borderId="5" xfId="0" applyFont="1" applyBorder="1" applyAlignment="1">
      <alignment vertical="center"/>
    </xf>
    <xf numFmtId="180" fontId="0" fillId="0" borderId="0" xfId="0" applyNumberFormat="1">
      <alignment vertical="center"/>
    </xf>
    <xf numFmtId="181" fontId="4" fillId="0" borderId="1" xfId="0" applyNumberFormat="1" applyFont="1" applyBorder="1" applyAlignment="1">
      <alignment horizontal="right" vertical="top"/>
    </xf>
    <xf numFmtId="0" fontId="2" fillId="0" borderId="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6BBE7-3128-431A-9116-893A0195671C}">
  <dimension ref="A1:P258"/>
  <sheetViews>
    <sheetView tabSelected="1" zoomScale="85" zoomScaleNormal="85" workbookViewId="0">
      <selection activeCell="O4" sqref="O4:O68"/>
    </sheetView>
  </sheetViews>
  <sheetFormatPr defaultRowHeight="16.5" x14ac:dyDescent="0.3"/>
  <cols>
    <col min="1" max="1" width="20.625" style="4" bestFit="1" customWidth="1"/>
    <col min="2" max="2" width="20.625" style="2" bestFit="1" customWidth="1"/>
    <col min="3" max="4" width="9" style="3"/>
    <col min="6" max="6" width="12.125" bestFit="1" customWidth="1"/>
    <col min="8" max="8" width="9" style="1"/>
    <col min="9" max="9" width="20.625" bestFit="1" customWidth="1"/>
    <col min="10" max="13" width="8" bestFit="1" customWidth="1"/>
    <col min="14" max="15" width="7.625" bestFit="1" customWidth="1"/>
  </cols>
  <sheetData>
    <row r="1" spans="1:16" ht="17.25" thickBot="1" x14ac:dyDescent="0.35">
      <c r="C1" s="17" t="s">
        <v>74</v>
      </c>
      <c r="D1" s="17"/>
      <c r="E1" s="17"/>
      <c r="F1" s="18"/>
      <c r="G1" s="19" t="s">
        <v>75</v>
      </c>
      <c r="H1" s="20"/>
      <c r="I1" s="15" t="s">
        <v>76</v>
      </c>
      <c r="J1" s="16"/>
      <c r="K1" s="16"/>
      <c r="L1" s="16"/>
      <c r="M1" s="16"/>
      <c r="N1" s="16"/>
      <c r="O1" s="16"/>
      <c r="P1" s="12"/>
    </row>
    <row r="2" spans="1:16" ht="17.25" thickBot="1" x14ac:dyDescent="0.35">
      <c r="A2" s="4" t="s">
        <v>3</v>
      </c>
      <c r="B2" s="2" t="s">
        <v>70</v>
      </c>
      <c r="C2" s="1" t="s">
        <v>71</v>
      </c>
      <c r="D2" s="1" t="s">
        <v>72</v>
      </c>
      <c r="E2" s="3" t="s">
        <v>1</v>
      </c>
      <c r="F2" s="3" t="s">
        <v>0</v>
      </c>
      <c r="G2" s="7" t="s">
        <v>1</v>
      </c>
      <c r="H2" s="5" t="s">
        <v>0</v>
      </c>
      <c r="I2" s="2" t="s">
        <v>70</v>
      </c>
      <c r="J2" s="1" t="s">
        <v>71</v>
      </c>
      <c r="K2" s="1" t="s">
        <v>72</v>
      </c>
      <c r="L2" s="10" t="s">
        <v>1</v>
      </c>
      <c r="M2" s="10" t="s">
        <v>0</v>
      </c>
      <c r="N2" s="7" t="s">
        <v>1</v>
      </c>
      <c r="O2" s="5" t="s">
        <v>0</v>
      </c>
      <c r="P2" s="12"/>
    </row>
    <row r="3" spans="1:16" x14ac:dyDescent="0.3">
      <c r="A3" s="4" t="s">
        <v>3</v>
      </c>
      <c r="B3" s="2" t="s">
        <v>4</v>
      </c>
      <c r="C3" s="1" t="s">
        <v>2</v>
      </c>
      <c r="D3" s="1" t="s">
        <v>2</v>
      </c>
      <c r="E3" s="3" t="s">
        <v>2</v>
      </c>
      <c r="F3" s="3" t="s">
        <v>2</v>
      </c>
      <c r="G3" s="8" t="s">
        <v>2</v>
      </c>
      <c r="H3" s="5" t="s">
        <v>73</v>
      </c>
      <c r="I3" s="2" t="s">
        <v>4</v>
      </c>
      <c r="J3" s="1" t="s">
        <v>2</v>
      </c>
      <c r="K3" s="1" t="s">
        <v>2</v>
      </c>
      <c r="L3" s="10" t="s">
        <v>2</v>
      </c>
      <c r="M3" s="10" t="s">
        <v>2</v>
      </c>
      <c r="N3" s="8" t="s">
        <v>2</v>
      </c>
      <c r="O3" s="5" t="s">
        <v>73</v>
      </c>
      <c r="P3" s="10"/>
    </row>
    <row r="4" spans="1:16" x14ac:dyDescent="0.3">
      <c r="A4" s="4" t="s">
        <v>69</v>
      </c>
      <c r="B4" s="2">
        <v>63117</v>
      </c>
      <c r="C4" s="6">
        <v>84.445059499999999</v>
      </c>
      <c r="D4" s="6">
        <v>86.663104399999995</v>
      </c>
      <c r="E4" s="6">
        <v>42.366742209999998</v>
      </c>
      <c r="F4" s="6">
        <v>99.208777170000005</v>
      </c>
      <c r="G4" s="11">
        <v>20.74</v>
      </c>
      <c r="H4" s="11">
        <v>79.48</v>
      </c>
      <c r="I4" s="11">
        <f>(B5-B4)/B4</f>
        <v>0.33959155219671405</v>
      </c>
      <c r="J4" s="14">
        <f>(C5-C4)/C4</f>
        <v>-0.16600705337888944</v>
      </c>
      <c r="K4" s="13">
        <f>(D5-D4)/D4</f>
        <v>-9.7936523954016128E-2</v>
      </c>
      <c r="L4" s="13">
        <f>(E5-E4)/E4</f>
        <v>-0.18120687429650725</v>
      </c>
      <c r="M4" s="13">
        <f>(F5-F4)/F4</f>
        <v>-3.0531293262587959E-2</v>
      </c>
      <c r="N4" s="13">
        <f>(G5-G4)/G4</f>
        <v>-8.5342333654773367E-2</v>
      </c>
      <c r="O4" s="13">
        <f>(H5-H4)/H4</f>
        <v>-8.6562657272269874E-2</v>
      </c>
    </row>
    <row r="5" spans="1:16" x14ac:dyDescent="0.3">
      <c r="A5" s="4" t="s">
        <v>68</v>
      </c>
      <c r="B5" s="2">
        <f>21434+B4</f>
        <v>84551</v>
      </c>
      <c r="C5" s="6">
        <v>70.426584000000005</v>
      </c>
      <c r="D5" s="6">
        <v>78.175621199999995</v>
      </c>
      <c r="E5" s="6">
        <v>34.689597280000001</v>
      </c>
      <c r="F5" s="6">
        <v>96.179804899999993</v>
      </c>
      <c r="G5" s="11">
        <v>18.97</v>
      </c>
      <c r="H5" s="11">
        <v>72.599999999999994</v>
      </c>
      <c r="I5" s="11">
        <f t="shared" ref="I5:I67" si="0">(B6-B5)/B5</f>
        <v>15.787158046622748</v>
      </c>
      <c r="J5" s="14">
        <f t="shared" ref="J5:J67" si="1">(C6-C5)/C5</f>
        <v>-7.0680936335063574E-2</v>
      </c>
      <c r="K5" s="13">
        <f t="shared" ref="K5:K67" si="2">(D6-D5)/D5</f>
        <v>5.9089243284452593E-2</v>
      </c>
      <c r="L5" s="13">
        <f t="shared" ref="L5:L68" si="3">(E6-E5)/E5</f>
        <v>-9.5768736465424477E-3</v>
      </c>
      <c r="M5" s="13">
        <f t="shared" ref="M5:M68" si="4">(F6-F5)/F5</f>
        <v>8.3680369058432263E-2</v>
      </c>
      <c r="N5" s="13">
        <f t="shared" ref="N5:N68" si="5">(G6-G5)/G5</f>
        <v>3.1628887717448678E-2</v>
      </c>
      <c r="O5" s="13">
        <f t="shared" ref="O5:O68" si="6">(H6-H5)/H5</f>
        <v>0.15757575757575776</v>
      </c>
    </row>
    <row r="6" spans="1:16" x14ac:dyDescent="0.3">
      <c r="A6" s="4" t="s">
        <v>67</v>
      </c>
      <c r="B6" s="2">
        <v>1419371</v>
      </c>
      <c r="C6" s="6">
        <v>65.448767099999998</v>
      </c>
      <c r="D6" s="6">
        <v>82.794959500000004</v>
      </c>
      <c r="E6" s="6">
        <v>34.357379389999998</v>
      </c>
      <c r="F6" s="6">
        <v>104.22816647000001</v>
      </c>
      <c r="G6" s="11">
        <v>19.57</v>
      </c>
      <c r="H6" s="11">
        <v>84.04</v>
      </c>
      <c r="I6" s="11">
        <f t="shared" si="0"/>
        <v>-1.2363356726324548</v>
      </c>
      <c r="J6" s="14">
        <f t="shared" si="1"/>
        <v>0.36603509525850192</v>
      </c>
      <c r="K6" s="13">
        <f t="shared" si="2"/>
        <v>6.0624970774941896E-2</v>
      </c>
      <c r="L6" s="13">
        <f t="shared" si="3"/>
        <v>0.1087219452216783</v>
      </c>
      <c r="M6" s="13">
        <f t="shared" si="4"/>
        <v>2.094041480263591E-2</v>
      </c>
      <c r="N6" s="13">
        <f t="shared" si="5"/>
        <v>-1.2263668880940316E-2</v>
      </c>
      <c r="O6" s="13">
        <f t="shared" si="6"/>
        <v>7.7701094716801367E-2</v>
      </c>
    </row>
    <row r="7" spans="1:16" x14ac:dyDescent="0.3">
      <c r="A7" s="4" t="s">
        <v>66</v>
      </c>
      <c r="B7" s="2">
        <f>1231591-(B4+B5+B6)</f>
        <v>-335448</v>
      </c>
      <c r="C7" s="6">
        <v>89.405312800000004</v>
      </c>
      <c r="D7" s="6">
        <v>87.814401500000002</v>
      </c>
      <c r="E7" s="6">
        <v>38.092780509999997</v>
      </c>
      <c r="F7" s="6">
        <v>106.41074750999999</v>
      </c>
      <c r="G7" s="11">
        <v>19.329999999999998</v>
      </c>
      <c r="H7" s="11">
        <v>90.57</v>
      </c>
      <c r="I7" s="11">
        <f t="shared" si="0"/>
        <v>-1.3747376642579476</v>
      </c>
      <c r="J7" s="14">
        <f t="shared" si="1"/>
        <v>-1.1232934246833689E-2</v>
      </c>
      <c r="K7" s="13">
        <f t="shared" si="2"/>
        <v>1.596570125231676E-2</v>
      </c>
      <c r="L7" s="13">
        <f t="shared" si="3"/>
        <v>7.5611716221237316E-2</v>
      </c>
      <c r="M7" s="13">
        <f t="shared" si="4"/>
        <v>-1.3149381361769828E-2</v>
      </c>
      <c r="N7" s="13">
        <f t="shared" si="5"/>
        <v>-1.8106570098292699E-2</v>
      </c>
      <c r="O7" s="13">
        <f t="shared" si="6"/>
        <v>-4.2177321408854961E-2</v>
      </c>
    </row>
    <row r="8" spans="1:16" x14ac:dyDescent="0.3">
      <c r="A8" s="4" t="s">
        <v>65</v>
      </c>
      <c r="B8" s="2">
        <v>125705</v>
      </c>
      <c r="C8" s="6">
        <v>88.401028800000006</v>
      </c>
      <c r="D8" s="6">
        <v>89.216419999999999</v>
      </c>
      <c r="E8" s="6">
        <v>40.973041019999997</v>
      </c>
      <c r="F8" s="6">
        <v>105.01151201</v>
      </c>
      <c r="G8" s="11">
        <v>18.98</v>
      </c>
      <c r="H8" s="11">
        <v>86.75</v>
      </c>
      <c r="I8" s="11">
        <f t="shared" si="0"/>
        <v>-0.49736287339405749</v>
      </c>
      <c r="J8" s="14">
        <f t="shared" si="1"/>
        <v>-6.5835172723691326E-2</v>
      </c>
      <c r="K8" s="13">
        <f t="shared" si="2"/>
        <v>-2.3432065532331375E-2</v>
      </c>
      <c r="L8" s="13">
        <f t="shared" si="3"/>
        <v>-5.2312475389700939E-3</v>
      </c>
      <c r="M8" s="13">
        <f t="shared" si="4"/>
        <v>-4.0346792926822493E-2</v>
      </c>
      <c r="N8" s="13">
        <f t="shared" si="5"/>
        <v>4.0569020021074792E-2</v>
      </c>
      <c r="O8" s="13">
        <f t="shared" si="6"/>
        <v>-7.4351585014409249E-2</v>
      </c>
    </row>
    <row r="9" spans="1:16" x14ac:dyDescent="0.3">
      <c r="A9" s="4" t="s">
        <v>64</v>
      </c>
      <c r="B9" s="2">
        <v>63184</v>
      </c>
      <c r="C9" s="6">
        <v>82.581131799999994</v>
      </c>
      <c r="D9" s="6">
        <v>87.125895</v>
      </c>
      <c r="E9" s="6">
        <v>40.758700900000001</v>
      </c>
      <c r="F9" s="6">
        <v>100.77463428</v>
      </c>
      <c r="G9" s="11">
        <v>19.75</v>
      </c>
      <c r="H9" s="11">
        <v>80.3</v>
      </c>
      <c r="I9" s="11">
        <f t="shared" si="0"/>
        <v>18.11879589769562</v>
      </c>
      <c r="J9" s="14">
        <f t="shared" si="1"/>
        <v>-0.15236688122019656</v>
      </c>
      <c r="K9" s="13">
        <f t="shared" si="2"/>
        <v>-0.15911594021501876</v>
      </c>
      <c r="L9" s="13">
        <f t="shared" si="3"/>
        <v>-3.0764254559447923E-2</v>
      </c>
      <c r="M9" s="13">
        <f t="shared" si="4"/>
        <v>6.4976334042617847E-3</v>
      </c>
      <c r="N9" s="13">
        <f t="shared" si="5"/>
        <v>5.3670886075949303E-2</v>
      </c>
      <c r="O9" s="13">
        <f t="shared" si="6"/>
        <v>5.603985056039886E-3</v>
      </c>
    </row>
    <row r="10" spans="1:16" x14ac:dyDescent="0.3">
      <c r="A10" s="4" t="s">
        <v>63</v>
      </c>
      <c r="B10" s="2">
        <v>1208002</v>
      </c>
      <c r="C10" s="6">
        <v>69.998502299999998</v>
      </c>
      <c r="D10" s="6">
        <v>73.262776299999999</v>
      </c>
      <c r="E10" s="6">
        <v>39.504789850000002</v>
      </c>
      <c r="F10" s="6">
        <v>101.42943090999999</v>
      </c>
      <c r="G10" s="11">
        <v>20.81</v>
      </c>
      <c r="H10" s="11">
        <v>80.75</v>
      </c>
      <c r="I10" s="11">
        <f t="shared" si="0"/>
        <v>-1.8403885092905474</v>
      </c>
      <c r="J10" s="14">
        <f t="shared" si="1"/>
        <v>0.36776354284940183</v>
      </c>
      <c r="K10" s="13">
        <f t="shared" si="2"/>
        <v>0.33979513959533081</v>
      </c>
      <c r="L10" s="13">
        <f t="shared" si="3"/>
        <v>3.0063012472903897E-2</v>
      </c>
      <c r="M10" s="13">
        <f t="shared" si="4"/>
        <v>0.12514346118399228</v>
      </c>
      <c r="N10" s="13">
        <f t="shared" si="5"/>
        <v>0.10235463719365702</v>
      </c>
      <c r="O10" s="13">
        <f t="shared" si="6"/>
        <v>0.12743034055727562</v>
      </c>
    </row>
    <row r="11" spans="1:16" x14ac:dyDescent="0.3">
      <c r="A11" s="4" t="s">
        <v>62</v>
      </c>
      <c r="B11" s="2">
        <f>381700-(B8+B9+B10)</f>
        <v>-1015191</v>
      </c>
      <c r="C11" s="6">
        <v>95.7413995</v>
      </c>
      <c r="D11" s="6">
        <v>98.157111599999993</v>
      </c>
      <c r="E11" s="6">
        <v>40.692422839999999</v>
      </c>
      <c r="F11" s="6">
        <v>114.12266096</v>
      </c>
      <c r="G11" s="11">
        <v>22.94</v>
      </c>
      <c r="H11" s="11">
        <v>91.04</v>
      </c>
      <c r="I11" s="11">
        <f t="shared" si="0"/>
        <v>-0.78417460359676161</v>
      </c>
      <c r="J11" s="14">
        <f t="shared" si="1"/>
        <v>0.14567145428033984</v>
      </c>
      <c r="K11" s="13">
        <f t="shared" si="2"/>
        <v>0.15528503387624135</v>
      </c>
      <c r="L11" s="13">
        <f t="shared" si="3"/>
        <v>3.937418094518165E-2</v>
      </c>
      <c r="M11" s="13">
        <f t="shared" si="4"/>
        <v>0.12579001811946533</v>
      </c>
      <c r="N11" s="13">
        <f t="shared" si="5"/>
        <v>0.16172624237140354</v>
      </c>
      <c r="O11" s="13">
        <f t="shared" si="6"/>
        <v>9.7210017574692373E-2</v>
      </c>
    </row>
    <row r="12" spans="1:16" x14ac:dyDescent="0.3">
      <c r="A12" s="4" t="s">
        <v>61</v>
      </c>
      <c r="B12" s="2">
        <v>-219104</v>
      </c>
      <c r="C12" s="6">
        <v>109.6881884</v>
      </c>
      <c r="D12" s="6">
        <v>113.39944199999999</v>
      </c>
      <c r="E12" s="6">
        <v>42.294653660000002</v>
      </c>
      <c r="F12" s="6">
        <v>128.47815255</v>
      </c>
      <c r="G12" s="11">
        <v>26.65</v>
      </c>
      <c r="H12" s="11">
        <v>99.89</v>
      </c>
      <c r="I12" s="11">
        <f t="shared" si="0"/>
        <v>4.1449220461515992</v>
      </c>
      <c r="J12" s="14">
        <f t="shared" si="1"/>
        <v>-0.10113653677591419</v>
      </c>
      <c r="K12" s="13">
        <f t="shared" si="2"/>
        <v>3.9156984564350919E-2</v>
      </c>
      <c r="L12" s="13">
        <f t="shared" si="3"/>
        <v>0.20340038646860978</v>
      </c>
      <c r="M12" s="13">
        <f t="shared" si="4"/>
        <v>4.859447918641481E-2</v>
      </c>
      <c r="N12" s="13">
        <f t="shared" si="5"/>
        <v>0.15425118536585375</v>
      </c>
      <c r="O12" s="13">
        <f t="shared" si="6"/>
        <v>0.16699941535689256</v>
      </c>
    </row>
    <row r="13" spans="1:16" x14ac:dyDescent="0.3">
      <c r="A13" s="4" t="s">
        <v>60</v>
      </c>
      <c r="B13" s="2">
        <v>-1127273</v>
      </c>
      <c r="C13" s="6">
        <v>98.594704899999996</v>
      </c>
      <c r="D13" s="6">
        <v>117.8398222</v>
      </c>
      <c r="E13" s="6">
        <v>50.897402560000003</v>
      </c>
      <c r="F13" s="6">
        <v>134.72148146000001</v>
      </c>
      <c r="G13" s="11">
        <v>30.760794090000001</v>
      </c>
      <c r="H13" s="11">
        <v>116.5715716</v>
      </c>
      <c r="I13" s="11">
        <f t="shared" si="0"/>
        <v>0.32440411506352057</v>
      </c>
      <c r="J13" s="14">
        <f t="shared" si="1"/>
        <v>0.40133560458579959</v>
      </c>
      <c r="K13" s="13">
        <f t="shared" si="2"/>
        <v>0.18641431894489058</v>
      </c>
      <c r="L13" s="13">
        <f t="shared" si="3"/>
        <v>7.3713075938938184E-3</v>
      </c>
      <c r="M13" s="13">
        <f t="shared" si="4"/>
        <v>0.15583146564665162</v>
      </c>
      <c r="N13" s="13">
        <f t="shared" si="5"/>
        <v>0.12388065401857776</v>
      </c>
      <c r="O13" s="13">
        <f t="shared" si="6"/>
        <v>0.15245964994779218</v>
      </c>
    </row>
    <row r="14" spans="1:16" x14ac:dyDescent="0.3">
      <c r="A14" s="4" t="s">
        <v>59</v>
      </c>
      <c r="B14" s="2">
        <v>-1492965</v>
      </c>
      <c r="C14" s="6">
        <v>138.16427039999999</v>
      </c>
      <c r="D14" s="6">
        <v>139.8068524</v>
      </c>
      <c r="E14" s="6">
        <v>51.272582970000002</v>
      </c>
      <c r="F14" s="6">
        <v>155.71532737000001</v>
      </c>
      <c r="G14" s="11">
        <v>34.571461380000002</v>
      </c>
      <c r="H14" s="11">
        <v>134.34403259999999</v>
      </c>
      <c r="I14" s="11">
        <f t="shared" si="0"/>
        <v>-1.0276416392882619</v>
      </c>
      <c r="J14" s="14">
        <f t="shared" si="1"/>
        <v>0.20899396650380314</v>
      </c>
      <c r="K14" s="13">
        <f t="shared" si="2"/>
        <v>0.20238507708510581</v>
      </c>
      <c r="L14" s="13">
        <f t="shared" si="3"/>
        <v>0.28331271058646246</v>
      </c>
      <c r="M14" s="13">
        <f t="shared" si="4"/>
        <v>0.16598449867806339</v>
      </c>
      <c r="N14" s="13">
        <f t="shared" si="5"/>
        <v>0.34336894467722379</v>
      </c>
      <c r="O14" s="13">
        <f t="shared" si="6"/>
        <v>0.24655539259136408</v>
      </c>
    </row>
    <row r="15" spans="1:16" x14ac:dyDescent="0.3">
      <c r="A15" s="4" t="s">
        <v>58</v>
      </c>
      <c r="B15" s="2">
        <f>-2798074-(B14+B13+B12)</f>
        <v>41268</v>
      </c>
      <c r="C15" s="6">
        <v>167.03976929999999</v>
      </c>
      <c r="D15" s="6">
        <v>168.10167300000001</v>
      </c>
      <c r="E15" s="6">
        <v>65.798757429999995</v>
      </c>
      <c r="F15" s="6">
        <v>181.56165791999999</v>
      </c>
      <c r="G15" s="11">
        <v>46.442227590000002</v>
      </c>
      <c r="H15" s="11">
        <v>167.4672783</v>
      </c>
      <c r="I15" s="11">
        <f t="shared" si="0"/>
        <v>-43.740428419114082</v>
      </c>
      <c r="J15" s="14">
        <f t="shared" si="1"/>
        <v>-0.24643520505628475</v>
      </c>
      <c r="K15" s="13">
        <f t="shared" si="2"/>
        <v>-0.26086629369833814</v>
      </c>
      <c r="L15" s="13">
        <f t="shared" si="3"/>
        <v>-3.0807923571452716E-2</v>
      </c>
      <c r="M15" s="13">
        <f t="shared" si="4"/>
        <v>-0.20515042089124361</v>
      </c>
      <c r="N15" s="13">
        <f t="shared" si="5"/>
        <v>5.3265584757020805E-2</v>
      </c>
      <c r="O15" s="13">
        <f t="shared" si="6"/>
        <v>-0.17758262152398038</v>
      </c>
    </row>
    <row r="16" spans="1:16" x14ac:dyDescent="0.3">
      <c r="A16" s="4" t="s">
        <v>57</v>
      </c>
      <c r="B16" s="2">
        <v>-1763812</v>
      </c>
      <c r="C16" s="6">
        <v>125.87528949999999</v>
      </c>
      <c r="D16" s="6">
        <v>124.24961260000001</v>
      </c>
      <c r="E16" s="6">
        <v>63.771634339999999</v>
      </c>
      <c r="F16" s="6">
        <v>144.31420738</v>
      </c>
      <c r="G16" s="11">
        <v>48.915999999999997</v>
      </c>
      <c r="H16" s="11">
        <v>137.72800000000001</v>
      </c>
      <c r="I16" s="11">
        <f t="shared" si="0"/>
        <v>-0.13450696559497272</v>
      </c>
      <c r="J16" s="14">
        <f t="shared" si="1"/>
        <v>-0.42265769088856792</v>
      </c>
      <c r="K16" s="13">
        <f t="shared" si="2"/>
        <v>-0.3464577450119149</v>
      </c>
      <c r="L16" s="13">
        <f t="shared" si="3"/>
        <v>-0.18627113908776138</v>
      </c>
      <c r="M16" s="13">
        <f t="shared" si="4"/>
        <v>-0.32076352308203354</v>
      </c>
      <c r="N16" s="13">
        <f t="shared" si="5"/>
        <v>-0.13637664567830565</v>
      </c>
      <c r="O16" s="13">
        <f t="shared" si="6"/>
        <v>-0.37520329925650558</v>
      </c>
    </row>
    <row r="17" spans="1:15" x14ac:dyDescent="0.3">
      <c r="A17" s="4" t="s">
        <v>56</v>
      </c>
      <c r="B17" s="2">
        <v>-1526567</v>
      </c>
      <c r="C17" s="6">
        <v>72.673130299999997</v>
      </c>
      <c r="D17" s="6">
        <v>81.202371999999997</v>
      </c>
      <c r="E17" s="6">
        <v>51.892819369999998</v>
      </c>
      <c r="F17" s="6">
        <v>98.023473789999997</v>
      </c>
      <c r="G17" s="11">
        <v>42.244999999999997</v>
      </c>
      <c r="H17" s="11">
        <v>86.052000000000007</v>
      </c>
      <c r="I17" s="11">
        <f t="shared" si="0"/>
        <v>-1.0523363861527204</v>
      </c>
      <c r="J17" s="14">
        <f t="shared" si="1"/>
        <v>7.6443538032102673E-2</v>
      </c>
      <c r="K17" s="13">
        <f t="shared" si="2"/>
        <v>5.4857391357976688E-2</v>
      </c>
      <c r="L17" s="13">
        <f t="shared" si="3"/>
        <v>5.2971071785495094E-2</v>
      </c>
      <c r="M17" s="13">
        <f t="shared" si="4"/>
        <v>-2.2598331954095006E-4</v>
      </c>
      <c r="N17" s="13">
        <f t="shared" si="5"/>
        <v>-4.5922594389868572E-2</v>
      </c>
      <c r="O17" s="13">
        <f t="shared" si="6"/>
        <v>-2.0940826477013976E-2</v>
      </c>
    </row>
    <row r="18" spans="1:15" x14ac:dyDescent="0.3">
      <c r="A18" s="4" t="s">
        <v>55</v>
      </c>
      <c r="B18" s="2">
        <v>79895</v>
      </c>
      <c r="C18" s="6">
        <v>78.228521499999999</v>
      </c>
      <c r="D18" s="6">
        <v>85.656922300000005</v>
      </c>
      <c r="E18" s="6">
        <v>54.641637629999998</v>
      </c>
      <c r="F18" s="6">
        <v>98.001322119999998</v>
      </c>
      <c r="G18" s="11">
        <v>40.305</v>
      </c>
      <c r="H18" s="11">
        <v>84.25</v>
      </c>
      <c r="I18" s="11">
        <f t="shared" si="0"/>
        <v>60.647236998560608</v>
      </c>
      <c r="J18" s="14">
        <f t="shared" si="1"/>
        <v>0.48822148965195517</v>
      </c>
      <c r="K18" s="13">
        <f t="shared" si="2"/>
        <v>0.40510812049103939</v>
      </c>
      <c r="L18" s="13">
        <f t="shared" si="3"/>
        <v>0.1180272581446056</v>
      </c>
      <c r="M18" s="13">
        <f t="shared" si="4"/>
        <v>0.24333897017021186</v>
      </c>
      <c r="N18" s="13">
        <f t="shared" si="5"/>
        <v>-2.2900384567671551E-2</v>
      </c>
      <c r="O18" s="13">
        <f t="shared" si="6"/>
        <v>0.1854124629080118</v>
      </c>
    </row>
    <row r="19" spans="1:15" x14ac:dyDescent="0.3">
      <c r="A19" s="4" t="s">
        <v>54</v>
      </c>
      <c r="B19" s="2">
        <f>1714822-(B18+B17+B16)</f>
        <v>4925306</v>
      </c>
      <c r="C19" s="6">
        <v>116.4213668</v>
      </c>
      <c r="D19" s="6">
        <v>120.35723710000001</v>
      </c>
      <c r="E19" s="6">
        <v>61.090840300000004</v>
      </c>
      <c r="F19" s="6">
        <v>121.84886292</v>
      </c>
      <c r="G19" s="11">
        <v>39.381999999999998</v>
      </c>
      <c r="H19" s="11">
        <v>99.870999999999995</v>
      </c>
      <c r="I19" s="11">
        <f t="shared" si="0"/>
        <v>-1.2192123697492094</v>
      </c>
      <c r="J19" s="14">
        <f t="shared" si="1"/>
        <v>0.11608143394516467</v>
      </c>
      <c r="K19" s="13">
        <f t="shared" si="2"/>
        <v>8.1675162515009156E-2</v>
      </c>
      <c r="L19" s="13">
        <f t="shared" si="3"/>
        <v>-4.8404374297010043E-3</v>
      </c>
      <c r="M19" s="13">
        <f t="shared" si="4"/>
        <v>6.1922350518394537E-4</v>
      </c>
      <c r="N19" s="13">
        <f t="shared" si="5"/>
        <v>-4.2405159717637364E-2</v>
      </c>
      <c r="O19" s="13">
        <f t="shared" si="6"/>
        <v>2.2088494157463161E-2</v>
      </c>
    </row>
    <row r="20" spans="1:15" x14ac:dyDescent="0.3">
      <c r="A20" s="4" t="s">
        <v>53</v>
      </c>
      <c r="B20" s="2">
        <v>-1079688</v>
      </c>
      <c r="C20" s="6">
        <v>129.93572599999999</v>
      </c>
      <c r="D20" s="6">
        <v>130.187434</v>
      </c>
      <c r="E20" s="6">
        <v>60.795133909999997</v>
      </c>
      <c r="F20" s="6">
        <v>121.9243146</v>
      </c>
      <c r="G20" s="11">
        <v>37.712000000000003</v>
      </c>
      <c r="H20" s="11">
        <v>102.077</v>
      </c>
      <c r="I20" s="11">
        <f t="shared" si="0"/>
        <v>0.16575807085009744</v>
      </c>
      <c r="J20" s="14">
        <f t="shared" si="1"/>
        <v>-8.1752081025044582E-2</v>
      </c>
      <c r="K20" s="13">
        <f t="shared" si="2"/>
        <v>-3.1024048757270925E-2</v>
      </c>
      <c r="L20" s="13">
        <f t="shared" si="3"/>
        <v>3.6260110936895324E-3</v>
      </c>
      <c r="M20" s="13">
        <f t="shared" si="4"/>
        <v>7.5868904002844378E-2</v>
      </c>
      <c r="N20" s="13">
        <f t="shared" si="5"/>
        <v>4.95333050487907E-2</v>
      </c>
      <c r="O20" s="13">
        <f t="shared" si="6"/>
        <v>7.9626164562046298E-2</v>
      </c>
    </row>
    <row r="21" spans="1:15" x14ac:dyDescent="0.3">
      <c r="A21" s="4" t="s">
        <v>52</v>
      </c>
      <c r="B21" s="2">
        <v>-1258655</v>
      </c>
      <c r="C21" s="6">
        <v>119.31321</v>
      </c>
      <c r="D21" s="6">
        <v>126.14849270000001</v>
      </c>
      <c r="E21" s="6">
        <v>61.015577739999998</v>
      </c>
      <c r="F21" s="6">
        <v>131.17457872</v>
      </c>
      <c r="G21" s="11">
        <v>39.58</v>
      </c>
      <c r="H21" s="11">
        <v>110.205</v>
      </c>
      <c r="I21" s="11">
        <f t="shared" si="0"/>
        <v>-1.3670449805546396</v>
      </c>
      <c r="J21" s="14">
        <f t="shared" si="1"/>
        <v>2.2803024074199473E-3</v>
      </c>
      <c r="K21" s="13">
        <f t="shared" si="2"/>
        <v>-1.2114869288485758E-2</v>
      </c>
      <c r="L21" s="13">
        <f t="shared" si="3"/>
        <v>-4.7112344690878931E-2</v>
      </c>
      <c r="M21" s="13">
        <f t="shared" si="4"/>
        <v>1.0207772977553625E-2</v>
      </c>
      <c r="N21" s="13">
        <f t="shared" si="5"/>
        <v>3.274381000505304E-2</v>
      </c>
      <c r="O21" s="13">
        <f t="shared" si="6"/>
        <v>3.2666394446712894E-3</v>
      </c>
    </row>
    <row r="22" spans="1:15" x14ac:dyDescent="0.3">
      <c r="A22" s="4" t="s">
        <v>51</v>
      </c>
      <c r="B22" s="2">
        <v>461983</v>
      </c>
      <c r="C22" s="6">
        <v>119.5852802</v>
      </c>
      <c r="D22" s="6">
        <v>124.62022020000001</v>
      </c>
      <c r="E22" s="6">
        <v>58.140990809999998</v>
      </c>
      <c r="F22" s="6">
        <v>132.51357904</v>
      </c>
      <c r="G22" s="11">
        <v>40.875999999999998</v>
      </c>
      <c r="H22" s="11">
        <v>110.565</v>
      </c>
      <c r="I22" s="11">
        <f t="shared" si="0"/>
        <v>6.4819030137472593</v>
      </c>
      <c r="J22" s="14">
        <f t="shared" si="1"/>
        <v>0.13377866718415746</v>
      </c>
      <c r="K22" s="13">
        <f t="shared" si="2"/>
        <v>0.12600611742459428</v>
      </c>
      <c r="L22" s="13">
        <f t="shared" si="3"/>
        <v>2.8644398844912024E-2</v>
      </c>
      <c r="M22" s="13">
        <f t="shared" si="4"/>
        <v>-2.3947216300316782E-2</v>
      </c>
      <c r="N22" s="13">
        <f t="shared" si="5"/>
        <v>-1.5754966239358018E-2</v>
      </c>
      <c r="O22" s="13">
        <f t="shared" si="6"/>
        <v>-2.1896621896621827E-2</v>
      </c>
    </row>
    <row r="23" spans="1:15" x14ac:dyDescent="0.3">
      <c r="A23" s="4" t="s">
        <v>50</v>
      </c>
      <c r="B23" s="2">
        <f>1580152-(B22+B21+B20)</f>
        <v>3456512</v>
      </c>
      <c r="C23" s="6">
        <v>135.58323960000001</v>
      </c>
      <c r="D23" s="6">
        <v>140.3231303</v>
      </c>
      <c r="E23" s="6">
        <v>59.806404540000003</v>
      </c>
      <c r="F23" s="6">
        <v>129.34024769999999</v>
      </c>
      <c r="G23" s="11">
        <v>40.231999999999999</v>
      </c>
      <c r="H23" s="11">
        <v>108.14400000000001</v>
      </c>
      <c r="I23" s="11">
        <f t="shared" si="0"/>
        <v>-1.1448532509072731</v>
      </c>
      <c r="J23" s="14">
        <f t="shared" si="1"/>
        <v>9.9062023002434805E-3</v>
      </c>
      <c r="K23" s="13">
        <f t="shared" si="2"/>
        <v>-9.1250105899326583E-2</v>
      </c>
      <c r="L23" s="13">
        <f t="shared" si="3"/>
        <v>0.15704138013711127</v>
      </c>
      <c r="M23" s="13">
        <f t="shared" si="4"/>
        <v>2.6016443139996134E-3</v>
      </c>
      <c r="N23" s="13">
        <f t="shared" si="5"/>
        <v>0.1697902167428913</v>
      </c>
      <c r="O23" s="13">
        <f t="shared" si="6"/>
        <v>5.2050969078265924E-2</v>
      </c>
    </row>
    <row r="24" spans="1:15" x14ac:dyDescent="0.3">
      <c r="A24" s="4" t="s">
        <v>49</v>
      </c>
      <c r="B24" s="2">
        <v>-500687</v>
      </c>
      <c r="C24" s="6">
        <v>136.9263546</v>
      </c>
      <c r="D24" s="6">
        <v>127.5186298</v>
      </c>
      <c r="E24" s="6">
        <v>69.19848485</v>
      </c>
      <c r="F24" s="6">
        <v>129.67674502</v>
      </c>
      <c r="G24" s="11">
        <v>47.063000000000002</v>
      </c>
      <c r="H24" s="11">
        <v>113.773</v>
      </c>
      <c r="I24" s="11">
        <f t="shared" si="0"/>
        <v>0.60495479211563308</v>
      </c>
      <c r="J24" s="14">
        <f t="shared" si="1"/>
        <v>4.918913542740354E-3</v>
      </c>
      <c r="K24" s="13">
        <f t="shared" si="2"/>
        <v>-1.8662840117813165E-2</v>
      </c>
      <c r="L24" s="13">
        <f t="shared" si="3"/>
        <v>-6.451390676655803E-3</v>
      </c>
      <c r="M24" s="13">
        <f t="shared" si="4"/>
        <v>2.5962967758642826E-2</v>
      </c>
      <c r="N24" s="13">
        <f t="shared" si="5"/>
        <v>1.3110086479824859E-2</v>
      </c>
      <c r="O24" s="13">
        <f t="shared" si="6"/>
        <v>3.320647253742106E-2</v>
      </c>
    </row>
    <row r="25" spans="1:15" x14ac:dyDescent="0.3">
      <c r="A25" s="4" t="s">
        <v>48</v>
      </c>
      <c r="B25" s="2">
        <v>-803580</v>
      </c>
      <c r="C25" s="6">
        <v>137.5998835</v>
      </c>
      <c r="D25" s="6">
        <v>125.13876999999999</v>
      </c>
      <c r="E25" s="6">
        <v>68.752058390000002</v>
      </c>
      <c r="F25" s="6">
        <v>133.04353817000001</v>
      </c>
      <c r="G25" s="11">
        <v>47.68</v>
      </c>
      <c r="H25" s="11">
        <v>117.551</v>
      </c>
      <c r="I25" s="11">
        <f t="shared" si="0"/>
        <v>-2.8437280669006197</v>
      </c>
      <c r="J25" s="14">
        <f t="shared" si="1"/>
        <v>0.10655146884626539</v>
      </c>
      <c r="K25" s="13">
        <f t="shared" si="2"/>
        <v>0.15111596110462022</v>
      </c>
      <c r="L25" s="13">
        <f t="shared" si="3"/>
        <v>-4.048609576473227E-2</v>
      </c>
      <c r="M25" s="13">
        <f t="shared" si="4"/>
        <v>0.15885663137577083</v>
      </c>
      <c r="N25" s="13">
        <f t="shared" si="5"/>
        <v>-8.431208053691297E-3</v>
      </c>
      <c r="O25" s="13">
        <f t="shared" si="6"/>
        <v>6.3597927707973553E-2</v>
      </c>
    </row>
    <row r="26" spans="1:15" x14ac:dyDescent="0.3">
      <c r="A26" s="4" t="s">
        <v>47</v>
      </c>
      <c r="B26" s="2">
        <v>1481583</v>
      </c>
      <c r="C26" s="6">
        <v>152.2613532</v>
      </c>
      <c r="D26" s="6">
        <v>144.04923550000001</v>
      </c>
      <c r="E26" s="6">
        <v>65.968555969999997</v>
      </c>
      <c r="F26" s="6">
        <v>154.17838646999999</v>
      </c>
      <c r="G26" s="11">
        <v>47.277999999999999</v>
      </c>
      <c r="H26" s="11">
        <v>125.027</v>
      </c>
      <c r="I26" s="11">
        <f t="shared" si="0"/>
        <v>-1.5819984435566552</v>
      </c>
      <c r="J26" s="14">
        <f t="shared" si="1"/>
        <v>6.5410996229081225E-2</v>
      </c>
      <c r="K26" s="13">
        <f t="shared" si="2"/>
        <v>6.4614589363787264E-2</v>
      </c>
      <c r="L26" s="13">
        <f t="shared" si="3"/>
        <v>8.5516138970291852E-2</v>
      </c>
      <c r="M26" s="13">
        <f t="shared" si="4"/>
        <v>2.9761911218942897E-2</v>
      </c>
      <c r="N26" s="13">
        <f t="shared" si="5"/>
        <v>8.689030838867981E-2</v>
      </c>
      <c r="O26" s="13">
        <f t="shared" si="6"/>
        <v>8.725315331888317E-2</v>
      </c>
    </row>
    <row r="27" spans="1:15" x14ac:dyDescent="0.3">
      <c r="A27" s="4" t="s">
        <v>46</v>
      </c>
      <c r="B27" s="2">
        <f>-684963-(B26+B25+B24)</f>
        <v>-862279</v>
      </c>
      <c r="C27" s="6">
        <v>162.22092000000001</v>
      </c>
      <c r="D27" s="6">
        <v>153.3569177</v>
      </c>
      <c r="E27" s="6">
        <v>71.609932169999993</v>
      </c>
      <c r="F27" s="6">
        <v>158.76702992</v>
      </c>
      <c r="G27" s="11">
        <v>51.386000000000003</v>
      </c>
      <c r="H27" s="11">
        <v>135.93600000000001</v>
      </c>
      <c r="I27" s="11">
        <f t="shared" si="0"/>
        <v>-0.87781680871272527</v>
      </c>
      <c r="J27" s="14">
        <f t="shared" si="1"/>
        <v>0.19091578817331326</v>
      </c>
      <c r="K27" s="13">
        <f t="shared" si="2"/>
        <v>0.22424082601394121</v>
      </c>
      <c r="L27" s="13">
        <f t="shared" si="3"/>
        <v>0.13216255040616948</v>
      </c>
      <c r="M27" s="13">
        <f t="shared" si="4"/>
        <v>0.17956171028937765</v>
      </c>
      <c r="N27" s="13">
        <f t="shared" si="5"/>
        <v>3.7344802086171268E-2</v>
      </c>
      <c r="O27" s="13">
        <f t="shared" si="6"/>
        <v>2.09289665725047E-2</v>
      </c>
    </row>
    <row r="28" spans="1:15" x14ac:dyDescent="0.3">
      <c r="A28" s="4" t="s">
        <v>45</v>
      </c>
      <c r="B28" s="2">
        <v>-105356</v>
      </c>
      <c r="C28" s="6">
        <v>193.1914548</v>
      </c>
      <c r="D28" s="6">
        <v>187.7457996</v>
      </c>
      <c r="E28" s="6">
        <v>81.074083439999995</v>
      </c>
      <c r="F28" s="6">
        <v>187.27550934999999</v>
      </c>
      <c r="G28" s="11">
        <v>53.305</v>
      </c>
      <c r="H28" s="11">
        <v>138.78100000000001</v>
      </c>
      <c r="I28" s="11">
        <f t="shared" si="0"/>
        <v>17.56861498158624</v>
      </c>
      <c r="J28" s="14">
        <f t="shared" si="1"/>
        <v>-8.9240644819663269E-4</v>
      </c>
      <c r="K28" s="13">
        <f t="shared" si="2"/>
        <v>8.1235686936773979E-3</v>
      </c>
      <c r="L28" s="13">
        <f t="shared" si="3"/>
        <v>-0.20737913790222182</v>
      </c>
      <c r="M28" s="13">
        <f t="shared" si="4"/>
        <v>-5.0318808597596215E-2</v>
      </c>
      <c r="N28" s="13">
        <f t="shared" si="5"/>
        <v>-7.3051308507644658E-2</v>
      </c>
      <c r="O28" s="13">
        <f t="shared" si="6"/>
        <v>0.11207586052845851</v>
      </c>
    </row>
    <row r="29" spans="1:15" x14ac:dyDescent="0.3">
      <c r="A29" s="4" t="s">
        <v>44</v>
      </c>
      <c r="B29" s="2">
        <v>-1956315</v>
      </c>
      <c r="C29" s="6">
        <v>193.01904949999999</v>
      </c>
      <c r="D29" s="6">
        <v>189.27096549999999</v>
      </c>
      <c r="E29" s="6">
        <v>64.261009909999999</v>
      </c>
      <c r="F29" s="6">
        <v>177.85202884</v>
      </c>
      <c r="G29" s="11">
        <v>49.411000000000001</v>
      </c>
      <c r="H29" s="11">
        <v>154.33500000000001</v>
      </c>
      <c r="I29" s="11">
        <f t="shared" si="0"/>
        <v>-2.0108612365595522</v>
      </c>
      <c r="J29" s="14">
        <f t="shared" si="1"/>
        <v>-0.23371457281992261</v>
      </c>
      <c r="K29" s="13">
        <f t="shared" si="2"/>
        <v>-0.26966155197216446</v>
      </c>
      <c r="L29" s="13">
        <f t="shared" si="3"/>
        <v>-0.13276503204585255</v>
      </c>
      <c r="M29" s="13">
        <f t="shared" si="4"/>
        <v>-0.11435470791450324</v>
      </c>
      <c r="N29" s="13">
        <f t="shared" si="5"/>
        <v>-3.4931492987391455E-2</v>
      </c>
      <c r="O29" s="13">
        <f t="shared" si="6"/>
        <v>-8.2223734084945072E-2</v>
      </c>
    </row>
    <row r="30" spans="1:15" x14ac:dyDescent="0.3">
      <c r="A30" s="4" t="s">
        <v>43</v>
      </c>
      <c r="B30" s="2">
        <v>1977563</v>
      </c>
      <c r="C30" s="6">
        <v>147.9076848</v>
      </c>
      <c r="D30" s="6">
        <v>138.23186319999999</v>
      </c>
      <c r="E30" s="6">
        <v>55.72939487</v>
      </c>
      <c r="F30" s="6">
        <v>157.51381203</v>
      </c>
      <c r="G30" s="11">
        <v>47.685000000000002</v>
      </c>
      <c r="H30" s="11">
        <v>141.64500000000001</v>
      </c>
      <c r="I30" s="11">
        <f t="shared" si="0"/>
        <v>-1.3710673187150042</v>
      </c>
      <c r="J30" s="14">
        <f t="shared" si="1"/>
        <v>0.16508426883306887</v>
      </c>
      <c r="K30" s="13">
        <f t="shared" si="2"/>
        <v>0.32671938187403382</v>
      </c>
      <c r="L30" s="13">
        <f t="shared" si="3"/>
        <v>-0.1214327441700427</v>
      </c>
      <c r="M30" s="13">
        <f t="shared" si="4"/>
        <v>-6.2399160831229289E-2</v>
      </c>
      <c r="N30" s="13">
        <f t="shared" si="5"/>
        <v>-0.14585299360385875</v>
      </c>
      <c r="O30" s="13">
        <f t="shared" si="6"/>
        <v>-6.9504747784955329E-2</v>
      </c>
    </row>
    <row r="31" spans="1:15" x14ac:dyDescent="0.3">
      <c r="A31" s="4" t="s">
        <v>42</v>
      </c>
      <c r="B31" s="2">
        <f>-817917-(B30+B28+B29)</f>
        <v>-733809</v>
      </c>
      <c r="C31" s="6">
        <v>172.32491680000001</v>
      </c>
      <c r="D31" s="6">
        <v>183.39489209999999</v>
      </c>
      <c r="E31" s="6">
        <v>48.96202152</v>
      </c>
      <c r="F31" s="6">
        <v>147.68508234000001</v>
      </c>
      <c r="G31" s="11">
        <v>40.729999999999997</v>
      </c>
      <c r="H31" s="11">
        <v>131.80000000000001</v>
      </c>
      <c r="I31" s="11">
        <f t="shared" si="0"/>
        <v>-1.8963763050057985</v>
      </c>
      <c r="J31" s="14">
        <f t="shared" si="1"/>
        <v>-4.2739990459696543E-2</v>
      </c>
      <c r="K31" s="13">
        <f t="shared" si="2"/>
        <v>-0.15941080727624032</v>
      </c>
      <c r="L31" s="13">
        <f t="shared" si="3"/>
        <v>0.29298846176398641</v>
      </c>
      <c r="M31" s="13">
        <f t="shared" si="4"/>
        <v>9.9413519005253317E-2</v>
      </c>
      <c r="N31" s="13">
        <f t="shared" si="5"/>
        <v>-3.8827279155413667E-2</v>
      </c>
      <c r="O31" s="13">
        <f t="shared" si="6"/>
        <v>9.2588787556904334E-2</v>
      </c>
    </row>
    <row r="32" spans="1:15" x14ac:dyDescent="0.3">
      <c r="A32" s="4" t="s">
        <v>41</v>
      </c>
      <c r="B32" s="2">
        <v>657769</v>
      </c>
      <c r="C32" s="6">
        <v>164.95975150000001</v>
      </c>
      <c r="D32" s="6">
        <v>154.15976430000001</v>
      </c>
      <c r="E32" s="6">
        <v>63.307328890000001</v>
      </c>
      <c r="F32" s="6">
        <v>162.36697608</v>
      </c>
      <c r="G32" s="11">
        <v>39.148564919999998</v>
      </c>
      <c r="H32" s="11">
        <v>144.0032022</v>
      </c>
      <c r="I32" s="11">
        <f t="shared" si="0"/>
        <v>-2.6634213530890025</v>
      </c>
      <c r="J32" s="14">
        <f t="shared" si="1"/>
        <v>3.716418789585766E-2</v>
      </c>
      <c r="K32" s="13">
        <f t="shared" si="2"/>
        <v>8.4420075880979953E-2</v>
      </c>
      <c r="L32" s="13">
        <f t="shared" si="3"/>
        <v>-1.0413108743625151E-3</v>
      </c>
      <c r="M32" s="13">
        <f t="shared" si="4"/>
        <v>3.1877664565519165E-5</v>
      </c>
      <c r="N32" s="13">
        <f t="shared" si="5"/>
        <v>3.1932151345894092E-3</v>
      </c>
      <c r="O32" s="13">
        <f t="shared" si="6"/>
        <v>-3.1375914083666162E-2</v>
      </c>
    </row>
    <row r="33" spans="1:15" x14ac:dyDescent="0.3">
      <c r="A33" s="4" t="s">
        <v>40</v>
      </c>
      <c r="B33" s="2">
        <v>-1094147</v>
      </c>
      <c r="C33" s="6">
        <v>171.0903467</v>
      </c>
      <c r="D33" s="6">
        <v>167.17394329999999</v>
      </c>
      <c r="E33" s="6">
        <v>63.24140628</v>
      </c>
      <c r="F33" s="6">
        <v>162.37215196</v>
      </c>
      <c r="G33" s="11">
        <v>39.273574709999998</v>
      </c>
      <c r="H33" s="11">
        <v>139.4849701</v>
      </c>
      <c r="I33" s="11">
        <f t="shared" si="0"/>
        <v>-2.4141801787145605</v>
      </c>
      <c r="J33" s="14">
        <f t="shared" si="1"/>
        <v>-9.7876694524227009E-2</v>
      </c>
      <c r="K33" s="13">
        <f t="shared" si="2"/>
        <v>0.32525426766074267</v>
      </c>
      <c r="L33" s="13">
        <f t="shared" si="3"/>
        <v>-0.13690130626867519</v>
      </c>
      <c r="M33" s="13">
        <f t="shared" si="4"/>
        <v>-2.5284220480192653E-2</v>
      </c>
      <c r="N33" s="13">
        <f t="shared" si="5"/>
        <v>3.2325862602895342E-2</v>
      </c>
      <c r="O33" s="13">
        <f t="shared" si="6"/>
        <v>2.518021545605929E-2</v>
      </c>
    </row>
    <row r="34" spans="1:15" x14ac:dyDescent="0.3">
      <c r="A34" s="4" t="s">
        <v>39</v>
      </c>
      <c r="B34" s="2">
        <v>1547321</v>
      </c>
      <c r="C34" s="6">
        <v>154.34458910000001</v>
      </c>
      <c r="D34" s="6">
        <v>221.5479818</v>
      </c>
      <c r="E34" s="6">
        <v>54.583575150000001</v>
      </c>
      <c r="F34" s="6">
        <v>158.26669867000001</v>
      </c>
      <c r="G34" s="11">
        <v>40.543126890000003</v>
      </c>
      <c r="H34" s="11">
        <v>142.99723169999999</v>
      </c>
      <c r="I34" s="11">
        <f t="shared" si="0"/>
        <v>-0.73630423163648651</v>
      </c>
      <c r="J34" s="14">
        <f t="shared" si="1"/>
        <v>3.4983254233173458E-2</v>
      </c>
      <c r="K34" s="13">
        <f t="shared" si="2"/>
        <v>-6.3743965010472525E-2</v>
      </c>
      <c r="L34" s="13">
        <f t="shared" si="3"/>
        <v>-0.15701647274748001</v>
      </c>
      <c r="M34" s="13">
        <f t="shared" si="4"/>
        <v>-2.6966644568097112E-2</v>
      </c>
      <c r="N34" s="13">
        <f t="shared" si="5"/>
        <v>-0.10118941667057008</v>
      </c>
      <c r="O34" s="13">
        <f t="shared" si="6"/>
        <v>3.118060361724591E-4</v>
      </c>
    </row>
    <row r="35" spans="1:15" x14ac:dyDescent="0.3">
      <c r="A35" s="4" t="s">
        <v>38</v>
      </c>
      <c r="B35" s="2">
        <f>1518965-(B34+B33+B32)</f>
        <v>408022</v>
      </c>
      <c r="C35" s="6">
        <v>159.7440651</v>
      </c>
      <c r="D35" s="6">
        <v>207.425635</v>
      </c>
      <c r="E35" s="6">
        <v>46.013054709999999</v>
      </c>
      <c r="F35" s="6">
        <v>153.99877685999999</v>
      </c>
      <c r="G35" s="11">
        <v>36.440591529999999</v>
      </c>
      <c r="H35" s="11">
        <v>143.0418191</v>
      </c>
      <c r="I35" s="11">
        <f t="shared" si="0"/>
        <v>2.0073795040463502</v>
      </c>
      <c r="J35" s="14">
        <f t="shared" si="1"/>
        <v>8.525371312840084E-2</v>
      </c>
      <c r="K35" s="13">
        <f t="shared" si="2"/>
        <v>-0.18071838034869706</v>
      </c>
      <c r="L35" s="13">
        <f t="shared" si="3"/>
        <v>0.43856593388950432</v>
      </c>
      <c r="M35" s="13">
        <f t="shared" si="4"/>
        <v>0.1234445407789326</v>
      </c>
      <c r="N35" s="13">
        <f t="shared" si="5"/>
        <v>6.6801410125189647E-3</v>
      </c>
      <c r="O35" s="13">
        <f t="shared" si="6"/>
        <v>0.12313244274170446</v>
      </c>
    </row>
    <row r="36" spans="1:15" x14ac:dyDescent="0.3">
      <c r="A36" s="4" t="s">
        <v>37</v>
      </c>
      <c r="B36" s="2">
        <v>1227077</v>
      </c>
      <c r="C36" s="6">
        <v>173.36283979999999</v>
      </c>
      <c r="D36" s="6">
        <v>169.94001019999999</v>
      </c>
      <c r="E36" s="6">
        <v>66.192813020000003</v>
      </c>
      <c r="F36" s="6">
        <v>173.00908515</v>
      </c>
      <c r="G36" s="11">
        <v>36.684019820000003</v>
      </c>
      <c r="H36" s="11">
        <v>160.6549077</v>
      </c>
      <c r="I36" s="11">
        <f t="shared" si="0"/>
        <v>-0.32421518779995062</v>
      </c>
      <c r="J36" s="14">
        <f t="shared" si="1"/>
        <v>-0.15983060459765264</v>
      </c>
      <c r="K36" s="13">
        <f t="shared" si="2"/>
        <v>2.4586504655864734</v>
      </c>
      <c r="L36" s="13">
        <f t="shared" si="3"/>
        <v>0.13254974399333963</v>
      </c>
      <c r="M36" s="13">
        <f t="shared" si="4"/>
        <v>-8.4187433263240921E-2</v>
      </c>
      <c r="N36" s="13">
        <f t="shared" si="5"/>
        <v>-5.0532880777404476E-2</v>
      </c>
      <c r="O36" s="13">
        <f t="shared" si="6"/>
        <v>-0.10252737395833689</v>
      </c>
    </row>
    <row r="37" spans="1:15" x14ac:dyDescent="0.3">
      <c r="A37" s="4" t="s">
        <v>36</v>
      </c>
      <c r="B37" s="2">
        <v>829240</v>
      </c>
      <c r="C37" s="6">
        <v>145.65415229999999</v>
      </c>
      <c r="D37" s="6">
        <v>587.7630954</v>
      </c>
      <c r="E37" s="6">
        <v>74.966653440000002</v>
      </c>
      <c r="F37" s="6">
        <v>158.44389434000001</v>
      </c>
      <c r="G37" s="11">
        <v>34.83027062</v>
      </c>
      <c r="H37" s="11">
        <v>144.1833819</v>
      </c>
      <c r="I37" s="11">
        <f t="shared" si="0"/>
        <v>2.4509080603926487</v>
      </c>
      <c r="J37" s="14">
        <f t="shared" si="1"/>
        <v>2.6847980220609222E-2</v>
      </c>
      <c r="K37" s="13">
        <f t="shared" si="2"/>
        <v>-0.70755212594111427</v>
      </c>
      <c r="L37" s="13">
        <f t="shared" si="3"/>
        <v>-0.14285591097608955</v>
      </c>
      <c r="M37" s="13">
        <f t="shared" si="4"/>
        <v>-2.3402003753097186E-2</v>
      </c>
      <c r="N37" s="13">
        <f t="shared" si="5"/>
        <v>0.15924874344257975</v>
      </c>
      <c r="O37" s="13">
        <f t="shared" si="6"/>
        <v>-2.5529971980772396E-2</v>
      </c>
    </row>
    <row r="38" spans="1:15" x14ac:dyDescent="0.3">
      <c r="A38" s="4" t="s">
        <v>35</v>
      </c>
      <c r="B38" s="2">
        <v>2861631</v>
      </c>
      <c r="C38" s="6">
        <v>149.5646721</v>
      </c>
      <c r="D38" s="6">
        <v>171.8900677</v>
      </c>
      <c r="E38" s="6">
        <v>64.257223870000004</v>
      </c>
      <c r="F38" s="6">
        <v>154.73598973</v>
      </c>
      <c r="G38" s="11">
        <v>40.376947450000003</v>
      </c>
      <c r="H38" s="11">
        <v>140.50238419999999</v>
      </c>
      <c r="I38" s="11">
        <f t="shared" si="0"/>
        <v>-2.1337031224500991</v>
      </c>
      <c r="J38" s="14">
        <f t="shared" si="1"/>
        <v>-3.7019691363331482E-3</v>
      </c>
      <c r="K38" s="13">
        <f t="shared" si="2"/>
        <v>0.24135666333209549</v>
      </c>
      <c r="L38" s="13">
        <f t="shared" si="3"/>
        <v>-2.1232614293456652E-2</v>
      </c>
      <c r="M38" s="13">
        <f t="shared" si="4"/>
        <v>2.7990776919819986E-2</v>
      </c>
      <c r="N38" s="13">
        <f t="shared" si="5"/>
        <v>-1.3216636811409171E-2</v>
      </c>
      <c r="O38" s="13">
        <f t="shared" si="6"/>
        <v>3.8242168135393065E-2</v>
      </c>
    </row>
    <row r="39" spans="1:15" x14ac:dyDescent="0.3">
      <c r="A39" s="4" t="s">
        <v>34</v>
      </c>
      <c r="B39" s="2">
        <f>1673708-(B38+B37+B36)</f>
        <v>-3244240</v>
      </c>
      <c r="C39" s="6">
        <v>149.01098830000001</v>
      </c>
      <c r="D39" s="6">
        <v>213.3768809</v>
      </c>
      <c r="E39" s="6">
        <v>62.892875019999998</v>
      </c>
      <c r="F39" s="6">
        <v>159.06717029999999</v>
      </c>
      <c r="G39" s="11">
        <v>39.843299999999999</v>
      </c>
      <c r="H39" s="11">
        <v>145.87549999999999</v>
      </c>
      <c r="I39" s="11">
        <f t="shared" si="0"/>
        <v>-0.94015054373289275</v>
      </c>
      <c r="J39" s="14">
        <f t="shared" si="1"/>
        <v>-0.20615759717097323</v>
      </c>
      <c r="K39" s="13">
        <f t="shared" si="2"/>
        <v>-0.28285244092721201</v>
      </c>
      <c r="L39" s="13">
        <f t="shared" si="3"/>
        <v>3.2277430461788499E-2</v>
      </c>
      <c r="M39" s="13">
        <f t="shared" si="4"/>
        <v>-0.10650595561641155</v>
      </c>
      <c r="N39" s="13">
        <f t="shared" si="5"/>
        <v>-2.2564065641558235E-2</v>
      </c>
      <c r="O39" s="13">
        <f t="shared" si="6"/>
        <v>-0.16483655678481984</v>
      </c>
    </row>
    <row r="40" spans="1:15" x14ac:dyDescent="0.3">
      <c r="A40" s="4" t="s">
        <v>33</v>
      </c>
      <c r="B40" s="2">
        <v>-194166</v>
      </c>
      <c r="C40" s="6">
        <v>118.291241</v>
      </c>
      <c r="D40" s="6">
        <v>153.0227093</v>
      </c>
      <c r="E40" s="6">
        <v>64.922895420000003</v>
      </c>
      <c r="F40" s="6">
        <v>142.12556932000001</v>
      </c>
      <c r="G40" s="11">
        <v>38.944273163423702</v>
      </c>
      <c r="H40" s="11">
        <v>121.829884860736</v>
      </c>
      <c r="I40" s="11">
        <f t="shared" si="0"/>
        <v>-11.943141435678749</v>
      </c>
      <c r="J40" s="14">
        <f t="shared" si="1"/>
        <v>-0.19522242394937758</v>
      </c>
      <c r="K40" s="13">
        <f t="shared" si="2"/>
        <v>2.0038053815846273</v>
      </c>
      <c r="L40" s="13">
        <f t="shared" si="3"/>
        <v>0.17277352215170191</v>
      </c>
      <c r="M40" s="13">
        <f t="shared" si="4"/>
        <v>-0.24402686719876149</v>
      </c>
      <c r="N40" s="13">
        <f t="shared" si="5"/>
        <v>-6.3908852310016875E-2</v>
      </c>
      <c r="O40" s="13">
        <f t="shared" si="6"/>
        <v>-0.25805542632567391</v>
      </c>
    </row>
    <row r="41" spans="1:15" x14ac:dyDescent="0.3">
      <c r="A41" s="4" t="s">
        <v>32</v>
      </c>
      <c r="B41" s="2">
        <v>2124786</v>
      </c>
      <c r="C41" s="6">
        <v>95.198138200000002</v>
      </c>
      <c r="D41" s="6">
        <v>459.6504377</v>
      </c>
      <c r="E41" s="6">
        <v>76.139852730000001</v>
      </c>
      <c r="F41" s="6">
        <v>107.44311189</v>
      </c>
      <c r="G41" s="11">
        <v>36.455389361501503</v>
      </c>
      <c r="H41" s="11">
        <v>90.391021983791006</v>
      </c>
      <c r="I41" s="11">
        <f t="shared" si="0"/>
        <v>8.1165820934437638E-2</v>
      </c>
      <c r="J41" s="14">
        <f t="shared" si="1"/>
        <v>4.6847975016385351E-2</v>
      </c>
      <c r="K41" s="13">
        <f t="shared" si="2"/>
        <v>-0.79683860616499957</v>
      </c>
      <c r="L41" s="13">
        <f t="shared" si="3"/>
        <v>-2.121607268835073E-2</v>
      </c>
      <c r="M41" s="13">
        <f t="shared" si="4"/>
        <v>4.1448650841008301E-2</v>
      </c>
      <c r="N41" s="13">
        <f t="shared" si="5"/>
        <v>1.1624507542934729E-2</v>
      </c>
      <c r="O41" s="13">
        <f t="shared" si="6"/>
        <v>8.2010390399099548E-2</v>
      </c>
    </row>
    <row r="42" spans="1:15" x14ac:dyDescent="0.3">
      <c r="A42" s="4" t="s">
        <v>31</v>
      </c>
      <c r="B42" s="2">
        <v>2297246</v>
      </c>
      <c r="C42" s="6">
        <v>99.657978200000002</v>
      </c>
      <c r="D42" s="6">
        <v>93.383223599999994</v>
      </c>
      <c r="E42" s="6">
        <v>74.524464080000001</v>
      </c>
      <c r="F42" s="6">
        <v>111.89648391999999</v>
      </c>
      <c r="G42" s="11">
        <v>36.8791653101149</v>
      </c>
      <c r="H42" s="11">
        <v>97.804024985255296</v>
      </c>
      <c r="I42" s="11">
        <f t="shared" si="0"/>
        <v>-0.91402966856836398</v>
      </c>
      <c r="J42" s="14">
        <f t="shared" si="1"/>
        <v>-2.8009316970068827E-2</v>
      </c>
      <c r="K42" s="13">
        <f t="shared" si="2"/>
        <v>1.236351791565268</v>
      </c>
      <c r="L42" s="13">
        <f t="shared" si="3"/>
        <v>0.10917693955190129</v>
      </c>
      <c r="M42" s="13">
        <f t="shared" si="4"/>
        <v>0.16684115707645736</v>
      </c>
      <c r="N42" s="13">
        <f t="shared" si="5"/>
        <v>-5.4004831302479194E-3</v>
      </c>
      <c r="O42" s="13">
        <f t="shared" si="6"/>
        <v>3.5213019252161804E-2</v>
      </c>
    </row>
    <row r="43" spans="1:15" x14ac:dyDescent="0.3">
      <c r="A43" s="4" t="s">
        <v>30</v>
      </c>
      <c r="B43" s="2">
        <f>4425361-(B42+B41+B40)</f>
        <v>197495</v>
      </c>
      <c r="C43" s="6">
        <v>96.866626299999993</v>
      </c>
      <c r="D43" s="6">
        <v>208.8377394</v>
      </c>
      <c r="E43" s="6">
        <v>82.660816990000001</v>
      </c>
      <c r="F43" s="6">
        <v>130.56542277</v>
      </c>
      <c r="G43" s="11">
        <v>36.68</v>
      </c>
      <c r="H43" s="11">
        <v>101.248</v>
      </c>
      <c r="I43" s="11">
        <f t="shared" si="0"/>
        <v>0.46243196030279249</v>
      </c>
      <c r="J43" s="14">
        <f t="shared" si="1"/>
        <v>-0.10394266719703023</v>
      </c>
      <c r="K43" s="13">
        <f t="shared" si="2"/>
        <v>-0.58222658868715949</v>
      </c>
      <c r="L43" s="13">
        <f t="shared" si="3"/>
        <v>-3.4569028035927714E-2</v>
      </c>
      <c r="M43" s="13">
        <f t="shared" si="4"/>
        <v>-0.15092262141035762</v>
      </c>
      <c r="N43" s="13">
        <f t="shared" si="5"/>
        <v>-6.1668484187568172E-2</v>
      </c>
      <c r="O43" s="13">
        <f t="shared" si="6"/>
        <v>-9.0411662452591759E-2</v>
      </c>
    </row>
    <row r="44" spans="1:15" x14ac:dyDescent="0.3">
      <c r="A44" s="4" t="s">
        <v>29</v>
      </c>
      <c r="B44" s="2">
        <v>288823</v>
      </c>
      <c r="C44" s="6">
        <v>86.798050799999999</v>
      </c>
      <c r="D44" s="6">
        <v>87.246854799999994</v>
      </c>
      <c r="E44" s="6">
        <v>79.803312890000001</v>
      </c>
      <c r="F44" s="6">
        <v>110.8601469</v>
      </c>
      <c r="G44" s="11">
        <v>34.417999999999999</v>
      </c>
      <c r="H44" s="11">
        <v>92.093999999999994</v>
      </c>
      <c r="I44" s="11">
        <f t="shared" si="0"/>
        <v>5.5309445577395149</v>
      </c>
      <c r="J44" s="14">
        <f t="shared" si="1"/>
        <v>-0.20082425860189934</v>
      </c>
      <c r="K44" s="13">
        <f t="shared" si="2"/>
        <v>-0.23197257421364378</v>
      </c>
      <c r="L44" s="13">
        <f t="shared" si="3"/>
        <v>-0.2050406451490864</v>
      </c>
      <c r="M44" s="13">
        <f t="shared" si="4"/>
        <v>-0.23492231652455089</v>
      </c>
      <c r="N44" s="13">
        <f t="shared" si="5"/>
        <v>-1.8912968523999082E-2</v>
      </c>
      <c r="O44" s="13">
        <f t="shared" si="6"/>
        <v>-0.25929345634958406</v>
      </c>
    </row>
    <row r="45" spans="1:15" x14ac:dyDescent="0.3">
      <c r="A45" s="4" t="s">
        <v>28</v>
      </c>
      <c r="B45" s="2">
        <v>1886287</v>
      </c>
      <c r="C45" s="6">
        <v>69.366896600000004</v>
      </c>
      <c r="D45" s="6">
        <v>67.007977299999993</v>
      </c>
      <c r="E45" s="6">
        <v>63.440390129999997</v>
      </c>
      <c r="F45" s="6">
        <v>84.816624379999993</v>
      </c>
      <c r="G45" s="11">
        <v>33.767053449340999</v>
      </c>
      <c r="H45" s="11">
        <v>68.214628430941403</v>
      </c>
      <c r="I45" s="11">
        <f t="shared" si="0"/>
        <v>0.46726346520969503</v>
      </c>
      <c r="J45" s="14">
        <f t="shared" si="1"/>
        <v>0.14553693324662881</v>
      </c>
      <c r="K45" s="13">
        <f t="shared" si="2"/>
        <v>9.7652841701282161E-2</v>
      </c>
      <c r="L45" s="13">
        <f t="shared" si="3"/>
        <v>9.1297529194434804E-2</v>
      </c>
      <c r="M45" s="13">
        <f t="shared" si="4"/>
        <v>4.7531138611909128E-2</v>
      </c>
      <c r="N45" s="13">
        <f t="shared" si="5"/>
        <v>4.0185518487562494E-2</v>
      </c>
      <c r="O45" s="13">
        <f t="shared" si="6"/>
        <v>9.870861608335621E-2</v>
      </c>
    </row>
    <row r="46" spans="1:15" x14ac:dyDescent="0.3">
      <c r="A46" s="4" t="s">
        <v>27</v>
      </c>
      <c r="B46" s="2">
        <v>2767680</v>
      </c>
      <c r="C46" s="6">
        <v>79.462342000000007</v>
      </c>
      <c r="D46" s="6">
        <v>73.551496700000001</v>
      </c>
      <c r="E46" s="6">
        <v>69.232341000000005</v>
      </c>
      <c r="F46" s="6">
        <v>88.848055110000004</v>
      </c>
      <c r="G46" s="11">
        <v>35.124000000000002</v>
      </c>
      <c r="H46" s="11">
        <v>74.947999999999993</v>
      </c>
      <c r="I46" s="11">
        <f t="shared" si="0"/>
        <v>-1.0221304486067753</v>
      </c>
      <c r="J46" s="14">
        <f t="shared" si="1"/>
        <v>0.15558782422999798</v>
      </c>
      <c r="K46" s="13">
        <f t="shared" si="2"/>
        <v>0.20267297565407658</v>
      </c>
      <c r="L46" s="13">
        <f t="shared" si="3"/>
        <v>0.33791301943697083</v>
      </c>
      <c r="M46" s="13">
        <f t="shared" si="4"/>
        <v>0.4092270520157702</v>
      </c>
      <c r="N46" s="13">
        <f t="shared" si="5"/>
        <v>3.8947728049196988E-2</v>
      </c>
      <c r="O46" s="13">
        <f t="shared" si="6"/>
        <v>0.2023803170198005</v>
      </c>
    </row>
    <row r="47" spans="1:15" x14ac:dyDescent="0.3">
      <c r="A47" s="4" t="s">
        <v>26</v>
      </c>
      <c r="B47" s="2">
        <f>4881540-(B46+B45+B44)</f>
        <v>-61250</v>
      </c>
      <c r="C47" s="6">
        <v>91.825714899999994</v>
      </c>
      <c r="D47" s="6">
        <v>88.458397399999996</v>
      </c>
      <c r="E47" s="6">
        <v>92.626850390000001</v>
      </c>
      <c r="F47" s="6">
        <v>125.20708277999999</v>
      </c>
      <c r="G47" s="11">
        <v>36.491999999999997</v>
      </c>
      <c r="H47" s="11">
        <v>90.116</v>
      </c>
      <c r="I47" s="11">
        <f t="shared" si="0"/>
        <v>11.799673469387756</v>
      </c>
      <c r="J47" s="14">
        <f t="shared" si="1"/>
        <v>0.1204758722766013</v>
      </c>
      <c r="K47" s="13">
        <f t="shared" si="2"/>
        <v>5.8562923953673157E-2</v>
      </c>
      <c r="L47" s="13">
        <f t="shared" si="3"/>
        <v>-1.7488001299619759E-2</v>
      </c>
      <c r="M47" s="13">
        <f t="shared" si="4"/>
        <v>-3.5899653759187994E-2</v>
      </c>
      <c r="N47" s="13">
        <f t="shared" si="5"/>
        <v>0.29245067412035525</v>
      </c>
      <c r="O47" s="13">
        <f t="shared" si="6"/>
        <v>6.7983487948865953E-2</v>
      </c>
    </row>
    <row r="48" spans="1:15" x14ac:dyDescent="0.3">
      <c r="A48" s="4" t="s">
        <v>25</v>
      </c>
      <c r="B48" s="2">
        <v>-783980</v>
      </c>
      <c r="C48" s="6">
        <v>102.888498</v>
      </c>
      <c r="D48" s="6">
        <v>93.638779799999995</v>
      </c>
      <c r="E48" s="6">
        <v>91.006991909999996</v>
      </c>
      <c r="F48" s="6">
        <v>120.71219186</v>
      </c>
      <c r="G48" s="11">
        <v>47.164110000000001</v>
      </c>
      <c r="H48" s="11">
        <v>96.242400000000004</v>
      </c>
      <c r="I48" s="11">
        <f t="shared" si="0"/>
        <v>-1.4353287073649839</v>
      </c>
      <c r="J48" s="14">
        <f t="shared" si="1"/>
        <v>-0.10923744459754867</v>
      </c>
      <c r="K48" s="13">
        <f t="shared" si="2"/>
        <v>-7.6459876082238185E-2</v>
      </c>
      <c r="L48" s="13">
        <f t="shared" si="3"/>
        <v>-7.7541241633156177E-2</v>
      </c>
      <c r="M48" s="13">
        <f t="shared" si="4"/>
        <v>-0.10500025287172346</v>
      </c>
      <c r="N48" s="13">
        <f t="shared" si="5"/>
        <v>2.4507830212422102E-2</v>
      </c>
      <c r="O48" s="13">
        <f t="shared" si="6"/>
        <v>-0.12543743713789349</v>
      </c>
    </row>
    <row r="49" spans="1:15" x14ac:dyDescent="0.3">
      <c r="A49" s="4" t="s">
        <v>24</v>
      </c>
      <c r="B49" s="2">
        <v>341289</v>
      </c>
      <c r="C49" s="6">
        <v>91.649221400000002</v>
      </c>
      <c r="D49" s="6">
        <v>86.479170300000007</v>
      </c>
      <c r="E49" s="6">
        <v>83.950196759999997</v>
      </c>
      <c r="F49" s="6">
        <v>108.03738119</v>
      </c>
      <c r="G49" s="11">
        <v>48.32</v>
      </c>
      <c r="H49" s="11">
        <v>84.17</v>
      </c>
      <c r="I49" s="11">
        <f t="shared" si="0"/>
        <v>4.743557512841023</v>
      </c>
      <c r="J49" s="14">
        <f t="shared" si="1"/>
        <v>-8.626260844590225E-2</v>
      </c>
      <c r="K49" s="13">
        <f t="shared" si="2"/>
        <v>-8.8187172397050706E-2</v>
      </c>
      <c r="L49" s="13">
        <f t="shared" si="3"/>
        <v>-0.15322636868588077</v>
      </c>
      <c r="M49" s="13">
        <f t="shared" si="4"/>
        <v>7.8906425776904855E-3</v>
      </c>
      <c r="N49" s="13">
        <f t="shared" si="5"/>
        <v>1.2831125827814517E-2</v>
      </c>
      <c r="O49" s="13">
        <f t="shared" si="6"/>
        <v>-1.6157775929666145E-2</v>
      </c>
    </row>
    <row r="50" spans="1:15" x14ac:dyDescent="0.3">
      <c r="A50" s="4" t="s">
        <v>23</v>
      </c>
      <c r="B50" s="2">
        <v>1960213</v>
      </c>
      <c r="C50" s="6">
        <v>83.743320499999996</v>
      </c>
      <c r="D50" s="6">
        <v>78.852816799999999</v>
      </c>
      <c r="E50" s="6">
        <v>71.086812960000003</v>
      </c>
      <c r="F50" s="6">
        <v>108.88986555</v>
      </c>
      <c r="G50" s="11">
        <v>48.94</v>
      </c>
      <c r="H50" s="11">
        <v>82.81</v>
      </c>
      <c r="I50" s="11">
        <f t="shared" si="0"/>
        <v>-0.98161832413110206</v>
      </c>
      <c r="J50" s="14">
        <f t="shared" si="1"/>
        <v>0.16868513590883957</v>
      </c>
      <c r="K50" s="13">
        <f t="shared" si="2"/>
        <v>0.17471064648130608</v>
      </c>
      <c r="L50" s="13">
        <f t="shared" si="3"/>
        <v>9.6656769292305572E-2</v>
      </c>
      <c r="M50" s="13">
        <f t="shared" si="4"/>
        <v>0.10586062717385736</v>
      </c>
      <c r="N50" s="13">
        <f t="shared" si="5"/>
        <v>7.7646097261953942E-3</v>
      </c>
      <c r="O50" s="13">
        <f t="shared" si="6"/>
        <v>0.10300688322666346</v>
      </c>
    </row>
    <row r="51" spans="1:15" x14ac:dyDescent="0.3">
      <c r="A51" s="4" t="s">
        <v>22</v>
      </c>
      <c r="B51" s="2">
        <f>1553554-(B50+B49+B48)</f>
        <v>36032</v>
      </c>
      <c r="C51" s="6">
        <v>97.869573900000006</v>
      </c>
      <c r="D51" s="6">
        <v>92.629243399999993</v>
      </c>
      <c r="E51" s="6">
        <v>77.957834640000002</v>
      </c>
      <c r="F51" s="6">
        <v>120.41701501</v>
      </c>
      <c r="G51" s="11">
        <v>49.32</v>
      </c>
      <c r="H51" s="11">
        <v>91.34</v>
      </c>
      <c r="I51" s="11">
        <f t="shared" si="0"/>
        <v>-41.023368117229133</v>
      </c>
      <c r="J51" s="14">
        <f t="shared" si="1"/>
        <v>9.2876077189092521E-2</v>
      </c>
      <c r="K51" s="13">
        <f t="shared" si="2"/>
        <v>0.10750235600002767</v>
      </c>
      <c r="L51" s="13">
        <f t="shared" si="3"/>
        <v>0.1824757445571861</v>
      </c>
      <c r="M51" s="13">
        <f t="shared" si="4"/>
        <v>3.283221311931437E-2</v>
      </c>
      <c r="N51" s="13">
        <f t="shared" si="5"/>
        <v>6.3150102798053581E-2</v>
      </c>
      <c r="O51" s="13">
        <f t="shared" si="6"/>
        <v>0.13386337749069399</v>
      </c>
    </row>
    <row r="52" spans="1:15" x14ac:dyDescent="0.3">
      <c r="A52" s="4" t="s">
        <v>21</v>
      </c>
      <c r="B52" s="2">
        <v>-1442122</v>
      </c>
      <c r="C52" s="6">
        <v>106.959316</v>
      </c>
      <c r="D52" s="6">
        <v>102.5871053</v>
      </c>
      <c r="E52" s="6">
        <v>92.183248559999996</v>
      </c>
      <c r="F52" s="6">
        <v>124.37057211</v>
      </c>
      <c r="G52" s="11">
        <v>52.434563070000003</v>
      </c>
      <c r="H52" s="11">
        <v>103.56708089999999</v>
      </c>
      <c r="I52" s="11">
        <f t="shared" si="0"/>
        <v>-0.51587868432767825</v>
      </c>
      <c r="J52" s="14">
        <f t="shared" si="1"/>
        <v>-8.4974902980868003E-2</v>
      </c>
      <c r="K52" s="13">
        <f t="shared" si="2"/>
        <v>-8.9128094347350736E-2</v>
      </c>
      <c r="L52" s="13">
        <f t="shared" si="3"/>
        <v>-9.3103803066928947E-2</v>
      </c>
      <c r="M52" s="13">
        <f t="shared" si="4"/>
        <v>-0.10681871631377514</v>
      </c>
      <c r="N52" s="13">
        <f t="shared" si="5"/>
        <v>2.919401384076413E-2</v>
      </c>
      <c r="O52" s="13">
        <f t="shared" si="6"/>
        <v>-0.11240901876186796</v>
      </c>
    </row>
    <row r="53" spans="1:15" x14ac:dyDescent="0.3">
      <c r="A53" s="4" t="s">
        <v>20</v>
      </c>
      <c r="B53" s="2">
        <v>-698162</v>
      </c>
      <c r="C53" s="6">
        <v>97.870458499999998</v>
      </c>
      <c r="D53" s="6">
        <v>93.443712099999999</v>
      </c>
      <c r="E53" s="6">
        <v>83.600637539999994</v>
      </c>
      <c r="F53" s="6">
        <v>111.08546724999999</v>
      </c>
      <c r="G53" s="11">
        <v>53.965338430000003</v>
      </c>
      <c r="H53" s="11">
        <v>91.925206959999997</v>
      </c>
      <c r="I53" s="11">
        <f t="shared" si="0"/>
        <v>-2.0620070986389978</v>
      </c>
      <c r="J53" s="14">
        <f t="shared" si="1"/>
        <v>8.8545988573252715E-2</v>
      </c>
      <c r="K53" s="13">
        <f t="shared" si="2"/>
        <v>2.7899376441831228E-2</v>
      </c>
      <c r="L53" s="13">
        <f t="shared" si="3"/>
        <v>-0.15661267575543897</v>
      </c>
      <c r="M53" s="13">
        <f t="shared" si="4"/>
        <v>0.12054685308082018</v>
      </c>
      <c r="N53" s="13">
        <f t="shared" si="5"/>
        <v>1.3984190444369944E-2</v>
      </c>
      <c r="O53" s="13">
        <f t="shared" si="6"/>
        <v>8.3380753696156884E-2</v>
      </c>
    </row>
    <row r="54" spans="1:15" x14ac:dyDescent="0.3">
      <c r="A54" s="4" t="s">
        <v>19</v>
      </c>
      <c r="B54" s="2">
        <v>741453</v>
      </c>
      <c r="C54" s="6">
        <v>106.536495</v>
      </c>
      <c r="D54" s="6">
        <v>96.050733399999999</v>
      </c>
      <c r="E54" s="6">
        <v>70.507717999999997</v>
      </c>
      <c r="F54" s="6">
        <v>124.47647075</v>
      </c>
      <c r="G54" s="11">
        <v>54.72</v>
      </c>
      <c r="H54" s="11">
        <v>99.59</v>
      </c>
      <c r="I54" s="11">
        <f t="shared" si="0"/>
        <v>-2.0714596879370641</v>
      </c>
      <c r="J54" s="14">
        <f t="shared" si="1"/>
        <v>0.16554672180645708</v>
      </c>
      <c r="K54" s="13">
        <f t="shared" si="2"/>
        <v>0.16753384727409065</v>
      </c>
      <c r="L54" s="13">
        <f t="shared" si="3"/>
        <v>0.11871738438620297</v>
      </c>
      <c r="M54" s="13">
        <f t="shared" si="4"/>
        <v>0.1581065278555866</v>
      </c>
      <c r="N54" s="13">
        <f t="shared" si="5"/>
        <v>6.8713450292397629E-2</v>
      </c>
      <c r="O54" s="13">
        <f t="shared" si="6"/>
        <v>0.14519530073300527</v>
      </c>
    </row>
    <row r="55" spans="1:15" x14ac:dyDescent="0.3">
      <c r="A55" s="4" t="s">
        <v>18</v>
      </c>
      <c r="B55" s="2">
        <f>-2193268-(B54+B53+B52)</f>
        <v>-794437</v>
      </c>
      <c r="C55" s="6">
        <v>124.17326250000001</v>
      </c>
      <c r="D55" s="6">
        <v>112.1424823</v>
      </c>
      <c r="E55" s="6">
        <v>78.878209859999998</v>
      </c>
      <c r="F55" s="6">
        <v>144.15701333999999</v>
      </c>
      <c r="G55" s="11">
        <v>58.48</v>
      </c>
      <c r="H55" s="11">
        <v>114.05</v>
      </c>
      <c r="I55" s="11">
        <f t="shared" si="0"/>
        <v>2.0353331982271721</v>
      </c>
      <c r="J55" s="14">
        <f t="shared" si="1"/>
        <v>-4.7069900414350579E-2</v>
      </c>
      <c r="K55" s="13">
        <f t="shared" si="2"/>
        <v>7.5179466577582647E-3</v>
      </c>
      <c r="L55" s="13">
        <f t="shared" si="3"/>
        <v>0.19792983217684809</v>
      </c>
      <c r="M55" s="13">
        <f t="shared" si="4"/>
        <v>-5.6698362990654776E-2</v>
      </c>
      <c r="N55" s="13">
        <f t="shared" si="5"/>
        <v>-5.620725034199725E-2</v>
      </c>
      <c r="O55" s="13">
        <f t="shared" si="6"/>
        <v>1.9324857518632246E-2</v>
      </c>
    </row>
    <row r="56" spans="1:15" x14ac:dyDescent="0.3">
      <c r="A56" s="4" t="s">
        <v>17</v>
      </c>
      <c r="B56" s="2">
        <v>-2411381</v>
      </c>
      <c r="C56" s="6">
        <v>118.32843939999999</v>
      </c>
      <c r="D56" s="6">
        <v>112.9855635</v>
      </c>
      <c r="E56" s="6">
        <v>94.490560700000003</v>
      </c>
      <c r="F56" s="6">
        <v>135.98354667000001</v>
      </c>
      <c r="G56" s="11">
        <v>55.192999999999998</v>
      </c>
      <c r="H56" s="11">
        <v>116.254</v>
      </c>
      <c r="I56" s="11">
        <f t="shared" si="0"/>
        <v>-1.1077237483417179</v>
      </c>
      <c r="J56" s="14">
        <f t="shared" si="1"/>
        <v>-0.21179109035050789</v>
      </c>
      <c r="K56" s="13">
        <f t="shared" si="2"/>
        <v>-0.25296005006869743</v>
      </c>
      <c r="L56" s="13">
        <f t="shared" si="3"/>
        <v>-0.184632866719776</v>
      </c>
      <c r="M56" s="13">
        <f t="shared" si="4"/>
        <v>-0.22700885339395452</v>
      </c>
      <c r="N56" s="13">
        <f t="shared" si="5"/>
        <v>3.2141757106879512E-2</v>
      </c>
      <c r="O56" s="13">
        <f t="shared" si="6"/>
        <v>-0.27974951399521741</v>
      </c>
    </row>
    <row r="57" spans="1:15" x14ac:dyDescent="0.3">
      <c r="A57" s="4" t="s">
        <v>16</v>
      </c>
      <c r="B57" s="2">
        <v>259763</v>
      </c>
      <c r="C57" s="6">
        <v>93.267530199999996</v>
      </c>
      <c r="D57" s="6">
        <v>84.404729700000004</v>
      </c>
      <c r="E57" s="6">
        <v>77.0444976</v>
      </c>
      <c r="F57" s="6">
        <v>105.11407766000001</v>
      </c>
      <c r="G57" s="11">
        <v>56.966999999999999</v>
      </c>
      <c r="H57" s="11">
        <v>83.731999999999999</v>
      </c>
      <c r="I57" s="11">
        <f t="shared" si="0"/>
        <v>1.5897799147684619</v>
      </c>
      <c r="J57" s="14">
        <f t="shared" si="1"/>
        <v>5.0573762271663526E-2</v>
      </c>
      <c r="K57" s="13">
        <f t="shared" si="2"/>
        <v>2.0922930578379691E-2</v>
      </c>
      <c r="L57" s="13">
        <f t="shared" si="3"/>
        <v>-6.9101496743357678E-3</v>
      </c>
      <c r="M57" s="13">
        <f t="shared" si="4"/>
        <v>-2.4170415862068854E-2</v>
      </c>
      <c r="N57" s="13">
        <f t="shared" si="5"/>
        <v>-9.0929836572050601E-3</v>
      </c>
      <c r="O57" s="13">
        <f t="shared" si="6"/>
        <v>-1.3853723785410554E-2</v>
      </c>
    </row>
    <row r="58" spans="1:15" x14ac:dyDescent="0.3">
      <c r="A58" s="4" t="s">
        <v>15</v>
      </c>
      <c r="B58" s="2">
        <v>672729</v>
      </c>
      <c r="C58" s="6">
        <v>97.984420099999994</v>
      </c>
      <c r="D58" s="6">
        <v>86.170724000000007</v>
      </c>
      <c r="E58" s="6">
        <v>76.512108589999997</v>
      </c>
      <c r="F58" s="6">
        <v>102.57342669000001</v>
      </c>
      <c r="G58" s="11">
        <v>56.448999999999998</v>
      </c>
      <c r="H58" s="11">
        <v>82.572000000000003</v>
      </c>
      <c r="I58" s="11">
        <f t="shared" si="0"/>
        <v>-3.0356755840762029</v>
      </c>
      <c r="J58" s="14">
        <f t="shared" si="1"/>
        <v>-5.2143628495077463E-2</v>
      </c>
      <c r="K58" s="13">
        <f t="shared" si="2"/>
        <v>-1.0922352236475334E-3</v>
      </c>
      <c r="L58" s="13">
        <f t="shared" si="3"/>
        <v>0.13413837494659486</v>
      </c>
      <c r="M58" s="13">
        <f t="shared" si="4"/>
        <v>0.10241261551832434</v>
      </c>
      <c r="N58" s="13">
        <f t="shared" si="5"/>
        <v>-3.5199914967492689E-2</v>
      </c>
      <c r="O58" s="13">
        <f t="shared" si="6"/>
        <v>3.3183161362205214E-3</v>
      </c>
    </row>
    <row r="59" spans="1:15" x14ac:dyDescent="0.3">
      <c r="A59" s="4" t="s">
        <v>14</v>
      </c>
      <c r="B59" s="2">
        <f>-2848347-(B58+B57+B56)</f>
        <v>-1369458</v>
      </c>
      <c r="C59" s="6">
        <v>92.875156899999993</v>
      </c>
      <c r="D59" s="6">
        <v>86.076605299999997</v>
      </c>
      <c r="E59" s="6">
        <v>86.775318499999997</v>
      </c>
      <c r="F59" s="6">
        <v>113.0782396</v>
      </c>
      <c r="G59" s="11">
        <v>54.462000000000003</v>
      </c>
      <c r="H59" s="11">
        <v>82.846000000000004</v>
      </c>
      <c r="I59" s="11">
        <f t="shared" si="0"/>
        <v>-0.60033750578696099</v>
      </c>
      <c r="J59" s="14">
        <f t="shared" si="1"/>
        <v>-6.5409113726083962E-2</v>
      </c>
      <c r="K59" s="13">
        <f t="shared" si="2"/>
        <v>-2.6492378411675059E-2</v>
      </c>
      <c r="L59" s="13">
        <f t="shared" si="3"/>
        <v>6.9726109965243241E-2</v>
      </c>
      <c r="M59" s="13">
        <f t="shared" si="4"/>
        <v>-8.355637223768736E-2</v>
      </c>
      <c r="N59" s="13">
        <f t="shared" si="5"/>
        <v>-4.7005251367926298E-2</v>
      </c>
      <c r="O59" s="13">
        <f t="shared" si="6"/>
        <v>1.6621200782174099E-2</v>
      </c>
    </row>
    <row r="60" spans="1:15" x14ac:dyDescent="0.3">
      <c r="A60" s="4" t="s">
        <v>13</v>
      </c>
      <c r="B60" s="2">
        <v>-547321</v>
      </c>
      <c r="C60" s="6">
        <v>86.800275200000002</v>
      </c>
      <c r="D60" s="6">
        <v>83.796231300000002</v>
      </c>
      <c r="E60" s="6">
        <v>92.825823900000003</v>
      </c>
      <c r="F60" s="6">
        <v>103.62983212</v>
      </c>
      <c r="G60" s="11">
        <v>51.902000000000001</v>
      </c>
      <c r="H60" s="11">
        <v>84.222999999999999</v>
      </c>
      <c r="I60" s="11">
        <f t="shared" si="0"/>
        <v>-1.9347055932441839</v>
      </c>
      <c r="J60" s="14">
        <f t="shared" si="1"/>
        <v>-0.14992022398564928</v>
      </c>
      <c r="K60" s="13">
        <f t="shared" si="2"/>
        <v>-0.10894396512077982</v>
      </c>
      <c r="L60" s="13">
        <f t="shared" si="3"/>
        <v>-0.12246286865437669</v>
      </c>
      <c r="M60" s="13">
        <f t="shared" si="4"/>
        <v>-1.4374225158206334E-2</v>
      </c>
      <c r="N60" s="13">
        <f t="shared" si="5"/>
        <v>2.8727216677584672E-2</v>
      </c>
      <c r="O60" s="13">
        <f t="shared" si="6"/>
        <v>-4.393099272170313E-2</v>
      </c>
    </row>
    <row r="61" spans="1:15" x14ac:dyDescent="0.3">
      <c r="A61" s="4" t="s">
        <v>12</v>
      </c>
      <c r="B61" s="2">
        <v>511584</v>
      </c>
      <c r="C61" s="6">
        <v>73.787158500000004</v>
      </c>
      <c r="D61" s="6">
        <v>74.667137600000004</v>
      </c>
      <c r="E61" s="6">
        <v>81.458107220000002</v>
      </c>
      <c r="F61" s="6">
        <v>102.14023358</v>
      </c>
      <c r="G61" s="11">
        <v>53.393000000000001</v>
      </c>
      <c r="H61" s="11">
        <v>80.522999999999996</v>
      </c>
      <c r="I61" s="11">
        <f t="shared" si="0"/>
        <v>2.1368944298492525</v>
      </c>
      <c r="J61" s="14">
        <f t="shared" si="1"/>
        <v>-0.1907284205828309</v>
      </c>
      <c r="K61" s="13">
        <f t="shared" si="2"/>
        <v>-0.22718181579254756</v>
      </c>
      <c r="L61" s="13">
        <f t="shared" si="3"/>
        <v>-0.19119375715344539</v>
      </c>
      <c r="M61" s="13">
        <f t="shared" si="4"/>
        <v>-0.2478651038150485</v>
      </c>
      <c r="N61" s="13">
        <f t="shared" si="5"/>
        <v>-8.0909482516434747E-2</v>
      </c>
      <c r="O61" s="13">
        <f t="shared" si="6"/>
        <v>-0.31443190144430777</v>
      </c>
    </row>
    <row r="62" spans="1:15" x14ac:dyDescent="0.3">
      <c r="A62" s="4" t="s">
        <v>11</v>
      </c>
      <c r="B62" s="2">
        <v>1604785</v>
      </c>
      <c r="C62" s="6">
        <v>59.713850299999997</v>
      </c>
      <c r="D62" s="6">
        <v>57.704121700000002</v>
      </c>
      <c r="E62" s="6">
        <v>65.883825650000006</v>
      </c>
      <c r="F62" s="6">
        <v>76.823233979999998</v>
      </c>
      <c r="G62" s="11">
        <v>49.073</v>
      </c>
      <c r="H62" s="11">
        <v>55.204000000000001</v>
      </c>
      <c r="I62" s="11">
        <f t="shared" si="0"/>
        <v>-0.24220565371685304</v>
      </c>
      <c r="J62" s="14">
        <f t="shared" si="1"/>
        <v>0.14774749167363599</v>
      </c>
      <c r="K62" s="13">
        <f t="shared" si="2"/>
        <v>0.17841560700853698</v>
      </c>
      <c r="L62" s="13">
        <f t="shared" si="3"/>
        <v>0.29320469461839754</v>
      </c>
      <c r="M62" s="13">
        <f t="shared" si="4"/>
        <v>0.28894493488491918</v>
      </c>
      <c r="N62" s="13">
        <f t="shared" si="5"/>
        <v>-9.0008762455933033E-2</v>
      </c>
      <c r="O62" s="13">
        <f t="shared" si="6"/>
        <v>0.19281211506412577</v>
      </c>
    </row>
    <row r="63" spans="1:15" x14ac:dyDescent="0.3">
      <c r="A63" s="4" t="s">
        <v>10</v>
      </c>
      <c r="B63" s="2">
        <f>2785145-(B62+B61+B60)</f>
        <v>1216097</v>
      </c>
      <c r="C63" s="6">
        <v>68.536421899999993</v>
      </c>
      <c r="D63" s="6">
        <v>67.999437599999993</v>
      </c>
      <c r="E63" s="6">
        <v>85.201272630000005</v>
      </c>
      <c r="F63" s="6">
        <v>99.020918320000007</v>
      </c>
      <c r="G63" s="11">
        <v>44.655999999999999</v>
      </c>
      <c r="H63" s="11">
        <v>65.847999999999999</v>
      </c>
      <c r="I63" s="11">
        <f t="shared" si="0"/>
        <v>-1.4716276744371544</v>
      </c>
      <c r="J63" s="14">
        <f t="shared" si="1"/>
        <v>0.29923514726116757</v>
      </c>
      <c r="K63" s="13">
        <f t="shared" si="2"/>
        <v>0.24624008066796146</v>
      </c>
      <c r="L63" s="13">
        <f t="shared" si="3"/>
        <v>8.0615110290988057E-2</v>
      </c>
      <c r="M63" s="13">
        <f t="shared" si="4"/>
        <v>7.6649864783725821E-5</v>
      </c>
      <c r="N63" s="13">
        <f t="shared" si="5"/>
        <v>7.994446434969546E-2</v>
      </c>
      <c r="O63" s="13">
        <f t="shared" si="6"/>
        <v>0.25800328028186131</v>
      </c>
    </row>
    <row r="64" spans="1:15" x14ac:dyDescent="0.3">
      <c r="A64" s="4" t="s">
        <v>9</v>
      </c>
      <c r="B64" s="2">
        <v>-573545</v>
      </c>
      <c r="C64" s="6">
        <v>89.044928200000001</v>
      </c>
      <c r="D64" s="6">
        <v>84.743624600000004</v>
      </c>
      <c r="E64" s="6">
        <v>92.069782619999998</v>
      </c>
      <c r="F64" s="6">
        <v>99.028508259999995</v>
      </c>
      <c r="G64" s="11">
        <v>48.225999999999999</v>
      </c>
      <c r="H64" s="11">
        <v>82.837000000000003</v>
      </c>
      <c r="I64" s="11">
        <f t="shared" si="0"/>
        <v>0.80161626376308748</v>
      </c>
      <c r="J64" s="14">
        <f t="shared" si="1"/>
        <v>-2.6954545851382853E-2</v>
      </c>
      <c r="K64" s="13">
        <f t="shared" si="2"/>
        <v>-9.3880242172223755E-3</v>
      </c>
      <c r="L64" s="13">
        <f t="shared" si="3"/>
        <v>1.115433533973516E-2</v>
      </c>
      <c r="M64" s="13">
        <f t="shared" si="4"/>
        <v>2.2027366344577221E-2</v>
      </c>
      <c r="N64" s="13">
        <f t="shared" si="5"/>
        <v>0.1295774063783022</v>
      </c>
      <c r="O64" s="13">
        <f t="shared" si="6"/>
        <v>1.4510424085855332E-2</v>
      </c>
    </row>
    <row r="65" spans="1:15" x14ac:dyDescent="0.3">
      <c r="A65" s="4" t="s">
        <v>8</v>
      </c>
      <c r="B65" s="2">
        <v>-1033308</v>
      </c>
      <c r="C65" s="6">
        <v>86.644762600000007</v>
      </c>
      <c r="D65" s="6">
        <v>83.948049400000002</v>
      </c>
      <c r="E65" s="6">
        <v>93.096759849999998</v>
      </c>
      <c r="F65" s="6">
        <v>101.20984549000001</v>
      </c>
      <c r="G65" s="11">
        <v>54.475000000000001</v>
      </c>
      <c r="H65" s="11">
        <v>84.039000000000001</v>
      </c>
      <c r="I65" s="11">
        <f t="shared" si="0"/>
        <v>0.19942456653776028</v>
      </c>
      <c r="J65" s="14">
        <f t="shared" si="1"/>
        <v>0.17102327890733912</v>
      </c>
      <c r="K65" s="13">
        <f t="shared" si="2"/>
        <v>0.17630677074433598</v>
      </c>
      <c r="L65" s="13">
        <f t="shared" si="3"/>
        <v>2.4489628894426102E-2</v>
      </c>
      <c r="M65" s="13">
        <f t="shared" si="4"/>
        <v>0.23922487019696356</v>
      </c>
      <c r="N65" s="13">
        <f t="shared" si="5"/>
        <v>0.1124736117485084</v>
      </c>
      <c r="O65" s="13">
        <f t="shared" si="6"/>
        <v>0.23148776163447915</v>
      </c>
    </row>
    <row r="66" spans="1:15" x14ac:dyDescent="0.3">
      <c r="A66" s="4" t="s">
        <v>7</v>
      </c>
      <c r="B66" s="2">
        <v>-1239375</v>
      </c>
      <c r="C66" s="6">
        <v>101.46303399999999</v>
      </c>
      <c r="D66" s="6">
        <v>98.748658899999995</v>
      </c>
      <c r="E66" s="6">
        <v>95.376664950000006</v>
      </c>
      <c r="F66" s="6">
        <v>125.42175764</v>
      </c>
      <c r="G66" s="11">
        <v>60.601999999999997</v>
      </c>
      <c r="H66" s="11">
        <v>103.49299999999999</v>
      </c>
      <c r="I66" s="11">
        <f t="shared" si="0"/>
        <v>-2.4013426122037318</v>
      </c>
      <c r="J66" s="14">
        <f t="shared" si="1"/>
        <v>0.43862145301115285</v>
      </c>
      <c r="K66" s="13">
        <f t="shared" si="2"/>
        <v>0.44782617802215036</v>
      </c>
      <c r="L66" s="13">
        <f t="shared" si="3"/>
        <v>0.31855520725040815</v>
      </c>
      <c r="M66" s="13">
        <f t="shared" si="4"/>
        <v>0.54534972198624343</v>
      </c>
      <c r="N66" s="13">
        <f t="shared" si="5"/>
        <v>0.20657734068182568</v>
      </c>
      <c r="O66" s="13">
        <f t="shared" si="6"/>
        <v>0.40861700791357886</v>
      </c>
    </row>
    <row r="67" spans="1:15" x14ac:dyDescent="0.3">
      <c r="A67" s="4" t="s">
        <v>6</v>
      </c>
      <c r="B67" s="2">
        <f>-7425576-(B68+F70+F69)</f>
        <v>1736789</v>
      </c>
      <c r="C67" s="6">
        <v>145.96689739999999</v>
      </c>
      <c r="D67" s="6">
        <v>142.97089339999999</v>
      </c>
      <c r="E67" s="6">
        <v>125.75939821999999</v>
      </c>
      <c r="F67" s="6">
        <v>193.82047829999999</v>
      </c>
      <c r="G67" s="11">
        <v>73.120999999999995</v>
      </c>
      <c r="H67" s="11">
        <v>145.78200000000001</v>
      </c>
      <c r="I67" s="11">
        <f t="shared" si="0"/>
        <v>-6.2754623618643368</v>
      </c>
      <c r="J67" s="14">
        <f t="shared" si="1"/>
        <v>0.35295414657487967</v>
      </c>
      <c r="K67" s="13">
        <f t="shared" si="2"/>
        <v>0.35544533290298375</v>
      </c>
      <c r="L67" s="13">
        <f t="shared" si="3"/>
        <v>0.19037327236663365</v>
      </c>
      <c r="M67" s="13">
        <f t="shared" si="4"/>
        <v>0.12640304401725339</v>
      </c>
      <c r="N67" s="13">
        <f t="shared" si="5"/>
        <v>0.24010886065562564</v>
      </c>
      <c r="O67" s="13">
        <f t="shared" si="6"/>
        <v>0.26313948224060574</v>
      </c>
    </row>
    <row r="68" spans="1:15" x14ac:dyDescent="0.3">
      <c r="A68" s="4" t="s">
        <v>5</v>
      </c>
      <c r="B68" s="2">
        <v>-9162365</v>
      </c>
      <c r="C68" s="6">
        <v>197.48651910000001</v>
      </c>
      <c r="D68" s="6">
        <v>193.78923019999999</v>
      </c>
      <c r="E68" s="6">
        <v>149.70062639</v>
      </c>
      <c r="F68" s="6">
        <v>218.31997675</v>
      </c>
      <c r="G68" s="11">
        <v>90.677999999999997</v>
      </c>
      <c r="H68" s="11">
        <v>184.143</v>
      </c>
      <c r="I68" s="11"/>
      <c r="J68" s="11"/>
      <c r="K68" s="13"/>
      <c r="L68" s="13">
        <f t="shared" si="3"/>
        <v>-1</v>
      </c>
      <c r="M68" s="13">
        <f t="shared" si="4"/>
        <v>-1</v>
      </c>
      <c r="N68" s="13">
        <f t="shared" si="5"/>
        <v>-1</v>
      </c>
      <c r="O68" s="13">
        <f t="shared" si="6"/>
        <v>-1</v>
      </c>
    </row>
    <row r="69" spans="1:15" x14ac:dyDescent="0.3">
      <c r="G69" s="6"/>
      <c r="H69" s="9"/>
      <c r="I69" s="11"/>
      <c r="J69" s="11"/>
    </row>
    <row r="70" spans="1:15" x14ac:dyDescent="0.3">
      <c r="G70" s="6"/>
      <c r="H70" s="9"/>
    </row>
    <row r="71" spans="1:15" x14ac:dyDescent="0.3">
      <c r="G71" s="6"/>
      <c r="H71" s="9"/>
      <c r="I71" s="11"/>
      <c r="J71" s="11"/>
    </row>
    <row r="72" spans="1:15" x14ac:dyDescent="0.3">
      <c r="G72" s="6"/>
      <c r="H72" s="9"/>
      <c r="I72" s="11"/>
      <c r="J72" s="11"/>
    </row>
    <row r="73" spans="1:15" x14ac:dyDescent="0.3">
      <c r="G73" s="6"/>
      <c r="H73" s="9"/>
    </row>
    <row r="74" spans="1:15" x14ac:dyDescent="0.3">
      <c r="G74" s="6"/>
      <c r="H74" s="9"/>
      <c r="I74" s="11"/>
      <c r="J74" s="11"/>
    </row>
    <row r="75" spans="1:15" x14ac:dyDescent="0.3">
      <c r="G75" s="6"/>
      <c r="H75" s="9"/>
      <c r="I75" s="11"/>
      <c r="J75" s="11"/>
    </row>
    <row r="76" spans="1:15" x14ac:dyDescent="0.3">
      <c r="G76" s="6"/>
      <c r="H76" s="9"/>
    </row>
    <row r="77" spans="1:15" x14ac:dyDescent="0.3">
      <c r="G77" s="6"/>
      <c r="H77" s="9"/>
      <c r="I77" s="11"/>
      <c r="J77" s="11"/>
    </row>
    <row r="78" spans="1:15" x14ac:dyDescent="0.3">
      <c r="G78" s="6"/>
      <c r="H78" s="9"/>
      <c r="I78" s="11"/>
      <c r="J78" s="11"/>
    </row>
    <row r="79" spans="1:15" x14ac:dyDescent="0.3">
      <c r="G79" s="6"/>
      <c r="H79" s="9"/>
    </row>
    <row r="80" spans="1:15" x14ac:dyDescent="0.3">
      <c r="G80" s="6"/>
      <c r="H80" s="9"/>
      <c r="I80" s="11"/>
      <c r="J80" s="11"/>
    </row>
    <row r="81" spans="7:10" x14ac:dyDescent="0.3">
      <c r="G81" s="6"/>
      <c r="H81" s="9"/>
      <c r="I81" s="11"/>
      <c r="J81" s="11"/>
    </row>
    <row r="82" spans="7:10" x14ac:dyDescent="0.3">
      <c r="G82" s="6"/>
      <c r="H82" s="9"/>
    </row>
    <row r="83" spans="7:10" x14ac:dyDescent="0.3">
      <c r="G83" s="6"/>
      <c r="H83" s="9"/>
      <c r="I83" s="11"/>
      <c r="J83" s="11"/>
    </row>
    <row r="84" spans="7:10" x14ac:dyDescent="0.3">
      <c r="G84" s="6"/>
      <c r="H84" s="9"/>
      <c r="I84" s="11"/>
      <c r="J84" s="11"/>
    </row>
    <row r="85" spans="7:10" x14ac:dyDescent="0.3">
      <c r="G85" s="6"/>
      <c r="H85" s="9"/>
    </row>
    <row r="86" spans="7:10" x14ac:dyDescent="0.3">
      <c r="G86" s="6"/>
      <c r="H86" s="9"/>
      <c r="I86" s="11"/>
      <c r="J86" s="11"/>
    </row>
    <row r="87" spans="7:10" x14ac:dyDescent="0.3">
      <c r="G87" s="6"/>
      <c r="H87" s="9"/>
      <c r="I87" s="11"/>
      <c r="J87" s="11"/>
    </row>
    <row r="88" spans="7:10" x14ac:dyDescent="0.3">
      <c r="G88" s="6"/>
      <c r="H88" s="9"/>
    </row>
    <row r="89" spans="7:10" x14ac:dyDescent="0.3">
      <c r="G89" s="6"/>
      <c r="H89" s="9"/>
      <c r="I89" s="11"/>
      <c r="J89" s="11"/>
    </row>
    <row r="90" spans="7:10" x14ac:dyDescent="0.3">
      <c r="G90" s="6"/>
      <c r="H90" s="9"/>
      <c r="I90" s="11"/>
      <c r="J90" s="11"/>
    </row>
    <row r="91" spans="7:10" x14ac:dyDescent="0.3">
      <c r="G91" s="6"/>
      <c r="H91" s="9"/>
    </row>
    <row r="92" spans="7:10" x14ac:dyDescent="0.3">
      <c r="G92" s="6"/>
      <c r="H92" s="9"/>
      <c r="I92" s="11"/>
      <c r="J92" s="11"/>
    </row>
    <row r="93" spans="7:10" x14ac:dyDescent="0.3">
      <c r="G93" s="6"/>
      <c r="H93" s="9"/>
      <c r="I93" s="11"/>
      <c r="J93" s="11"/>
    </row>
    <row r="94" spans="7:10" x14ac:dyDescent="0.3">
      <c r="G94" s="6"/>
      <c r="H94" s="9"/>
    </row>
    <row r="95" spans="7:10" x14ac:dyDescent="0.3">
      <c r="G95" s="6"/>
      <c r="H95" s="9"/>
      <c r="I95" s="11"/>
      <c r="J95" s="11"/>
    </row>
    <row r="96" spans="7:10" x14ac:dyDescent="0.3">
      <c r="G96" s="6"/>
      <c r="H96" s="9"/>
      <c r="I96" s="11"/>
      <c r="J96" s="11"/>
    </row>
    <row r="97" spans="7:10" x14ac:dyDescent="0.3">
      <c r="G97" s="6"/>
      <c r="H97" s="9"/>
    </row>
    <row r="98" spans="7:10" x14ac:dyDescent="0.3">
      <c r="G98" s="6"/>
      <c r="H98" s="9"/>
      <c r="I98" s="11"/>
      <c r="J98" s="11"/>
    </row>
    <row r="99" spans="7:10" x14ac:dyDescent="0.3">
      <c r="G99" s="6"/>
      <c r="H99" s="9"/>
      <c r="I99" s="11"/>
      <c r="J99" s="11"/>
    </row>
    <row r="100" spans="7:10" x14ac:dyDescent="0.3">
      <c r="G100" s="6"/>
      <c r="H100" s="9"/>
    </row>
    <row r="101" spans="7:10" x14ac:dyDescent="0.3">
      <c r="G101" s="6"/>
      <c r="H101" s="9"/>
      <c r="I101" s="11"/>
      <c r="J101" s="11"/>
    </row>
    <row r="102" spans="7:10" x14ac:dyDescent="0.3">
      <c r="G102" s="6"/>
      <c r="H102" s="9"/>
      <c r="I102" s="11"/>
      <c r="J102" s="11"/>
    </row>
    <row r="103" spans="7:10" x14ac:dyDescent="0.3">
      <c r="G103" s="6"/>
      <c r="H103" s="9"/>
    </row>
    <row r="104" spans="7:10" x14ac:dyDescent="0.3">
      <c r="G104" s="6"/>
      <c r="H104" s="9"/>
      <c r="I104" s="11"/>
      <c r="J104" s="11"/>
    </row>
    <row r="105" spans="7:10" x14ac:dyDescent="0.3">
      <c r="G105" s="6"/>
      <c r="H105" s="9"/>
      <c r="I105" s="11"/>
      <c r="J105" s="11"/>
    </row>
    <row r="106" spans="7:10" x14ac:dyDescent="0.3">
      <c r="G106" s="6"/>
      <c r="H106" s="9"/>
    </row>
    <row r="107" spans="7:10" x14ac:dyDescent="0.3">
      <c r="G107" s="6"/>
      <c r="H107" s="9"/>
      <c r="I107" s="11"/>
      <c r="J107" s="11"/>
    </row>
    <row r="108" spans="7:10" x14ac:dyDescent="0.3">
      <c r="G108" s="6"/>
      <c r="H108" s="9"/>
      <c r="I108" s="11"/>
      <c r="J108" s="11"/>
    </row>
    <row r="109" spans="7:10" x14ac:dyDescent="0.3">
      <c r="G109" s="6"/>
      <c r="H109" s="9"/>
    </row>
    <row r="110" spans="7:10" x14ac:dyDescent="0.3">
      <c r="G110" s="6"/>
      <c r="H110" s="9"/>
      <c r="I110" s="11"/>
      <c r="J110" s="11"/>
    </row>
    <row r="111" spans="7:10" x14ac:dyDescent="0.3">
      <c r="G111" s="6"/>
      <c r="H111" s="9"/>
      <c r="I111" s="11"/>
      <c r="J111" s="11"/>
    </row>
    <row r="112" spans="7:10" x14ac:dyDescent="0.3">
      <c r="G112" s="6"/>
      <c r="H112" s="9"/>
    </row>
    <row r="113" spans="7:10" x14ac:dyDescent="0.3">
      <c r="G113" s="6"/>
      <c r="H113" s="9"/>
      <c r="I113" s="11"/>
      <c r="J113" s="11"/>
    </row>
    <row r="114" spans="7:10" x14ac:dyDescent="0.3">
      <c r="G114" s="6"/>
      <c r="H114" s="9"/>
      <c r="I114" s="11"/>
      <c r="J114" s="11"/>
    </row>
    <row r="115" spans="7:10" x14ac:dyDescent="0.3">
      <c r="G115" s="6"/>
      <c r="H115" s="9"/>
    </row>
    <row r="116" spans="7:10" x14ac:dyDescent="0.3">
      <c r="G116" s="6"/>
      <c r="H116" s="9"/>
      <c r="I116" s="11"/>
      <c r="J116" s="11"/>
    </row>
    <row r="117" spans="7:10" x14ac:dyDescent="0.3">
      <c r="G117" s="6"/>
      <c r="H117" s="9"/>
      <c r="I117" s="11"/>
      <c r="J117" s="11"/>
    </row>
    <row r="118" spans="7:10" x14ac:dyDescent="0.3">
      <c r="G118" s="6"/>
      <c r="H118" s="9"/>
    </row>
    <row r="119" spans="7:10" x14ac:dyDescent="0.3">
      <c r="G119" s="6"/>
      <c r="H119" s="9"/>
      <c r="I119" s="11"/>
      <c r="J119" s="11"/>
    </row>
    <row r="120" spans="7:10" x14ac:dyDescent="0.3">
      <c r="G120" s="6"/>
      <c r="H120" s="9"/>
      <c r="I120" s="11"/>
      <c r="J120" s="11"/>
    </row>
    <row r="121" spans="7:10" x14ac:dyDescent="0.3">
      <c r="G121" s="6"/>
      <c r="H121" s="9"/>
    </row>
    <row r="122" spans="7:10" x14ac:dyDescent="0.3">
      <c r="G122" s="6"/>
      <c r="H122" s="9"/>
      <c r="I122" s="11"/>
      <c r="J122" s="11"/>
    </row>
    <row r="123" spans="7:10" x14ac:dyDescent="0.3">
      <c r="G123" s="6"/>
      <c r="H123" s="9"/>
      <c r="I123" s="11"/>
      <c r="J123" s="11"/>
    </row>
    <row r="124" spans="7:10" x14ac:dyDescent="0.3">
      <c r="G124" s="6"/>
      <c r="H124" s="9"/>
    </row>
    <row r="125" spans="7:10" x14ac:dyDescent="0.3">
      <c r="G125" s="6"/>
      <c r="H125" s="9"/>
      <c r="I125" s="11"/>
      <c r="J125" s="11"/>
    </row>
    <row r="126" spans="7:10" x14ac:dyDescent="0.3">
      <c r="G126" s="6"/>
      <c r="H126" s="9"/>
      <c r="I126" s="11"/>
      <c r="J126" s="11"/>
    </row>
    <row r="127" spans="7:10" x14ac:dyDescent="0.3">
      <c r="G127" s="6"/>
      <c r="H127" s="9"/>
    </row>
    <row r="128" spans="7:10" x14ac:dyDescent="0.3">
      <c r="G128" s="6"/>
      <c r="H128" s="9"/>
      <c r="I128" s="11"/>
      <c r="J128" s="11"/>
    </row>
    <row r="129" spans="7:10" x14ac:dyDescent="0.3">
      <c r="G129" s="6"/>
      <c r="H129" s="9"/>
      <c r="I129" s="11"/>
      <c r="J129" s="11"/>
    </row>
    <row r="130" spans="7:10" x14ac:dyDescent="0.3">
      <c r="G130" s="6"/>
      <c r="H130" s="9"/>
    </row>
    <row r="131" spans="7:10" x14ac:dyDescent="0.3">
      <c r="G131" s="6"/>
      <c r="H131" s="9"/>
      <c r="I131" s="11"/>
      <c r="J131" s="11"/>
    </row>
    <row r="132" spans="7:10" x14ac:dyDescent="0.3">
      <c r="G132" s="6"/>
      <c r="H132" s="9"/>
      <c r="I132" s="11"/>
      <c r="J132" s="11"/>
    </row>
    <row r="133" spans="7:10" x14ac:dyDescent="0.3">
      <c r="G133" s="6"/>
      <c r="H133" s="9"/>
    </row>
    <row r="134" spans="7:10" x14ac:dyDescent="0.3">
      <c r="G134" s="6"/>
      <c r="H134" s="9"/>
      <c r="I134" s="11"/>
      <c r="J134" s="11"/>
    </row>
    <row r="135" spans="7:10" x14ac:dyDescent="0.3">
      <c r="G135" s="6"/>
      <c r="H135" s="9"/>
      <c r="I135" s="11"/>
      <c r="J135" s="11"/>
    </row>
    <row r="136" spans="7:10" x14ac:dyDescent="0.3">
      <c r="G136" s="6"/>
      <c r="H136" s="9"/>
    </row>
    <row r="137" spans="7:10" x14ac:dyDescent="0.3">
      <c r="G137" s="6"/>
      <c r="H137" s="9"/>
      <c r="I137" s="11"/>
      <c r="J137" s="11"/>
    </row>
    <row r="138" spans="7:10" x14ac:dyDescent="0.3">
      <c r="G138" s="6"/>
      <c r="H138" s="9"/>
      <c r="I138" s="11"/>
      <c r="J138" s="11"/>
    </row>
    <row r="139" spans="7:10" x14ac:dyDescent="0.3">
      <c r="G139" s="6"/>
      <c r="H139" s="9"/>
    </row>
    <row r="140" spans="7:10" x14ac:dyDescent="0.3">
      <c r="G140" s="6"/>
      <c r="H140" s="9"/>
      <c r="I140" s="11"/>
      <c r="J140" s="11"/>
    </row>
    <row r="141" spans="7:10" x14ac:dyDescent="0.3">
      <c r="G141" s="6"/>
      <c r="H141" s="9"/>
      <c r="I141" s="11"/>
      <c r="J141" s="11"/>
    </row>
    <row r="142" spans="7:10" x14ac:dyDescent="0.3">
      <c r="G142" s="6"/>
      <c r="H142" s="9"/>
    </row>
    <row r="143" spans="7:10" x14ac:dyDescent="0.3">
      <c r="G143" s="6"/>
      <c r="H143" s="9"/>
      <c r="I143" s="11"/>
      <c r="J143" s="11"/>
    </row>
    <row r="144" spans="7:10" x14ac:dyDescent="0.3">
      <c r="G144" s="6"/>
      <c r="H144" s="9"/>
      <c r="I144" s="11"/>
      <c r="J144" s="11"/>
    </row>
    <row r="145" spans="7:10" x14ac:dyDescent="0.3">
      <c r="G145" s="6"/>
      <c r="H145" s="9"/>
    </row>
    <row r="146" spans="7:10" x14ac:dyDescent="0.3">
      <c r="G146" s="6"/>
      <c r="H146" s="9"/>
      <c r="I146" s="11"/>
      <c r="J146" s="11"/>
    </row>
    <row r="147" spans="7:10" x14ac:dyDescent="0.3">
      <c r="G147" s="6"/>
      <c r="H147" s="9"/>
      <c r="I147" s="11"/>
      <c r="J147" s="11"/>
    </row>
    <row r="148" spans="7:10" x14ac:dyDescent="0.3">
      <c r="G148" s="6"/>
      <c r="H148" s="9"/>
      <c r="I148" s="11"/>
      <c r="J148" s="11"/>
    </row>
    <row r="149" spans="7:10" x14ac:dyDescent="0.3">
      <c r="G149" s="6"/>
      <c r="H149" s="9"/>
      <c r="I149" s="11"/>
      <c r="J149" s="11"/>
    </row>
    <row r="150" spans="7:10" x14ac:dyDescent="0.3">
      <c r="G150" s="6"/>
      <c r="H150" s="9"/>
      <c r="I150" s="11"/>
      <c r="J150" s="11"/>
    </row>
    <row r="151" spans="7:10" x14ac:dyDescent="0.3">
      <c r="G151" s="6"/>
      <c r="H151" s="9"/>
      <c r="I151" s="11"/>
      <c r="J151" s="11"/>
    </row>
    <row r="152" spans="7:10" x14ac:dyDescent="0.3">
      <c r="G152" s="6"/>
      <c r="H152" s="9"/>
      <c r="I152" s="11"/>
      <c r="J152" s="11"/>
    </row>
    <row r="153" spans="7:10" x14ac:dyDescent="0.3">
      <c r="G153" s="6"/>
      <c r="H153" s="9"/>
      <c r="I153" s="11"/>
      <c r="J153" s="11"/>
    </row>
    <row r="154" spans="7:10" x14ac:dyDescent="0.3">
      <c r="G154" s="6"/>
      <c r="H154" s="9"/>
      <c r="I154" s="11"/>
      <c r="J154" s="11"/>
    </row>
    <row r="155" spans="7:10" x14ac:dyDescent="0.3">
      <c r="G155" s="6"/>
      <c r="H155" s="9"/>
      <c r="I155" s="11"/>
      <c r="J155" s="11"/>
    </row>
    <row r="156" spans="7:10" x14ac:dyDescent="0.3">
      <c r="G156" s="6"/>
      <c r="H156" s="9"/>
      <c r="I156" s="11"/>
      <c r="J156" s="11"/>
    </row>
    <row r="157" spans="7:10" x14ac:dyDescent="0.3">
      <c r="G157" s="6"/>
      <c r="H157" s="9"/>
      <c r="I157" s="11"/>
      <c r="J157" s="11"/>
    </row>
    <row r="158" spans="7:10" x14ac:dyDescent="0.3">
      <c r="G158" s="6"/>
      <c r="H158" s="9"/>
      <c r="I158" s="11"/>
      <c r="J158" s="11"/>
    </row>
    <row r="159" spans="7:10" x14ac:dyDescent="0.3">
      <c r="G159" s="6"/>
      <c r="H159" s="9"/>
      <c r="I159" s="11"/>
      <c r="J159" s="11"/>
    </row>
    <row r="160" spans="7:10" x14ac:dyDescent="0.3">
      <c r="G160" s="6"/>
      <c r="H160" s="9"/>
      <c r="I160" s="11"/>
      <c r="J160" s="11"/>
    </row>
    <row r="161" spans="7:10" x14ac:dyDescent="0.3">
      <c r="G161" s="6"/>
      <c r="H161" s="9"/>
      <c r="I161" s="11"/>
      <c r="J161" s="11"/>
    </row>
    <row r="162" spans="7:10" x14ac:dyDescent="0.3">
      <c r="G162" s="6"/>
      <c r="H162" s="9"/>
      <c r="I162" s="11"/>
      <c r="J162" s="11"/>
    </row>
    <row r="163" spans="7:10" x14ac:dyDescent="0.3">
      <c r="G163" s="6"/>
      <c r="H163" s="9"/>
      <c r="I163" s="11"/>
      <c r="J163" s="11"/>
    </row>
    <row r="164" spans="7:10" x14ac:dyDescent="0.3">
      <c r="G164" s="6"/>
      <c r="H164" s="9"/>
      <c r="I164" s="11"/>
      <c r="J164" s="11"/>
    </row>
    <row r="165" spans="7:10" x14ac:dyDescent="0.3">
      <c r="G165" s="6"/>
      <c r="H165" s="9"/>
      <c r="I165" s="11"/>
      <c r="J165" s="11"/>
    </row>
    <row r="166" spans="7:10" x14ac:dyDescent="0.3">
      <c r="G166" s="6"/>
      <c r="H166" s="9"/>
      <c r="I166" s="11"/>
      <c r="J166" s="11"/>
    </row>
    <row r="167" spans="7:10" x14ac:dyDescent="0.3">
      <c r="G167" s="6"/>
      <c r="H167" s="9"/>
      <c r="I167" s="11"/>
      <c r="J167" s="11"/>
    </row>
    <row r="168" spans="7:10" x14ac:dyDescent="0.3">
      <c r="G168" s="6"/>
      <c r="H168" s="9"/>
      <c r="I168" s="11"/>
      <c r="J168" s="11"/>
    </row>
    <row r="169" spans="7:10" x14ac:dyDescent="0.3">
      <c r="G169" s="6"/>
      <c r="H169" s="9"/>
      <c r="I169" s="11"/>
      <c r="J169" s="11"/>
    </row>
    <row r="170" spans="7:10" x14ac:dyDescent="0.3">
      <c r="G170" s="6"/>
      <c r="H170" s="9"/>
      <c r="I170" s="11"/>
      <c r="J170" s="11"/>
    </row>
    <row r="171" spans="7:10" x14ac:dyDescent="0.3">
      <c r="G171" s="6"/>
      <c r="H171" s="9"/>
      <c r="I171" s="11"/>
      <c r="J171" s="11"/>
    </row>
    <row r="172" spans="7:10" x14ac:dyDescent="0.3">
      <c r="G172" s="6"/>
      <c r="H172" s="9"/>
      <c r="I172" s="11"/>
      <c r="J172" s="11"/>
    </row>
    <row r="173" spans="7:10" x14ac:dyDescent="0.3">
      <c r="G173" s="6"/>
      <c r="H173" s="9"/>
      <c r="I173" s="11"/>
      <c r="J173" s="11"/>
    </row>
    <row r="174" spans="7:10" x14ac:dyDescent="0.3">
      <c r="G174" s="6"/>
      <c r="H174" s="9"/>
      <c r="I174" s="11"/>
      <c r="J174" s="11"/>
    </row>
    <row r="175" spans="7:10" x14ac:dyDescent="0.3">
      <c r="G175" s="6"/>
      <c r="H175" s="9"/>
      <c r="I175" s="11"/>
      <c r="J175" s="11"/>
    </row>
    <row r="176" spans="7:10" x14ac:dyDescent="0.3">
      <c r="G176" s="6"/>
      <c r="H176" s="9"/>
      <c r="I176" s="11"/>
      <c r="J176" s="11"/>
    </row>
    <row r="177" spans="7:10" x14ac:dyDescent="0.3">
      <c r="G177" s="6"/>
      <c r="H177" s="9"/>
      <c r="I177" s="11"/>
      <c r="J177" s="11"/>
    </row>
    <row r="178" spans="7:10" x14ac:dyDescent="0.3">
      <c r="G178" s="6"/>
      <c r="H178" s="9"/>
      <c r="I178" s="11"/>
      <c r="J178" s="11"/>
    </row>
    <row r="179" spans="7:10" x14ac:dyDescent="0.3">
      <c r="G179" s="6"/>
      <c r="H179" s="9"/>
      <c r="I179" s="11"/>
      <c r="J179" s="11"/>
    </row>
    <row r="180" spans="7:10" x14ac:dyDescent="0.3">
      <c r="G180" s="6"/>
      <c r="H180" s="9"/>
      <c r="I180" s="11"/>
      <c r="J180" s="11"/>
    </row>
    <row r="181" spans="7:10" x14ac:dyDescent="0.3">
      <c r="G181" s="6"/>
      <c r="H181" s="9"/>
      <c r="I181" s="11"/>
      <c r="J181" s="11"/>
    </row>
    <row r="182" spans="7:10" x14ac:dyDescent="0.3">
      <c r="G182" s="6"/>
      <c r="H182" s="9"/>
      <c r="I182" s="11"/>
      <c r="J182" s="11"/>
    </row>
    <row r="183" spans="7:10" x14ac:dyDescent="0.3">
      <c r="G183" s="6"/>
      <c r="H183" s="9"/>
      <c r="I183" s="11"/>
      <c r="J183" s="11"/>
    </row>
    <row r="184" spans="7:10" x14ac:dyDescent="0.3">
      <c r="G184" s="6"/>
      <c r="H184" s="9"/>
      <c r="I184" s="11"/>
      <c r="J184" s="11"/>
    </row>
    <row r="185" spans="7:10" x14ac:dyDescent="0.3">
      <c r="G185" s="6"/>
      <c r="H185" s="9"/>
      <c r="I185" s="11"/>
      <c r="J185" s="11"/>
    </row>
    <row r="186" spans="7:10" x14ac:dyDescent="0.3">
      <c r="G186" s="6"/>
      <c r="H186" s="9"/>
      <c r="I186" s="11"/>
      <c r="J186" s="11"/>
    </row>
    <row r="187" spans="7:10" x14ac:dyDescent="0.3">
      <c r="G187" s="6"/>
      <c r="H187" s="9"/>
      <c r="I187" s="11"/>
      <c r="J187" s="11"/>
    </row>
    <row r="188" spans="7:10" x14ac:dyDescent="0.3">
      <c r="G188" s="6"/>
      <c r="H188" s="9"/>
      <c r="I188" s="11"/>
      <c r="J188" s="11"/>
    </row>
    <row r="189" spans="7:10" x14ac:dyDescent="0.3">
      <c r="G189" s="6"/>
      <c r="H189" s="9"/>
      <c r="I189" s="11"/>
      <c r="J189" s="11"/>
    </row>
    <row r="190" spans="7:10" x14ac:dyDescent="0.3">
      <c r="G190" s="6"/>
      <c r="H190" s="9"/>
      <c r="I190" s="11"/>
      <c r="J190" s="11"/>
    </row>
    <row r="191" spans="7:10" x14ac:dyDescent="0.3">
      <c r="G191" s="6"/>
      <c r="H191" s="9"/>
      <c r="I191" s="11"/>
      <c r="J191" s="11"/>
    </row>
    <row r="192" spans="7:10" x14ac:dyDescent="0.3">
      <c r="G192" s="6"/>
      <c r="H192" s="9"/>
      <c r="I192" s="11"/>
      <c r="J192" s="11"/>
    </row>
    <row r="193" spans="7:10" x14ac:dyDescent="0.3">
      <c r="G193" s="6"/>
      <c r="H193" s="9"/>
      <c r="I193" s="11"/>
      <c r="J193" s="11"/>
    </row>
    <row r="194" spans="7:10" x14ac:dyDescent="0.3">
      <c r="G194" s="6"/>
      <c r="H194" s="9"/>
      <c r="I194" s="11"/>
      <c r="J194" s="11"/>
    </row>
    <row r="195" spans="7:10" x14ac:dyDescent="0.3">
      <c r="G195" s="6"/>
      <c r="H195" s="9"/>
      <c r="I195" s="11"/>
      <c r="J195" s="11"/>
    </row>
    <row r="196" spans="7:10" x14ac:dyDescent="0.3">
      <c r="G196" s="6"/>
      <c r="H196" s="9"/>
      <c r="I196" s="11"/>
      <c r="J196" s="11"/>
    </row>
    <row r="197" spans="7:10" x14ac:dyDescent="0.3">
      <c r="G197" s="6"/>
      <c r="H197" s="9"/>
      <c r="I197" s="11"/>
      <c r="J197" s="11"/>
    </row>
    <row r="198" spans="7:10" x14ac:dyDescent="0.3">
      <c r="G198" s="6"/>
      <c r="H198" s="9"/>
      <c r="I198" s="11"/>
      <c r="J198" s="11"/>
    </row>
    <row r="199" spans="7:10" x14ac:dyDescent="0.3">
      <c r="G199" s="6"/>
      <c r="H199" s="9"/>
      <c r="I199" s="11"/>
      <c r="J199" s="11"/>
    </row>
    <row r="200" spans="7:10" x14ac:dyDescent="0.3">
      <c r="G200" s="6"/>
      <c r="H200" s="9"/>
      <c r="I200" s="11"/>
      <c r="J200" s="11"/>
    </row>
    <row r="201" spans="7:10" x14ac:dyDescent="0.3">
      <c r="G201" s="6"/>
      <c r="H201" s="9"/>
      <c r="I201" s="11"/>
      <c r="J201" s="11"/>
    </row>
    <row r="202" spans="7:10" x14ac:dyDescent="0.3">
      <c r="G202" s="6"/>
      <c r="H202" s="9"/>
      <c r="I202" s="11"/>
      <c r="J202" s="11"/>
    </row>
    <row r="203" spans="7:10" x14ac:dyDescent="0.3">
      <c r="G203" s="6"/>
      <c r="H203" s="9"/>
      <c r="I203" s="11"/>
      <c r="J203" s="11"/>
    </row>
    <row r="204" spans="7:10" x14ac:dyDescent="0.3">
      <c r="G204" s="6"/>
      <c r="H204" s="9"/>
      <c r="I204" s="11"/>
      <c r="J204" s="11"/>
    </row>
    <row r="205" spans="7:10" x14ac:dyDescent="0.3">
      <c r="G205" s="6"/>
      <c r="H205" s="9"/>
      <c r="I205" s="11"/>
      <c r="J205" s="11"/>
    </row>
    <row r="206" spans="7:10" x14ac:dyDescent="0.3">
      <c r="G206" s="6"/>
      <c r="H206" s="9"/>
      <c r="I206" s="11"/>
      <c r="J206" s="11"/>
    </row>
    <row r="207" spans="7:10" x14ac:dyDescent="0.3">
      <c r="G207" s="6"/>
      <c r="H207" s="9"/>
      <c r="I207" s="11"/>
      <c r="J207" s="11"/>
    </row>
    <row r="208" spans="7:10" x14ac:dyDescent="0.3">
      <c r="G208" s="6"/>
      <c r="H208" s="9"/>
      <c r="I208" s="11"/>
      <c r="J208" s="11"/>
    </row>
    <row r="209" spans="7:10" x14ac:dyDescent="0.3">
      <c r="G209" s="6"/>
      <c r="H209" s="9"/>
      <c r="I209" s="11"/>
      <c r="J209" s="11"/>
    </row>
    <row r="210" spans="7:10" x14ac:dyDescent="0.3">
      <c r="G210" s="6"/>
      <c r="H210" s="9"/>
      <c r="I210" s="11"/>
      <c r="J210" s="11"/>
    </row>
    <row r="211" spans="7:10" x14ac:dyDescent="0.3">
      <c r="G211" s="6"/>
      <c r="H211" s="9"/>
      <c r="I211" s="11"/>
      <c r="J211" s="11"/>
    </row>
    <row r="212" spans="7:10" x14ac:dyDescent="0.3">
      <c r="G212" s="6"/>
      <c r="H212" s="9"/>
      <c r="I212" s="11"/>
      <c r="J212" s="11"/>
    </row>
    <row r="213" spans="7:10" x14ac:dyDescent="0.3">
      <c r="G213" s="6"/>
      <c r="H213" s="9"/>
      <c r="I213" s="11"/>
      <c r="J213" s="11"/>
    </row>
    <row r="214" spans="7:10" x14ac:dyDescent="0.3">
      <c r="G214" s="6"/>
      <c r="H214" s="9"/>
      <c r="I214" s="11"/>
      <c r="J214" s="11"/>
    </row>
    <row r="215" spans="7:10" x14ac:dyDescent="0.3">
      <c r="G215" s="6"/>
      <c r="H215" s="9"/>
      <c r="I215" s="11"/>
      <c r="J215" s="11"/>
    </row>
    <row r="216" spans="7:10" x14ac:dyDescent="0.3">
      <c r="G216" s="6"/>
      <c r="H216" s="9"/>
      <c r="I216" s="11"/>
      <c r="J216" s="11"/>
    </row>
    <row r="217" spans="7:10" x14ac:dyDescent="0.3">
      <c r="G217" s="6"/>
      <c r="H217" s="9"/>
      <c r="I217" s="11"/>
      <c r="J217" s="11"/>
    </row>
    <row r="218" spans="7:10" x14ac:dyDescent="0.3">
      <c r="G218" s="6"/>
      <c r="H218" s="9"/>
      <c r="I218" s="11"/>
      <c r="J218" s="11"/>
    </row>
    <row r="219" spans="7:10" x14ac:dyDescent="0.3">
      <c r="G219" s="6"/>
      <c r="H219" s="9"/>
      <c r="I219" s="11"/>
      <c r="J219" s="11"/>
    </row>
    <row r="220" spans="7:10" x14ac:dyDescent="0.3">
      <c r="G220" s="6"/>
      <c r="H220" s="9"/>
      <c r="I220" s="11"/>
      <c r="J220" s="11"/>
    </row>
    <row r="221" spans="7:10" x14ac:dyDescent="0.3">
      <c r="G221" s="6"/>
      <c r="H221" s="9"/>
      <c r="I221" s="11"/>
      <c r="J221" s="11"/>
    </row>
    <row r="222" spans="7:10" x14ac:dyDescent="0.3">
      <c r="G222" s="6"/>
      <c r="H222" s="9"/>
      <c r="I222" s="11"/>
      <c r="J222" s="11"/>
    </row>
    <row r="223" spans="7:10" x14ac:dyDescent="0.3">
      <c r="G223" s="6"/>
      <c r="H223" s="9"/>
      <c r="I223" s="11"/>
      <c r="J223" s="11"/>
    </row>
    <row r="224" spans="7:10" x14ac:dyDescent="0.3">
      <c r="G224" s="6"/>
      <c r="H224" s="9"/>
      <c r="I224" s="11"/>
      <c r="J224" s="11"/>
    </row>
    <row r="225" spans="7:10" x14ac:dyDescent="0.3">
      <c r="G225" s="6"/>
      <c r="H225" s="9"/>
      <c r="I225" s="11"/>
      <c r="J225" s="11"/>
    </row>
    <row r="226" spans="7:10" x14ac:dyDescent="0.3">
      <c r="G226" s="6"/>
      <c r="H226" s="9"/>
      <c r="I226" s="11"/>
      <c r="J226" s="11"/>
    </row>
    <row r="227" spans="7:10" x14ac:dyDescent="0.3">
      <c r="G227" s="6"/>
      <c r="H227" s="9"/>
      <c r="I227" s="11"/>
      <c r="J227" s="11"/>
    </row>
    <row r="228" spans="7:10" x14ac:dyDescent="0.3">
      <c r="G228" s="6"/>
      <c r="H228" s="9"/>
      <c r="I228" s="11"/>
      <c r="J228" s="11"/>
    </row>
    <row r="229" spans="7:10" x14ac:dyDescent="0.3">
      <c r="G229" s="6"/>
      <c r="H229" s="9"/>
      <c r="I229" s="11"/>
      <c r="J229" s="11"/>
    </row>
    <row r="230" spans="7:10" x14ac:dyDescent="0.3">
      <c r="G230" s="6"/>
      <c r="H230" s="9"/>
      <c r="I230" s="11"/>
      <c r="J230" s="11"/>
    </row>
    <row r="231" spans="7:10" x14ac:dyDescent="0.3">
      <c r="G231" s="6"/>
      <c r="H231" s="9"/>
      <c r="I231" s="11"/>
      <c r="J231" s="11"/>
    </row>
    <row r="232" spans="7:10" x14ac:dyDescent="0.3">
      <c r="G232" s="6"/>
      <c r="H232" s="9"/>
      <c r="I232" s="11"/>
      <c r="J232" s="11"/>
    </row>
    <row r="233" spans="7:10" x14ac:dyDescent="0.3">
      <c r="G233" s="6"/>
      <c r="H233" s="9"/>
      <c r="I233" s="11"/>
      <c r="J233" s="11"/>
    </row>
    <row r="234" spans="7:10" x14ac:dyDescent="0.3">
      <c r="G234" s="6"/>
      <c r="H234" s="9"/>
      <c r="I234" s="11"/>
      <c r="J234" s="11"/>
    </row>
    <row r="235" spans="7:10" x14ac:dyDescent="0.3">
      <c r="G235" s="6"/>
      <c r="H235" s="9"/>
      <c r="I235" s="11"/>
      <c r="J235" s="11"/>
    </row>
    <row r="236" spans="7:10" x14ac:dyDescent="0.3">
      <c r="G236" s="6"/>
      <c r="H236" s="9"/>
      <c r="I236" s="11"/>
      <c r="J236" s="11"/>
    </row>
    <row r="237" spans="7:10" x14ac:dyDescent="0.3">
      <c r="G237" s="6"/>
      <c r="H237" s="9"/>
      <c r="I237" s="11"/>
      <c r="J237" s="11"/>
    </row>
    <row r="238" spans="7:10" x14ac:dyDescent="0.3">
      <c r="G238" s="6"/>
      <c r="H238" s="9"/>
      <c r="I238" s="11"/>
      <c r="J238" s="11"/>
    </row>
    <row r="239" spans="7:10" x14ac:dyDescent="0.3">
      <c r="G239" s="6"/>
      <c r="H239" s="9"/>
      <c r="I239" s="11"/>
      <c r="J239" s="11"/>
    </row>
    <row r="240" spans="7:10" x14ac:dyDescent="0.3">
      <c r="G240" s="6"/>
      <c r="H240" s="9"/>
      <c r="I240" s="11"/>
      <c r="J240" s="11"/>
    </row>
    <row r="241" spans="7:10" x14ac:dyDescent="0.3">
      <c r="G241" s="6"/>
      <c r="H241" s="9"/>
      <c r="I241" s="11"/>
      <c r="J241" s="11"/>
    </row>
    <row r="242" spans="7:10" x14ac:dyDescent="0.3">
      <c r="G242" s="6"/>
      <c r="H242" s="9"/>
      <c r="I242" s="11"/>
      <c r="J242" s="11"/>
    </row>
    <row r="243" spans="7:10" x14ac:dyDescent="0.3">
      <c r="G243" s="6"/>
      <c r="H243" s="9"/>
      <c r="I243" s="11"/>
      <c r="J243" s="11"/>
    </row>
    <row r="244" spans="7:10" x14ac:dyDescent="0.3">
      <c r="G244" s="6"/>
      <c r="H244" s="9"/>
      <c r="I244" s="11"/>
      <c r="J244" s="11"/>
    </row>
    <row r="245" spans="7:10" x14ac:dyDescent="0.3">
      <c r="G245" s="6"/>
      <c r="H245" s="9"/>
      <c r="I245" s="11"/>
      <c r="J245" s="11"/>
    </row>
    <row r="246" spans="7:10" x14ac:dyDescent="0.3">
      <c r="G246" s="6"/>
      <c r="H246" s="9"/>
      <c r="I246" s="11"/>
      <c r="J246" s="11"/>
    </row>
    <row r="247" spans="7:10" x14ac:dyDescent="0.3">
      <c r="G247" s="6"/>
      <c r="H247" s="9"/>
      <c r="I247" s="11"/>
      <c r="J247" s="11"/>
    </row>
    <row r="248" spans="7:10" x14ac:dyDescent="0.3">
      <c r="I248" s="11"/>
      <c r="J248" s="11"/>
    </row>
    <row r="249" spans="7:10" x14ac:dyDescent="0.3">
      <c r="I249" s="11"/>
      <c r="J249" s="11"/>
    </row>
    <row r="250" spans="7:10" x14ac:dyDescent="0.3">
      <c r="I250" s="11"/>
      <c r="J250" s="11"/>
    </row>
    <row r="251" spans="7:10" x14ac:dyDescent="0.3">
      <c r="I251" s="11"/>
      <c r="J251" s="11"/>
    </row>
    <row r="252" spans="7:10" x14ac:dyDescent="0.3">
      <c r="I252" s="11"/>
      <c r="J252" s="11"/>
    </row>
    <row r="253" spans="7:10" x14ac:dyDescent="0.3">
      <c r="I253" s="11"/>
      <c r="J253" s="11"/>
    </row>
    <row r="254" spans="7:10" x14ac:dyDescent="0.3">
      <c r="I254" s="11"/>
      <c r="J254" s="11"/>
    </row>
    <row r="255" spans="7:10" x14ac:dyDescent="0.3">
      <c r="I255" s="11"/>
      <c r="J255" s="11"/>
    </row>
    <row r="256" spans="7:10" x14ac:dyDescent="0.3">
      <c r="I256" s="11"/>
      <c r="J256" s="11"/>
    </row>
    <row r="257" spans="9:10" x14ac:dyDescent="0.3">
      <c r="I257" s="11"/>
      <c r="J257" s="11"/>
    </row>
    <row r="258" spans="9:10" x14ac:dyDescent="0.3">
      <c r="I258" s="11"/>
      <c r="J258" s="11"/>
    </row>
  </sheetData>
  <mergeCells count="3">
    <mergeCell ref="I1:O1"/>
    <mergeCell ref="C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lgh0630@student.jbnu.ac.kr</cp:lastModifiedBy>
  <dcterms:created xsi:type="dcterms:W3CDTF">2022-06-10T05:05:47Z</dcterms:created>
  <dcterms:modified xsi:type="dcterms:W3CDTF">2022-06-12T01:54:53Z</dcterms:modified>
</cp:coreProperties>
</file>