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바탕 화면/GUNY/"/>
    </mc:Choice>
  </mc:AlternateContent>
  <xr:revisionPtr revIDLastSave="1194" documentId="8_{217CF528-3858-42C2-B14D-23D06A77FB91}" xr6:coauthVersionLast="47" xr6:coauthVersionMax="47" xr10:uidLastSave="{613431CE-EF9C-4E49-B8D0-CB34473D520B}"/>
  <bookViews>
    <workbookView xWindow="-120" yWindow="-120" windowWidth="29040" windowHeight="15840" xr2:uid="{95C02013-F76A-4E1C-9393-CC4C89722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4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3" i="1"/>
  <c r="AP3" i="1"/>
  <c r="AP4" i="1"/>
  <c r="AP5" i="1"/>
  <c r="AP6" i="1"/>
  <c r="AP7" i="1"/>
  <c r="AP8" i="1"/>
  <c r="AP9" i="1"/>
  <c r="AP10" i="1"/>
  <c r="AP11" i="1"/>
  <c r="P66" i="1" s="1"/>
  <c r="T66" i="1" s="1"/>
  <c r="AP12" i="1"/>
  <c r="AP13" i="1"/>
  <c r="AP14" i="1"/>
  <c r="P65" i="1" s="1"/>
  <c r="T65" i="1" s="1"/>
  <c r="AP15" i="1"/>
  <c r="AP16" i="1"/>
  <c r="AP17" i="1"/>
  <c r="P64" i="1" s="1"/>
  <c r="T64" i="1" s="1"/>
  <c r="AP18" i="1"/>
  <c r="AP19" i="1"/>
  <c r="AP20" i="1"/>
  <c r="P63" i="1" s="1"/>
  <c r="T63" i="1" s="1"/>
  <c r="AP21" i="1"/>
  <c r="AP22" i="1"/>
  <c r="AP23" i="1"/>
  <c r="P62" i="1" s="1"/>
  <c r="T62" i="1" s="1"/>
  <c r="AP24" i="1"/>
  <c r="AP25" i="1"/>
  <c r="AP26" i="1"/>
  <c r="P61" i="1" s="1"/>
  <c r="T61" i="1" s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P54" i="1" s="1"/>
  <c r="T54" i="1" s="1"/>
  <c r="AP48" i="1"/>
  <c r="AP49" i="1"/>
  <c r="AP50" i="1"/>
  <c r="P53" i="1" s="1"/>
  <c r="T53" i="1" s="1"/>
  <c r="AP51" i="1"/>
  <c r="AP52" i="1"/>
  <c r="AP53" i="1"/>
  <c r="AP54" i="1"/>
  <c r="AP55" i="1"/>
  <c r="AP56" i="1"/>
  <c r="AP57" i="1"/>
  <c r="AP58" i="1"/>
  <c r="AP59" i="1"/>
  <c r="AP60" i="1"/>
  <c r="AP61" i="1"/>
  <c r="AP62" i="1"/>
  <c r="P49" i="1" s="1"/>
  <c r="T49" i="1" s="1"/>
  <c r="AP63" i="1"/>
  <c r="AP64" i="1"/>
  <c r="AP65" i="1"/>
  <c r="P48" i="1" s="1"/>
  <c r="T48" i="1" s="1"/>
  <c r="AP66" i="1"/>
  <c r="AP67" i="1"/>
  <c r="AP68" i="1"/>
  <c r="P47" i="1" s="1"/>
  <c r="T47" i="1" s="1"/>
  <c r="AP69" i="1"/>
  <c r="AP70" i="1"/>
  <c r="AP71" i="1"/>
  <c r="P46" i="1" s="1"/>
  <c r="T46" i="1" s="1"/>
  <c r="AP72" i="1"/>
  <c r="AP73" i="1"/>
  <c r="AP74" i="1"/>
  <c r="P45" i="1" s="1"/>
  <c r="T45" i="1" s="1"/>
  <c r="AP75" i="1"/>
  <c r="AP76" i="1"/>
  <c r="AP77" i="1"/>
  <c r="AP78" i="1"/>
  <c r="AP79" i="1"/>
  <c r="AP80" i="1"/>
  <c r="P43" i="1" s="1"/>
  <c r="T43" i="1" s="1"/>
  <c r="AP81" i="1"/>
  <c r="AP82" i="1"/>
  <c r="AP83" i="1"/>
  <c r="P42" i="1" s="1"/>
  <c r="T42" i="1" s="1"/>
  <c r="AP84" i="1"/>
  <c r="AP85" i="1"/>
  <c r="AP86" i="1"/>
  <c r="P41" i="1" s="1"/>
  <c r="T41" i="1" s="1"/>
  <c r="AP87" i="1"/>
  <c r="AP88" i="1"/>
  <c r="AP89" i="1"/>
  <c r="P40" i="1" s="1"/>
  <c r="T40" i="1" s="1"/>
  <c r="AP90" i="1"/>
  <c r="AP91" i="1"/>
  <c r="AP92" i="1"/>
  <c r="P39" i="1" s="1"/>
  <c r="T39" i="1" s="1"/>
  <c r="AP93" i="1"/>
  <c r="AP94" i="1"/>
  <c r="AP95" i="1"/>
  <c r="P38" i="1" s="1"/>
  <c r="T38" i="1" s="1"/>
  <c r="AP96" i="1"/>
  <c r="AP97" i="1"/>
  <c r="AP98" i="1"/>
  <c r="P37" i="1" s="1"/>
  <c r="T37" i="1" s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P30" i="1" s="1"/>
  <c r="T30" i="1" s="1"/>
  <c r="AP120" i="1"/>
  <c r="AP121" i="1"/>
  <c r="AP122" i="1"/>
  <c r="P29" i="1" s="1"/>
  <c r="T29" i="1" s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P25" i="1" s="1"/>
  <c r="T25" i="1" s="1"/>
  <c r="AP135" i="1"/>
  <c r="AP136" i="1"/>
  <c r="AP137" i="1"/>
  <c r="P24" i="1" s="1"/>
  <c r="T24" i="1" s="1"/>
  <c r="AP138" i="1"/>
  <c r="AP139" i="1"/>
  <c r="AP140" i="1"/>
  <c r="P23" i="1" s="1"/>
  <c r="T23" i="1" s="1"/>
  <c r="AP141" i="1"/>
  <c r="AP142" i="1"/>
  <c r="AP143" i="1"/>
  <c r="P22" i="1" s="1"/>
  <c r="T22" i="1" s="1"/>
  <c r="AP144" i="1"/>
  <c r="AP145" i="1"/>
  <c r="AP146" i="1"/>
  <c r="P21" i="1" s="1"/>
  <c r="T21" i="1" s="1"/>
  <c r="AP147" i="1"/>
  <c r="AP148" i="1"/>
  <c r="AP149" i="1"/>
  <c r="AP150" i="1"/>
  <c r="AP151" i="1"/>
  <c r="AP152" i="1"/>
  <c r="P19" i="1" s="1"/>
  <c r="T19" i="1" s="1"/>
  <c r="AP153" i="1"/>
  <c r="AP154" i="1"/>
  <c r="AP155" i="1"/>
  <c r="P18" i="1" s="1"/>
  <c r="T18" i="1" s="1"/>
  <c r="AP156" i="1"/>
  <c r="AP157" i="1"/>
  <c r="AP158" i="1"/>
  <c r="P17" i="1" s="1"/>
  <c r="T17" i="1" s="1"/>
  <c r="AP159" i="1"/>
  <c r="AP160" i="1"/>
  <c r="AP161" i="1"/>
  <c r="P16" i="1" s="1"/>
  <c r="T16" i="1" s="1"/>
  <c r="AP162" i="1"/>
  <c r="AP163" i="1"/>
  <c r="AP164" i="1"/>
  <c r="P15" i="1" s="1"/>
  <c r="T15" i="1" s="1"/>
  <c r="AP165" i="1"/>
  <c r="AP166" i="1"/>
  <c r="AP167" i="1"/>
  <c r="P14" i="1" s="1"/>
  <c r="T14" i="1" s="1"/>
  <c r="AP168" i="1"/>
  <c r="AP169" i="1"/>
  <c r="AP170" i="1"/>
  <c r="P13" i="1" s="1"/>
  <c r="T13" i="1" s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P68" i="1"/>
  <c r="T68" i="1" s="1"/>
  <c r="P67" i="1"/>
  <c r="P60" i="1"/>
  <c r="P59" i="1"/>
  <c r="T59" i="1" s="1"/>
  <c r="P58" i="1"/>
  <c r="T58" i="1" s="1"/>
  <c r="P57" i="1"/>
  <c r="T57" i="1" s="1"/>
  <c r="P56" i="1"/>
  <c r="T56" i="1" s="1"/>
  <c r="P55" i="1"/>
  <c r="T55" i="1" s="1"/>
  <c r="P52" i="1"/>
  <c r="T52" i="1" s="1"/>
  <c r="P51" i="1"/>
  <c r="T51" i="1" s="1"/>
  <c r="P50" i="1"/>
  <c r="T50" i="1" s="1"/>
  <c r="P44" i="1"/>
  <c r="T44" i="1" s="1"/>
  <c r="P36" i="1"/>
  <c r="T36" i="1" s="1"/>
  <c r="P35" i="1"/>
  <c r="T35" i="1" s="1"/>
  <c r="P34" i="1"/>
  <c r="T34" i="1" s="1"/>
  <c r="P33" i="1"/>
  <c r="T33" i="1" s="1"/>
  <c r="P32" i="1"/>
  <c r="T32" i="1" s="1"/>
  <c r="P31" i="1"/>
  <c r="T31" i="1" s="1"/>
  <c r="P28" i="1"/>
  <c r="T28" i="1" s="1"/>
  <c r="P27" i="1"/>
  <c r="T27" i="1" s="1"/>
  <c r="P26" i="1"/>
  <c r="T26" i="1" s="1"/>
  <c r="P20" i="1"/>
  <c r="T20" i="1" s="1"/>
  <c r="P12" i="1"/>
  <c r="T12" i="1" s="1"/>
  <c r="P11" i="1"/>
  <c r="P10" i="1"/>
  <c r="P9" i="1"/>
  <c r="T9" i="1"/>
  <c r="P8" i="1"/>
  <c r="P7" i="1"/>
  <c r="T7" i="1"/>
  <c r="P6" i="1"/>
  <c r="T6" i="1" s="1"/>
  <c r="P5" i="1"/>
  <c r="T5" i="1" s="1"/>
  <c r="P4" i="1"/>
  <c r="T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E5" i="1"/>
  <c r="AD4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19" i="1" s="1"/>
  <c r="AE21" i="1"/>
  <c r="AD20" i="1" s="1"/>
  <c r="AE22" i="1"/>
  <c r="AD21" i="1" s="1"/>
  <c r="AE23" i="1"/>
  <c r="AD22" i="1" s="1"/>
  <c r="AE24" i="1"/>
  <c r="AD23" i="1" s="1"/>
  <c r="AE25" i="1"/>
  <c r="AD24" i="1" s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43" i="1" s="1"/>
  <c r="AE45" i="1"/>
  <c r="AD44" i="1" s="1"/>
  <c r="AE46" i="1"/>
  <c r="AD45" i="1" s="1"/>
  <c r="AE47" i="1"/>
  <c r="AD46" i="1" s="1"/>
  <c r="AE48" i="1"/>
  <c r="AD47" i="1" s="1"/>
  <c r="AE49" i="1"/>
  <c r="AD48" i="1" s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D67" i="1" s="1"/>
  <c r="AC4" i="1"/>
  <c r="AE4" i="1" s="1"/>
  <c r="T8" i="1"/>
  <c r="T10" i="1"/>
  <c r="T11" i="1"/>
  <c r="T60" i="1"/>
  <c r="T67" i="1"/>
  <c r="L68" i="1"/>
  <c r="M68" i="1"/>
  <c r="N68" i="1"/>
  <c r="O68" i="1"/>
  <c r="U68" i="1"/>
  <c r="Y68" i="1" s="1"/>
  <c r="V68" i="1"/>
  <c r="Z68" i="1" s="1"/>
  <c r="Z29" i="1"/>
  <c r="Z30" i="1"/>
  <c r="Z31" i="1"/>
  <c r="Z32" i="1"/>
  <c r="Z33" i="1"/>
  <c r="Z53" i="1"/>
  <c r="Z54" i="1"/>
  <c r="Z55" i="1"/>
  <c r="Z56" i="1"/>
  <c r="V5" i="1"/>
  <c r="V6" i="1"/>
  <c r="Z5" i="1" s="1"/>
  <c r="V7" i="1"/>
  <c r="Z6" i="1" s="1"/>
  <c r="V8" i="1"/>
  <c r="Z7" i="1" s="1"/>
  <c r="V9" i="1"/>
  <c r="Z8" i="1" s="1"/>
  <c r="V10" i="1"/>
  <c r="Z9" i="1" s="1"/>
  <c r="V11" i="1"/>
  <c r="Z10" i="1" s="1"/>
  <c r="V12" i="1"/>
  <c r="Z11" i="1" s="1"/>
  <c r="V13" i="1"/>
  <c r="Z12" i="1" s="1"/>
  <c r="V14" i="1"/>
  <c r="Z13" i="1" s="1"/>
  <c r="V15" i="1"/>
  <c r="Z14" i="1" s="1"/>
  <c r="V16" i="1"/>
  <c r="V17" i="1"/>
  <c r="Z16" i="1" s="1"/>
  <c r="V18" i="1"/>
  <c r="Z17" i="1" s="1"/>
  <c r="V19" i="1"/>
  <c r="Z18" i="1" s="1"/>
  <c r="V20" i="1"/>
  <c r="Z19" i="1" s="1"/>
  <c r="V21" i="1"/>
  <c r="V22" i="1"/>
  <c r="Z21" i="1" s="1"/>
  <c r="V23" i="1"/>
  <c r="Z22" i="1" s="1"/>
  <c r="V24" i="1"/>
  <c r="Z23" i="1" s="1"/>
  <c r="V25" i="1"/>
  <c r="V26" i="1"/>
  <c r="V27" i="1"/>
  <c r="Z26" i="1" s="1"/>
  <c r="V28" i="1"/>
  <c r="V29" i="1"/>
  <c r="V30" i="1"/>
  <c r="V31" i="1"/>
  <c r="V32" i="1"/>
  <c r="V33" i="1"/>
  <c r="V34" i="1"/>
  <c r="V35" i="1"/>
  <c r="Z34" i="1" s="1"/>
  <c r="V36" i="1"/>
  <c r="Z35" i="1" s="1"/>
  <c r="V37" i="1"/>
  <c r="Z36" i="1" s="1"/>
  <c r="V38" i="1"/>
  <c r="Z37" i="1" s="1"/>
  <c r="V39" i="1"/>
  <c r="Z38" i="1" s="1"/>
  <c r="V40" i="1"/>
  <c r="V41" i="1"/>
  <c r="Z40" i="1" s="1"/>
  <c r="V42" i="1"/>
  <c r="Z41" i="1" s="1"/>
  <c r="V43" i="1"/>
  <c r="Z42" i="1" s="1"/>
  <c r="V44" i="1"/>
  <c r="Z43" i="1" s="1"/>
  <c r="V45" i="1"/>
  <c r="V46" i="1"/>
  <c r="Z45" i="1" s="1"/>
  <c r="V47" i="1"/>
  <c r="Z46" i="1" s="1"/>
  <c r="V48" i="1"/>
  <c r="Z47" i="1" s="1"/>
  <c r="V49" i="1"/>
  <c r="V50" i="1"/>
  <c r="V51" i="1"/>
  <c r="Z50" i="1" s="1"/>
  <c r="V52" i="1"/>
  <c r="Z51" i="1" s="1"/>
  <c r="V53" i="1"/>
  <c r="V54" i="1"/>
  <c r="V55" i="1"/>
  <c r="V56" i="1"/>
  <c r="V57" i="1"/>
  <c r="V58" i="1"/>
  <c r="Z57" i="1" s="1"/>
  <c r="V59" i="1"/>
  <c r="Z58" i="1" s="1"/>
  <c r="V60" i="1"/>
  <c r="Z59" i="1" s="1"/>
  <c r="V61" i="1"/>
  <c r="Z60" i="1" s="1"/>
  <c r="V62" i="1"/>
  <c r="Z61" i="1" s="1"/>
  <c r="V63" i="1"/>
  <c r="Z62" i="1" s="1"/>
  <c r="V64" i="1"/>
  <c r="V65" i="1"/>
  <c r="Z64" i="1" s="1"/>
  <c r="V66" i="1"/>
  <c r="Z65" i="1" s="1"/>
  <c r="V67" i="1"/>
  <c r="Z66" i="1" s="1"/>
  <c r="V4" i="1"/>
  <c r="U5" i="1"/>
  <c r="U6" i="1"/>
  <c r="Y5" i="1" s="1"/>
  <c r="U7" i="1"/>
  <c r="Y6" i="1" s="1"/>
  <c r="U8" i="1"/>
  <c r="Y7" i="1" s="1"/>
  <c r="U9" i="1"/>
  <c r="Y8" i="1" s="1"/>
  <c r="U10" i="1"/>
  <c r="U11" i="1"/>
  <c r="Y10" i="1" s="1"/>
  <c r="U12" i="1"/>
  <c r="Y11" i="1" s="1"/>
  <c r="U13" i="1"/>
  <c r="U14" i="1"/>
  <c r="Y13" i="1" s="1"/>
  <c r="U15" i="1"/>
  <c r="Y14" i="1" s="1"/>
  <c r="U16" i="1"/>
  <c r="Y15" i="1" s="1"/>
  <c r="U17" i="1"/>
  <c r="Y16" i="1" s="1"/>
  <c r="U18" i="1"/>
  <c r="Y17" i="1" s="1"/>
  <c r="U19" i="1"/>
  <c r="Y18" i="1" s="1"/>
  <c r="U20" i="1"/>
  <c r="Y19" i="1" s="1"/>
  <c r="U21" i="1"/>
  <c r="Y20" i="1" s="1"/>
  <c r="U22" i="1"/>
  <c r="Y21" i="1" s="1"/>
  <c r="U23" i="1"/>
  <c r="Y22" i="1" s="1"/>
  <c r="U24" i="1"/>
  <c r="U25" i="1"/>
  <c r="Y24" i="1" s="1"/>
  <c r="U26" i="1"/>
  <c r="Y25" i="1" s="1"/>
  <c r="U27" i="1"/>
  <c r="Y26" i="1" s="1"/>
  <c r="U28" i="1"/>
  <c r="Y27" i="1" s="1"/>
  <c r="U29" i="1"/>
  <c r="U30" i="1"/>
  <c r="Y29" i="1" s="1"/>
  <c r="U31" i="1"/>
  <c r="Y30" i="1" s="1"/>
  <c r="U32" i="1"/>
  <c r="Y31" i="1" s="1"/>
  <c r="U33" i="1"/>
  <c r="Y32" i="1" s="1"/>
  <c r="U34" i="1"/>
  <c r="U35" i="1"/>
  <c r="Y34" i="1" s="1"/>
  <c r="U36" i="1"/>
  <c r="Y35" i="1" s="1"/>
  <c r="U37" i="1"/>
  <c r="U38" i="1"/>
  <c r="Y37" i="1" s="1"/>
  <c r="U39" i="1"/>
  <c r="Y38" i="1" s="1"/>
  <c r="U40" i="1"/>
  <c r="Y39" i="1" s="1"/>
  <c r="U41" i="1"/>
  <c r="Y40" i="1" s="1"/>
  <c r="U42" i="1"/>
  <c r="Y41" i="1" s="1"/>
  <c r="U43" i="1"/>
  <c r="Y42" i="1" s="1"/>
  <c r="U44" i="1"/>
  <c r="Y43" i="1" s="1"/>
  <c r="U45" i="1"/>
  <c r="Y44" i="1" s="1"/>
  <c r="U46" i="1"/>
  <c r="Y45" i="1" s="1"/>
  <c r="U47" i="1"/>
  <c r="Y46" i="1" s="1"/>
  <c r="U48" i="1"/>
  <c r="U49" i="1"/>
  <c r="Y48" i="1" s="1"/>
  <c r="U50" i="1"/>
  <c r="Y49" i="1" s="1"/>
  <c r="U51" i="1"/>
  <c r="Y50" i="1" s="1"/>
  <c r="U52" i="1"/>
  <c r="Y51" i="1" s="1"/>
  <c r="U53" i="1"/>
  <c r="U54" i="1"/>
  <c r="Y53" i="1" s="1"/>
  <c r="U55" i="1"/>
  <c r="Y54" i="1" s="1"/>
  <c r="U56" i="1"/>
  <c r="Y55" i="1" s="1"/>
  <c r="U57" i="1"/>
  <c r="U58" i="1"/>
  <c r="U59" i="1"/>
  <c r="Y58" i="1" s="1"/>
  <c r="U60" i="1"/>
  <c r="Y59" i="1" s="1"/>
  <c r="U61" i="1"/>
  <c r="U62" i="1"/>
  <c r="Y61" i="1" s="1"/>
  <c r="U63" i="1"/>
  <c r="Y62" i="1" s="1"/>
  <c r="U64" i="1"/>
  <c r="Y63" i="1" s="1"/>
  <c r="U65" i="1"/>
  <c r="Y64" i="1" s="1"/>
  <c r="U66" i="1"/>
  <c r="Y65" i="1" s="1"/>
  <c r="U67" i="1"/>
  <c r="Y66" i="1" s="1"/>
  <c r="U4" i="1"/>
  <c r="B5" i="1"/>
  <c r="B7" i="1" s="1"/>
  <c r="B11" i="1"/>
  <c r="I10" i="1" s="1"/>
  <c r="B15" i="1"/>
  <c r="I15" i="1" s="1"/>
  <c r="B19" i="1"/>
  <c r="B23" i="1"/>
  <c r="B27" i="1"/>
  <c r="B31" i="1"/>
  <c r="B35" i="1"/>
  <c r="I35" i="1" s="1"/>
  <c r="B39" i="1"/>
  <c r="B43" i="1"/>
  <c r="B47" i="1"/>
  <c r="I46" i="1" s="1"/>
  <c r="B51" i="1"/>
  <c r="I51" i="1" s="1"/>
  <c r="B55" i="1"/>
  <c r="I54" i="1" s="1"/>
  <c r="B59" i="1"/>
  <c r="I58" i="1" s="1"/>
  <c r="B63" i="1"/>
  <c r="I62" i="1" s="1"/>
  <c r="B67" i="1"/>
  <c r="I67" i="1" s="1"/>
  <c r="O66" i="1"/>
  <c r="L66" i="1"/>
  <c r="O65" i="1"/>
  <c r="M65" i="1"/>
  <c r="K66" i="1"/>
  <c r="J65" i="1"/>
  <c r="I65" i="1"/>
  <c r="L65" i="1"/>
  <c r="J64" i="1"/>
  <c r="I64" i="1"/>
  <c r="O63" i="1"/>
  <c r="N64" i="1"/>
  <c r="M63" i="1"/>
  <c r="L63" i="1"/>
  <c r="L62" i="1"/>
  <c r="J63" i="1"/>
  <c r="O62" i="1"/>
  <c r="M62" i="1"/>
  <c r="N61" i="1"/>
  <c r="M60" i="1"/>
  <c r="L61" i="1"/>
  <c r="K60" i="1"/>
  <c r="J61" i="1"/>
  <c r="I60" i="1"/>
  <c r="M59" i="1"/>
  <c r="I59" i="1"/>
  <c r="N58" i="1"/>
  <c r="L59" i="1"/>
  <c r="J58" i="1"/>
  <c r="M58" i="1"/>
  <c r="K57" i="1"/>
  <c r="J57" i="1"/>
  <c r="O57" i="1"/>
  <c r="N56" i="1"/>
  <c r="M56" i="1"/>
  <c r="O55" i="1"/>
  <c r="M55" i="1"/>
  <c r="K55" i="1"/>
  <c r="N55" i="1"/>
  <c r="J54" i="1"/>
  <c r="O53" i="1"/>
  <c r="N53" i="1"/>
  <c r="M53" i="1"/>
  <c r="L54" i="1"/>
  <c r="K53" i="1"/>
  <c r="J53" i="1"/>
  <c r="N52" i="1"/>
  <c r="O51" i="1"/>
  <c r="M52" i="1"/>
  <c r="K51" i="1"/>
  <c r="N50" i="1"/>
  <c r="L51" i="1"/>
  <c r="K50" i="1"/>
  <c r="J50" i="1"/>
  <c r="O50" i="1"/>
  <c r="N49" i="1"/>
  <c r="K49" i="1"/>
  <c r="N48" i="1"/>
  <c r="L48" i="1"/>
  <c r="I48" i="1"/>
  <c r="O47" i="1"/>
  <c r="K47" i="1"/>
  <c r="O46" i="1"/>
  <c r="N47" i="1"/>
  <c r="M46" i="1"/>
  <c r="L46" i="1"/>
  <c r="K46" i="1"/>
  <c r="O45" i="1"/>
  <c r="K45" i="1"/>
  <c r="N45" i="1"/>
  <c r="L45" i="1"/>
  <c r="O44" i="1"/>
  <c r="M43" i="1"/>
  <c r="L43" i="1"/>
  <c r="K44" i="1"/>
  <c r="J43" i="1"/>
  <c r="I44" i="1"/>
  <c r="O42" i="1"/>
  <c r="L42" i="1"/>
  <c r="O41" i="1"/>
  <c r="M41" i="1"/>
  <c r="K42" i="1"/>
  <c r="J41" i="1"/>
  <c r="I41" i="1"/>
  <c r="L41" i="1"/>
  <c r="J40" i="1"/>
  <c r="I40" i="1"/>
  <c r="O40" i="1"/>
  <c r="N40" i="1"/>
  <c r="M40" i="1"/>
  <c r="L39" i="1"/>
  <c r="I39" i="1"/>
  <c r="L38" i="1"/>
  <c r="J39" i="1"/>
  <c r="O38" i="1"/>
  <c r="M37" i="1"/>
  <c r="I38" i="1"/>
  <c r="N36" i="1"/>
  <c r="M36" i="1"/>
  <c r="L37" i="1"/>
  <c r="K36" i="1"/>
  <c r="J36" i="1"/>
  <c r="I36" i="1"/>
  <c r="M35" i="1"/>
  <c r="N34" i="1"/>
  <c r="L35" i="1"/>
  <c r="J34" i="1"/>
  <c r="M33" i="1"/>
  <c r="K34" i="1"/>
  <c r="J33" i="1"/>
  <c r="I34" i="1"/>
  <c r="O33" i="1"/>
  <c r="N32" i="1"/>
  <c r="M32" i="1"/>
  <c r="M31" i="1"/>
  <c r="K31" i="1"/>
  <c r="N31" i="1"/>
  <c r="J30" i="1"/>
  <c r="O29" i="1"/>
  <c r="N29" i="1"/>
  <c r="M30" i="1"/>
  <c r="L30" i="1"/>
  <c r="K29" i="1"/>
  <c r="J29" i="1"/>
  <c r="N28" i="1"/>
  <c r="O27" i="1"/>
  <c r="M28" i="1"/>
  <c r="K28" i="1"/>
  <c r="N26" i="1"/>
  <c r="L26" i="1"/>
  <c r="K26" i="1"/>
  <c r="J26" i="1"/>
  <c r="I27" i="1"/>
  <c r="O25" i="1"/>
  <c r="N25" i="1"/>
  <c r="K25" i="1"/>
  <c r="N24" i="1"/>
  <c r="L24" i="1"/>
  <c r="I24" i="1"/>
  <c r="O24" i="1"/>
  <c r="K24" i="1"/>
  <c r="I23" i="1"/>
  <c r="O22" i="1"/>
  <c r="N23" i="1"/>
  <c r="M22" i="1"/>
  <c r="L22" i="1"/>
  <c r="K22" i="1"/>
  <c r="O21" i="1"/>
  <c r="K21" i="1"/>
  <c r="N21" i="1"/>
  <c r="L21" i="1"/>
  <c r="O20" i="1"/>
  <c r="M19" i="1"/>
  <c r="L19" i="1"/>
  <c r="K19" i="1"/>
  <c r="J19" i="1"/>
  <c r="I20" i="1"/>
  <c r="O18" i="1"/>
  <c r="L18" i="1"/>
  <c r="O17" i="1"/>
  <c r="M17" i="1"/>
  <c r="K18" i="1"/>
  <c r="J17" i="1"/>
  <c r="I17" i="1"/>
  <c r="L17" i="1"/>
  <c r="J16" i="1"/>
  <c r="I16" i="1"/>
  <c r="O16" i="1"/>
  <c r="N15" i="1"/>
  <c r="M15" i="1"/>
  <c r="L15" i="1"/>
  <c r="L14" i="1"/>
  <c r="J15" i="1"/>
  <c r="O14" i="1"/>
  <c r="M14" i="1"/>
  <c r="N12" i="1"/>
  <c r="M12" i="1"/>
  <c r="L13" i="1"/>
  <c r="K12" i="1"/>
  <c r="J13" i="1"/>
  <c r="I12" i="1"/>
  <c r="M11" i="1"/>
  <c r="N10" i="1"/>
  <c r="L11" i="1"/>
  <c r="J10" i="1"/>
  <c r="M10" i="1"/>
  <c r="K9" i="1"/>
  <c r="J9" i="1"/>
  <c r="O8" i="1"/>
  <c r="N9" i="1"/>
  <c r="M8" i="1"/>
  <c r="M7" i="1"/>
  <c r="K7" i="1"/>
  <c r="O6" i="1"/>
  <c r="N7" i="1"/>
  <c r="J6" i="1"/>
  <c r="O5" i="1"/>
  <c r="N5" i="1"/>
  <c r="M6" i="1"/>
  <c r="L6" i="1"/>
  <c r="K5" i="1"/>
  <c r="J5" i="1"/>
  <c r="N4" i="1"/>
  <c r="O4" i="1"/>
  <c r="L4" i="1"/>
  <c r="K4" i="1"/>
  <c r="O7" i="1"/>
  <c r="O10" i="1"/>
  <c r="O11" i="1"/>
  <c r="O12" i="1"/>
  <c r="O13" i="1"/>
  <c r="O31" i="1"/>
  <c r="O34" i="1"/>
  <c r="O35" i="1"/>
  <c r="O36" i="1"/>
  <c r="O37" i="1"/>
  <c r="O58" i="1"/>
  <c r="O59" i="1"/>
  <c r="O60" i="1"/>
  <c r="O61" i="1"/>
  <c r="N14" i="1"/>
  <c r="N17" i="1"/>
  <c r="N18" i="1"/>
  <c r="N19" i="1"/>
  <c r="N20" i="1"/>
  <c r="N38" i="1"/>
  <c r="N41" i="1"/>
  <c r="N42" i="1"/>
  <c r="N43" i="1"/>
  <c r="N44" i="1"/>
  <c r="N59" i="1"/>
  <c r="N62" i="1"/>
  <c r="N65" i="1"/>
  <c r="N66" i="1"/>
  <c r="N67" i="1"/>
  <c r="M21" i="1"/>
  <c r="M24" i="1"/>
  <c r="M25" i="1"/>
  <c r="M26" i="1"/>
  <c r="M27" i="1"/>
  <c r="M42" i="1"/>
  <c r="M45" i="1"/>
  <c r="M48" i="1"/>
  <c r="M49" i="1"/>
  <c r="M50" i="1"/>
  <c r="M51" i="1"/>
  <c r="M66" i="1"/>
  <c r="M67" i="1"/>
  <c r="M4" i="1"/>
  <c r="L7" i="1"/>
  <c r="L8" i="1"/>
  <c r="L9" i="1"/>
  <c r="L10" i="1"/>
  <c r="L28" i="1"/>
  <c r="L31" i="1"/>
  <c r="L32" i="1"/>
  <c r="L33" i="1"/>
  <c r="L34" i="1"/>
  <c r="L49" i="1"/>
  <c r="L52" i="1"/>
  <c r="L55" i="1"/>
  <c r="L56" i="1"/>
  <c r="L57" i="1"/>
  <c r="L58" i="1"/>
  <c r="L67" i="1"/>
  <c r="K11" i="1"/>
  <c r="K14" i="1"/>
  <c r="K15" i="1"/>
  <c r="K16" i="1"/>
  <c r="K17" i="1"/>
  <c r="K32" i="1"/>
  <c r="K35" i="1"/>
  <c r="K38" i="1"/>
  <c r="K39" i="1"/>
  <c r="K40" i="1"/>
  <c r="K41" i="1"/>
  <c r="K56" i="1"/>
  <c r="K59" i="1"/>
  <c r="K62" i="1"/>
  <c r="K63" i="1"/>
  <c r="K64" i="1"/>
  <c r="K65" i="1"/>
  <c r="K67" i="1"/>
  <c r="J8" i="1"/>
  <c r="J14" i="1"/>
  <c r="J18" i="1"/>
  <c r="J21" i="1"/>
  <c r="J22" i="1"/>
  <c r="J23" i="1"/>
  <c r="J24" i="1"/>
  <c r="J25" i="1"/>
  <c r="J28" i="1"/>
  <c r="J32" i="1"/>
  <c r="J38" i="1"/>
  <c r="J42" i="1"/>
  <c r="J45" i="1"/>
  <c r="J46" i="1"/>
  <c r="J47" i="1"/>
  <c r="J48" i="1"/>
  <c r="J49" i="1"/>
  <c r="J52" i="1"/>
  <c r="J56" i="1"/>
  <c r="J62" i="1"/>
  <c r="J66" i="1"/>
  <c r="J67" i="1"/>
  <c r="J4" i="1"/>
  <c r="I8" i="1"/>
  <c r="I9" i="1"/>
  <c r="I21" i="1"/>
  <c r="I22" i="1"/>
  <c r="I28" i="1"/>
  <c r="I29" i="1"/>
  <c r="I30" i="1"/>
  <c r="I31" i="1"/>
  <c r="I32" i="1"/>
  <c r="I33" i="1"/>
  <c r="I45" i="1"/>
  <c r="I52" i="1"/>
  <c r="I53" i="1"/>
  <c r="I56" i="1"/>
  <c r="I57" i="1"/>
  <c r="I5" i="1" l="1"/>
  <c r="I4" i="1"/>
  <c r="I11" i="1"/>
  <c r="AD49" i="1"/>
  <c r="AD25" i="1"/>
  <c r="Y52" i="1"/>
  <c r="Y28" i="1"/>
  <c r="Y4" i="1"/>
  <c r="Z44" i="1"/>
  <c r="Z20" i="1"/>
  <c r="I55" i="1"/>
  <c r="Z4" i="1"/>
  <c r="I14" i="1"/>
  <c r="Z28" i="1"/>
  <c r="I47" i="1"/>
  <c r="AD68" i="1"/>
  <c r="Y47" i="1"/>
  <c r="Y23" i="1"/>
  <c r="Z63" i="1"/>
  <c r="Z39" i="1"/>
  <c r="Z15" i="1"/>
  <c r="Z49" i="1"/>
  <c r="Y57" i="1"/>
  <c r="Z25" i="1"/>
  <c r="Y60" i="1"/>
  <c r="Y36" i="1"/>
  <c r="Z27" i="1"/>
  <c r="Y12" i="1"/>
  <c r="Z52" i="1"/>
  <c r="Y33" i="1"/>
  <c r="Z48" i="1"/>
  <c r="Z67" i="1"/>
  <c r="Z24" i="1"/>
  <c r="Y9" i="1"/>
  <c r="Y56" i="1"/>
  <c r="Y67" i="1"/>
  <c r="I6" i="1"/>
  <c r="I7" i="1"/>
  <c r="I63" i="1"/>
  <c r="K61" i="1"/>
  <c r="M23" i="1"/>
  <c r="O9" i="1"/>
  <c r="L29" i="1"/>
  <c r="O56" i="1"/>
  <c r="I50" i="1"/>
  <c r="I26" i="1"/>
  <c r="K58" i="1"/>
  <c r="K10" i="1"/>
  <c r="L27" i="1"/>
  <c r="M20" i="1"/>
  <c r="N37" i="1"/>
  <c r="O54" i="1"/>
  <c r="O30" i="1"/>
  <c r="I49" i="1"/>
  <c r="K33" i="1"/>
  <c r="L50" i="1"/>
  <c r="N60" i="1"/>
  <c r="N35" i="1"/>
  <c r="N11" i="1"/>
  <c r="O52" i="1"/>
  <c r="O28" i="1"/>
  <c r="K13" i="1"/>
  <c r="N16" i="1"/>
  <c r="L53" i="1"/>
  <c r="N39" i="1"/>
  <c r="M44" i="1"/>
  <c r="N13" i="1"/>
  <c r="I25" i="1"/>
  <c r="K8" i="1"/>
  <c r="L25" i="1"/>
  <c r="M18" i="1"/>
  <c r="J20" i="1"/>
  <c r="K54" i="1"/>
  <c r="L47" i="1"/>
  <c r="M16" i="1"/>
  <c r="J37" i="1"/>
  <c r="N8" i="1"/>
  <c r="J60" i="1"/>
  <c r="K52" i="1"/>
  <c r="M38" i="1"/>
  <c r="O48" i="1"/>
  <c r="I43" i="1"/>
  <c r="I19" i="1"/>
  <c r="J59" i="1"/>
  <c r="J35" i="1"/>
  <c r="J11" i="1"/>
  <c r="K27" i="1"/>
  <c r="L44" i="1"/>
  <c r="L20" i="1"/>
  <c r="M61" i="1"/>
  <c r="M13" i="1"/>
  <c r="N54" i="1"/>
  <c r="N30" i="1"/>
  <c r="N6" i="1"/>
  <c r="O23" i="1"/>
  <c r="K37" i="1"/>
  <c r="L5" i="1"/>
  <c r="O32" i="1"/>
  <c r="L23" i="1"/>
  <c r="N33" i="1"/>
  <c r="M39" i="1"/>
  <c r="O49" i="1"/>
  <c r="I66" i="1"/>
  <c r="I42" i="1"/>
  <c r="I18" i="1"/>
  <c r="M47" i="1"/>
  <c r="N63" i="1"/>
  <c r="K6" i="1"/>
  <c r="M64" i="1"/>
  <c r="N57" i="1"/>
  <c r="O26" i="1"/>
  <c r="K48" i="1"/>
  <c r="M34" i="1"/>
  <c r="N51" i="1"/>
  <c r="N27" i="1"/>
  <c r="J55" i="1"/>
  <c r="J31" i="1"/>
  <c r="J7" i="1"/>
  <c r="K23" i="1"/>
  <c r="L64" i="1"/>
  <c r="L40" i="1"/>
  <c r="L16" i="1"/>
  <c r="M57" i="1"/>
  <c r="M9" i="1"/>
  <c r="O67" i="1"/>
  <c r="O43" i="1"/>
  <c r="O19" i="1"/>
  <c r="J44" i="1"/>
  <c r="I61" i="1"/>
  <c r="I37" i="1"/>
  <c r="I13" i="1"/>
  <c r="J12" i="1"/>
  <c r="K20" i="1"/>
  <c r="M54" i="1"/>
  <c r="O64" i="1"/>
  <c r="J51" i="1"/>
  <c r="J27" i="1"/>
  <c r="K43" i="1"/>
  <c r="L60" i="1"/>
  <c r="L36" i="1"/>
  <c r="L12" i="1"/>
  <c r="M29" i="1"/>
  <c r="M5" i="1"/>
  <c r="N46" i="1"/>
  <c r="N22" i="1"/>
  <c r="O39" i="1"/>
  <c r="O15" i="1"/>
  <c r="K30" i="1"/>
</calcChain>
</file>

<file path=xl/sharedStrings.xml><?xml version="1.0" encoding="utf-8"?>
<sst xmlns="http://schemas.openxmlformats.org/spreadsheetml/2006/main" count="141" uniqueCount="99">
  <si>
    <t>LNG</t>
    <phoneticPr fontId="1" type="noConversion"/>
  </si>
  <si>
    <t>유연탄</t>
    <phoneticPr fontId="1" type="noConversion"/>
  </si>
  <si>
    <t>원/kWh</t>
    <phoneticPr fontId="1" type="noConversion"/>
  </si>
  <si>
    <t>분기</t>
    <phoneticPr fontId="1" type="noConversion"/>
  </si>
  <si>
    <t>백만원</t>
    <phoneticPr fontId="1" type="noConversion"/>
  </si>
  <si>
    <t>2022 1분기</t>
    <phoneticPr fontId="1" type="noConversion"/>
  </si>
  <si>
    <t>2021 4분기</t>
    <phoneticPr fontId="1" type="noConversion"/>
  </si>
  <si>
    <t>2021 3분기</t>
    <phoneticPr fontId="1" type="noConversion"/>
  </si>
  <si>
    <t>2021 2분기</t>
    <phoneticPr fontId="1" type="noConversion"/>
  </si>
  <si>
    <t>2021 1분기</t>
    <phoneticPr fontId="1" type="noConversion"/>
  </si>
  <si>
    <t>2020 4분기</t>
    <phoneticPr fontId="1" type="noConversion"/>
  </si>
  <si>
    <t>2020 3분기</t>
    <phoneticPr fontId="1" type="noConversion"/>
  </si>
  <si>
    <t>2020 2분기</t>
    <phoneticPr fontId="1" type="noConversion"/>
  </si>
  <si>
    <t>2020 1분기</t>
    <phoneticPr fontId="1" type="noConversion"/>
  </si>
  <si>
    <t>2019 4분기</t>
    <phoneticPr fontId="1" type="noConversion"/>
  </si>
  <si>
    <t>2019 3분기</t>
    <phoneticPr fontId="1" type="noConversion"/>
  </si>
  <si>
    <t>2019 2분기</t>
    <phoneticPr fontId="1" type="noConversion"/>
  </si>
  <si>
    <t>2019 1분기</t>
    <phoneticPr fontId="1" type="noConversion"/>
  </si>
  <si>
    <t>2018 4분기</t>
    <phoneticPr fontId="1" type="noConversion"/>
  </si>
  <si>
    <t>2018 3분기</t>
    <phoneticPr fontId="1" type="noConversion"/>
  </si>
  <si>
    <t>2018 2분기</t>
    <phoneticPr fontId="1" type="noConversion"/>
  </si>
  <si>
    <t>2018 1분기</t>
    <phoneticPr fontId="1" type="noConversion"/>
  </si>
  <si>
    <t>2017 4분기</t>
    <phoneticPr fontId="1" type="noConversion"/>
  </si>
  <si>
    <t>2017 3분기</t>
    <phoneticPr fontId="1" type="noConversion"/>
  </si>
  <si>
    <t>2017 2분기</t>
    <phoneticPr fontId="1" type="noConversion"/>
  </si>
  <si>
    <t>2017 1분기</t>
    <phoneticPr fontId="1" type="noConversion"/>
  </si>
  <si>
    <t>2016 4분기</t>
    <phoneticPr fontId="1" type="noConversion"/>
  </si>
  <si>
    <t>2016 3분기</t>
    <phoneticPr fontId="1" type="noConversion"/>
  </si>
  <si>
    <t>2016 2분기</t>
    <phoneticPr fontId="1" type="noConversion"/>
  </si>
  <si>
    <t>2016 1분기</t>
    <phoneticPr fontId="1" type="noConversion"/>
  </si>
  <si>
    <t>2015 4분기</t>
    <phoneticPr fontId="1" type="noConversion"/>
  </si>
  <si>
    <t>2015 3분기</t>
    <phoneticPr fontId="1" type="noConversion"/>
  </si>
  <si>
    <t>2015 2분기</t>
    <phoneticPr fontId="1" type="noConversion"/>
  </si>
  <si>
    <t>2015 1분기</t>
    <phoneticPr fontId="1" type="noConversion"/>
  </si>
  <si>
    <t>2014 4분기</t>
    <phoneticPr fontId="1" type="noConversion"/>
  </si>
  <si>
    <t>2014 3분기</t>
    <phoneticPr fontId="1" type="noConversion"/>
  </si>
  <si>
    <t>2014 2분기</t>
    <phoneticPr fontId="1" type="noConversion"/>
  </si>
  <si>
    <t>2014 1분기</t>
    <phoneticPr fontId="1" type="noConversion"/>
  </si>
  <si>
    <t>2013 4분기</t>
    <phoneticPr fontId="1" type="noConversion"/>
  </si>
  <si>
    <t>2013 3분기</t>
    <phoneticPr fontId="1" type="noConversion"/>
  </si>
  <si>
    <t>2013 2분기</t>
    <phoneticPr fontId="1" type="noConversion"/>
  </si>
  <si>
    <t>2013 1분기</t>
    <phoneticPr fontId="1" type="noConversion"/>
  </si>
  <si>
    <t>2012 4분기</t>
    <phoneticPr fontId="1" type="noConversion"/>
  </si>
  <si>
    <t>2012 3분기</t>
    <phoneticPr fontId="1" type="noConversion"/>
  </si>
  <si>
    <t>2012 2분기</t>
    <phoneticPr fontId="1" type="noConversion"/>
  </si>
  <si>
    <t>2012 1분기</t>
    <phoneticPr fontId="1" type="noConversion"/>
  </si>
  <si>
    <t>2011 4분기</t>
    <phoneticPr fontId="1" type="noConversion"/>
  </si>
  <si>
    <t>2011 3분기</t>
    <phoneticPr fontId="1" type="noConversion"/>
  </si>
  <si>
    <t>2011 2분기</t>
    <phoneticPr fontId="1" type="noConversion"/>
  </si>
  <si>
    <t>2011 1분기</t>
    <phoneticPr fontId="1" type="noConversion"/>
  </si>
  <si>
    <t>2010 4분기</t>
    <phoneticPr fontId="1" type="noConversion"/>
  </si>
  <si>
    <t>2010 3분기</t>
    <phoneticPr fontId="1" type="noConversion"/>
  </si>
  <si>
    <t>2010 2분기</t>
    <phoneticPr fontId="1" type="noConversion"/>
  </si>
  <si>
    <t>2010 1분기</t>
    <phoneticPr fontId="1" type="noConversion"/>
  </si>
  <si>
    <t>2009 4분기</t>
    <phoneticPr fontId="1" type="noConversion"/>
  </si>
  <si>
    <t>2009 3분기</t>
    <phoneticPr fontId="1" type="noConversion"/>
  </si>
  <si>
    <t>2009 2분기</t>
    <phoneticPr fontId="1" type="noConversion"/>
  </si>
  <si>
    <t>2009 1분기</t>
    <phoneticPr fontId="1" type="noConversion"/>
  </si>
  <si>
    <t>2008 4분기</t>
    <phoneticPr fontId="1" type="noConversion"/>
  </si>
  <si>
    <t>2008 3분기</t>
    <phoneticPr fontId="1" type="noConversion"/>
  </si>
  <si>
    <t>2008 2분기</t>
    <phoneticPr fontId="1" type="noConversion"/>
  </si>
  <si>
    <t>2008 1분기</t>
    <phoneticPr fontId="1" type="noConversion"/>
  </si>
  <si>
    <t>2007 4분기</t>
    <phoneticPr fontId="1" type="noConversion"/>
  </si>
  <si>
    <t>2007 3분기</t>
    <phoneticPr fontId="1" type="noConversion"/>
  </si>
  <si>
    <t>2007 2분기</t>
    <phoneticPr fontId="1" type="noConversion"/>
  </si>
  <si>
    <t>2007 1분기</t>
    <phoneticPr fontId="1" type="noConversion"/>
  </si>
  <si>
    <t>2006 4분기</t>
    <phoneticPr fontId="1" type="noConversion"/>
  </si>
  <si>
    <t>2006 3분기</t>
    <phoneticPr fontId="1" type="noConversion"/>
  </si>
  <si>
    <t>2006 2분기</t>
    <phoneticPr fontId="1" type="noConversion"/>
  </si>
  <si>
    <t>2006 1분기</t>
    <phoneticPr fontId="1" type="noConversion"/>
  </si>
  <si>
    <t>한전 분기별 영업이익</t>
    <phoneticPr fontId="1" type="noConversion"/>
  </si>
  <si>
    <t>풍력</t>
    <phoneticPr fontId="1" type="noConversion"/>
  </si>
  <si>
    <t>태양력</t>
    <phoneticPr fontId="1" type="noConversion"/>
  </si>
  <si>
    <t>원kWh</t>
    <phoneticPr fontId="1" type="noConversion"/>
  </si>
  <si>
    <t>정산단가</t>
    <phoneticPr fontId="1" type="noConversion"/>
  </si>
  <si>
    <t>연료비용</t>
    <phoneticPr fontId="1" type="noConversion"/>
  </si>
  <si>
    <t>차분</t>
    <phoneticPr fontId="1" type="noConversion"/>
  </si>
  <si>
    <t>전력 거래량</t>
    <phoneticPr fontId="1" type="noConversion"/>
  </si>
  <si>
    <t>GWh</t>
    <phoneticPr fontId="1" type="noConversion"/>
  </si>
  <si>
    <t>총계</t>
    <phoneticPr fontId="1" type="noConversion"/>
  </si>
  <si>
    <t>분기별 발전 비용</t>
    <phoneticPr fontId="1" type="noConversion"/>
  </si>
  <si>
    <t>신재생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</si>
  <si>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</si>
  <si>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</si>
  <si>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</si>
  <si>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</si>
  <si>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</si>
  <si>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</si>
  <si>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</si>
  <si>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</si>
  <si>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신재생</t>
    <phoneticPr fontId="10" type="noConversion"/>
  </si>
  <si>
    <t>합계</t>
    <phoneticPr fontId="10" type="noConversion"/>
  </si>
  <si>
    <t>차분</t>
    <phoneticPr fontId="10" type="noConversion"/>
  </si>
  <si>
    <t>원/1kWh</t>
    <phoneticPr fontId="1" type="noConversion"/>
  </si>
  <si>
    <t>평균</t>
    <phoneticPr fontId="1" type="noConversion"/>
  </si>
  <si>
    <t>신재생</t>
    <phoneticPr fontId="1" type="noConversion"/>
  </si>
  <si>
    <t>화석연료</t>
    <phoneticPr fontId="1" type="noConversion"/>
  </si>
  <si>
    <t>총 발전비용 차분</t>
    <phoneticPr fontId="1" type="noConversion"/>
  </si>
  <si>
    <t>양수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</si>
</sst>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_);[Red]\(&quot;₩&quot;#,##0\)"/>
    <numFmt numFmtId="177" formatCode="yyyy&quot;년&quot;\ m&quot;월&quot;;@"/>
    <numFmt numFmtId="178" formatCode="#,##0.0"/>
    <numFmt numFmtId="179" formatCode="#,##0.000_ "/>
    <numFmt numFmtId="180" formatCode="#,##0.000"/>
    <numFmt numFmtId="181" formatCode="0.000"/>
    <numFmt numFmtId="186" formatCode="#,##0.00_ "/>
    <numFmt numFmtId="18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1393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6">
    <border>
      <left/>
      <right/>
      <top/>
      <bottom/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999999"/>
      </left>
      <right style="thin">
        <color indexed="64"/>
      </right>
      <top style="medium">
        <color rgb="FF999999"/>
      </top>
      <bottom style="thin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 style="medium">
        <color rgb="FF999999"/>
      </top>
      <bottom style="thin">
        <color rgb="FF999999"/>
      </bottom>
      <diagonal/>
    </border>
    <border>
      <left style="thin">
        <color rgb="FFEAEAEA"/>
      </left>
      <right/>
      <top style="thin">
        <color rgb="FFDDDDDD"/>
      </top>
      <bottom style="thin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/>
      <bottom/>
      <diagonal/>
    </border>
    <border>
      <left style="thin">
        <color rgb="FFEAEAEA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 style="thin">
        <color indexed="64"/>
      </left>
      <right/>
      <top/>
      <bottom style="thin">
        <color rgb="FFDDDDDD"/>
      </bottom>
      <diagonal/>
    </border>
    <border>
      <left style="thin">
        <color indexed="64"/>
      </left>
      <right/>
      <top style="thin">
        <color rgb="FFDDDDDD"/>
      </top>
      <bottom/>
      <diagonal/>
    </border>
    <border>
      <left/>
      <right style="thin">
        <color rgb="FFEAEAEA"/>
      </right>
      <top style="thin">
        <color rgb="FFDDDDDD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5">
    <xf numFmtId="0" fontId="0" fillId="0" borderId="0" xfId="0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top"/>
    </xf>
    <xf numFmtId="4" fontId="7" fillId="0" borderId="1" xfId="0" applyNumberFormat="1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top"/>
    </xf>
    <xf numFmtId="180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top"/>
    </xf>
    <xf numFmtId="3" fontId="4" fillId="0" borderId="10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right" vertical="top"/>
    </xf>
    <xf numFmtId="0" fontId="3" fillId="2" borderId="0" xfId="0" applyFont="1" applyFill="1" applyAlignment="1">
      <alignment horizontal="center" vertical="center" wrapText="1"/>
    </xf>
    <xf numFmtId="18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3" fontId="4" fillId="0" borderId="10" xfId="0" applyNumberFormat="1" applyFont="1" applyBorder="1" applyAlignment="1">
      <alignment vertical="top"/>
    </xf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81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center"/>
    </xf>
    <xf numFmtId="3" fontId="7" fillId="0" borderId="12" xfId="0" applyNumberFormat="1" applyFont="1" applyBorder="1" applyAlignment="1">
      <alignment horizontal="center" vertical="top"/>
    </xf>
    <xf numFmtId="0" fontId="8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79" fontId="6" fillId="0" borderId="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" fontId="7" fillId="0" borderId="16" xfId="0" applyNumberFormat="1" applyFont="1" applyBorder="1" applyAlignment="1">
      <alignment horizontal="center" vertical="top"/>
    </xf>
    <xf numFmtId="0" fontId="8" fillId="0" borderId="17" xfId="0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top"/>
    </xf>
    <xf numFmtId="0" fontId="5" fillId="2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" fontId="7" fillId="0" borderId="21" xfId="0" applyNumberFormat="1" applyFont="1" applyBorder="1" applyAlignment="1">
      <alignment horizontal="center" vertical="top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3" fontId="7" fillId="0" borderId="22" xfId="0" applyNumberFormat="1" applyFont="1" applyBorder="1" applyAlignment="1">
      <alignment vertical="top"/>
    </xf>
    <xf numFmtId="3" fontId="7" fillId="0" borderId="0" xfId="0" applyNumberFormat="1" applyFont="1" applyBorder="1" applyAlignment="1">
      <alignment vertical="top"/>
    </xf>
    <xf numFmtId="187" fontId="3" fillId="2" borderId="2" xfId="0" applyNumberFormat="1" applyFont="1" applyFill="1" applyBorder="1" applyAlignment="1">
      <alignment horizontal="center" vertical="center" wrapText="1"/>
    </xf>
    <xf numFmtId="187" fontId="4" fillId="0" borderId="1" xfId="0" applyNumberFormat="1" applyFont="1" applyBorder="1" applyAlignment="1">
      <alignment horizontal="right" vertical="top"/>
    </xf>
    <xf numFmtId="187" fontId="0" fillId="0" borderId="0" xfId="0" applyNumberFormat="1">
      <alignment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37C6DB54-12C2-41A1-89A1-A602767CA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BBE7-3128-431A-9116-893A0195671C}">
  <dimension ref="A1:AZ258"/>
  <sheetViews>
    <sheetView tabSelected="1" topLeftCell="G1" zoomScale="70" zoomScaleNormal="70" workbookViewId="0">
      <selection activeCell="AE7" sqref="AE7"/>
    </sheetView>
  </sheetViews>
  <sheetFormatPr defaultRowHeight="20.25" x14ac:dyDescent="0.3"/>
  <cols>
    <col min="1" max="1" width="8.125" style="3" customWidth="1"/>
    <col min="2" max="2" width="20.875" style="4" bestFit="1" customWidth="1"/>
    <col min="3" max="8" width="8.125" style="5" customWidth="1"/>
    <col min="9" max="9" width="20.875" style="5" bestFit="1" customWidth="1"/>
    <col min="10" max="10" width="8.5" style="5" bestFit="1" customWidth="1"/>
    <col min="11" max="13" width="8.125" style="5" customWidth="1"/>
    <col min="14" max="15" width="7.625" style="5" bestFit="1" customWidth="1"/>
    <col min="16" max="16" width="9.375" style="73" bestFit="1" customWidth="1"/>
    <col min="17" max="17" width="9" style="63"/>
    <col min="18" max="20" width="9" style="5"/>
    <col min="21" max="21" width="11.625" style="5" bestFit="1" customWidth="1"/>
    <col min="22" max="22" width="10.625" style="5" bestFit="1" customWidth="1"/>
    <col min="23" max="23" width="9.375" style="5" bestFit="1" customWidth="1"/>
    <col min="24" max="24" width="6.125" style="5" customWidth="1"/>
    <col min="25" max="25" width="9" style="39" bestFit="1" customWidth="1"/>
    <col min="26" max="26" width="8.5" style="39" customWidth="1"/>
    <col min="29" max="29" width="17.25" style="29" bestFit="1" customWidth="1"/>
    <col min="31" max="31" width="17.25" style="29" bestFit="1" customWidth="1"/>
    <col min="37" max="37" width="17.25" style="29" bestFit="1" customWidth="1"/>
    <col min="42" max="42" width="9" style="67"/>
    <col min="52" max="52" width="9" style="5"/>
  </cols>
  <sheetData>
    <row r="1" spans="1:52" thickBot="1" x14ac:dyDescent="0.35">
      <c r="C1" s="16" t="s">
        <v>74</v>
      </c>
      <c r="D1" s="16"/>
      <c r="E1" s="16"/>
      <c r="F1" s="17"/>
      <c r="G1" s="18" t="s">
        <v>75</v>
      </c>
      <c r="H1" s="49"/>
      <c r="I1" s="52" t="s">
        <v>76</v>
      </c>
      <c r="J1" s="23"/>
      <c r="K1" s="23"/>
      <c r="L1" s="23"/>
      <c r="M1" s="23"/>
      <c r="N1" s="23"/>
      <c r="O1" s="44"/>
      <c r="P1" s="56" t="s">
        <v>77</v>
      </c>
      <c r="Q1" s="17"/>
      <c r="R1" s="17"/>
      <c r="S1" s="44"/>
      <c r="U1" s="19" t="s">
        <v>80</v>
      </c>
      <c r="V1" s="20"/>
      <c r="W1" s="15"/>
      <c r="X1" s="32"/>
      <c r="Y1" s="35" t="s">
        <v>96</v>
      </c>
      <c r="Z1" s="36"/>
      <c r="AC1" s="31" t="s">
        <v>90</v>
      </c>
      <c r="AD1" s="31"/>
      <c r="AE1" s="31"/>
      <c r="AF1" s="42" t="s">
        <v>95</v>
      </c>
      <c r="AG1" s="24" t="s">
        <v>98</v>
      </c>
      <c r="AH1" s="24" t="s">
        <v>81</v>
      </c>
      <c r="AI1" s="24"/>
      <c r="AJ1" s="24"/>
      <c r="AK1" s="24"/>
      <c r="AL1" s="24"/>
      <c r="AM1" s="24"/>
      <c r="AN1" s="24"/>
      <c r="AO1" s="24"/>
      <c r="AP1" s="65"/>
      <c r="AQ1" s="24" t="s">
        <v>98</v>
      </c>
      <c r="AR1" s="24" t="s">
        <v>81</v>
      </c>
      <c r="AS1" s="24"/>
      <c r="AT1" s="24"/>
      <c r="AU1" s="24"/>
      <c r="AV1" s="24"/>
      <c r="AW1" s="24"/>
      <c r="AX1" s="24"/>
      <c r="AY1" s="24"/>
      <c r="AZ1" s="15"/>
    </row>
    <row r="2" spans="1:52" ht="21" thickBot="1" x14ac:dyDescent="0.35">
      <c r="A2" s="3" t="s">
        <v>3</v>
      </c>
      <c r="B2" s="4" t="s">
        <v>70</v>
      </c>
      <c r="C2" s="5" t="s">
        <v>71</v>
      </c>
      <c r="D2" s="5" t="s">
        <v>72</v>
      </c>
      <c r="E2" s="5" t="s">
        <v>1</v>
      </c>
      <c r="F2" s="5" t="s">
        <v>0</v>
      </c>
      <c r="G2" s="1" t="s">
        <v>1</v>
      </c>
      <c r="H2" s="50" t="s">
        <v>0</v>
      </c>
      <c r="I2" s="53" t="s">
        <v>70</v>
      </c>
      <c r="J2" s="45" t="s">
        <v>71</v>
      </c>
      <c r="K2" s="45" t="s">
        <v>72</v>
      </c>
      <c r="L2" s="45" t="s">
        <v>1</v>
      </c>
      <c r="M2" s="45" t="s">
        <v>0</v>
      </c>
      <c r="N2" s="1" t="s">
        <v>1</v>
      </c>
      <c r="O2" s="46" t="s">
        <v>0</v>
      </c>
      <c r="P2" s="59" t="s">
        <v>95</v>
      </c>
      <c r="Q2" s="60"/>
      <c r="R2" s="45" t="s">
        <v>1</v>
      </c>
      <c r="S2" s="57" t="s">
        <v>0</v>
      </c>
      <c r="T2" s="55"/>
      <c r="U2" s="5" t="s">
        <v>1</v>
      </c>
      <c r="V2" s="5" t="s">
        <v>0</v>
      </c>
      <c r="W2" s="8" t="s">
        <v>95</v>
      </c>
      <c r="Y2" s="40" t="s">
        <v>1</v>
      </c>
      <c r="Z2" s="37" t="s">
        <v>0</v>
      </c>
      <c r="AA2" s="34" t="s">
        <v>95</v>
      </c>
      <c r="AC2" s="27" t="s">
        <v>91</v>
      </c>
      <c r="AD2" s="27" t="s">
        <v>92</v>
      </c>
      <c r="AE2" s="27" t="s">
        <v>94</v>
      </c>
      <c r="AF2" s="42" t="s">
        <v>80</v>
      </c>
      <c r="AG2" s="24"/>
      <c r="AH2" s="25" t="s">
        <v>82</v>
      </c>
      <c r="AI2" s="25" t="s">
        <v>83</v>
      </c>
      <c r="AJ2" s="25" t="s">
        <v>84</v>
      </c>
      <c r="AK2" s="25" t="s">
        <v>85</v>
      </c>
      <c r="AL2" s="25" t="s">
        <v>86</v>
      </c>
      <c r="AM2" s="25" t="s">
        <v>87</v>
      </c>
      <c r="AN2" s="25" t="s">
        <v>88</v>
      </c>
      <c r="AO2" s="25" t="s">
        <v>89</v>
      </c>
      <c r="AP2" s="65"/>
      <c r="AQ2" s="24"/>
      <c r="AR2" s="25" t="s">
        <v>82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8" t="s">
        <v>95</v>
      </c>
    </row>
    <row r="3" spans="1:52" ht="16.5" x14ac:dyDescent="0.3">
      <c r="A3" s="3" t="s">
        <v>3</v>
      </c>
      <c r="B3" s="4" t="s">
        <v>4</v>
      </c>
      <c r="C3" s="5" t="s">
        <v>2</v>
      </c>
      <c r="D3" s="5" t="s">
        <v>2</v>
      </c>
      <c r="E3" s="5" t="s">
        <v>2</v>
      </c>
      <c r="F3" s="5" t="s">
        <v>2</v>
      </c>
      <c r="G3" s="2" t="s">
        <v>2</v>
      </c>
      <c r="H3" s="50" t="s">
        <v>73</v>
      </c>
      <c r="I3" s="53" t="s">
        <v>4</v>
      </c>
      <c r="J3" s="45" t="s">
        <v>2</v>
      </c>
      <c r="K3" s="45" t="s">
        <v>2</v>
      </c>
      <c r="L3" s="45" t="s">
        <v>2</v>
      </c>
      <c r="M3" s="45" t="s">
        <v>2</v>
      </c>
      <c r="N3" s="2" t="s">
        <v>2</v>
      </c>
      <c r="O3" s="46" t="s">
        <v>73</v>
      </c>
      <c r="P3" s="70" t="s">
        <v>78</v>
      </c>
      <c r="Q3" s="71"/>
      <c r="R3" s="61"/>
      <c r="S3" s="62"/>
      <c r="T3" s="43" t="s">
        <v>79</v>
      </c>
      <c r="U3" s="21"/>
      <c r="V3" s="22"/>
      <c r="W3" s="74"/>
      <c r="X3" s="33"/>
      <c r="Y3" s="36" t="s">
        <v>97</v>
      </c>
      <c r="Z3" s="36"/>
      <c r="AA3" s="36"/>
      <c r="AC3" s="30" t="s">
        <v>93</v>
      </c>
      <c r="AD3" s="30"/>
      <c r="AE3" s="28"/>
      <c r="AG3" s="41">
        <v>292.83809698200002</v>
      </c>
      <c r="AH3" s="41">
        <v>466.04648533</v>
      </c>
      <c r="AI3" s="41">
        <v>5.7967599200000004</v>
      </c>
      <c r="AJ3" s="41">
        <v>999.59490600099866</v>
      </c>
      <c r="AK3" s="41">
        <v>243.43880015900004</v>
      </c>
      <c r="AL3" s="41">
        <v>240.63067166599998</v>
      </c>
      <c r="AM3" s="41">
        <v>38.067930623999999</v>
      </c>
      <c r="AN3" s="41">
        <v>808.1488373589998</v>
      </c>
      <c r="AO3" s="41">
        <v>122.09936659100001</v>
      </c>
      <c r="AP3" s="66">
        <f>AM3+AG3+AH3+AI3+AJ3+AK3+AL3+AN3+AO3</f>
        <v>3216.6618546319987</v>
      </c>
      <c r="AQ3" s="26">
        <v>167.59679016999999</v>
      </c>
      <c r="AR3" s="26">
        <v>138.38195099999999</v>
      </c>
      <c r="AS3" s="26">
        <v>138.9915091</v>
      </c>
      <c r="AT3" s="26">
        <v>139.2917405</v>
      </c>
      <c r="AU3" s="26">
        <v>151.08997819999999</v>
      </c>
      <c r="AV3" s="26">
        <v>145.4864293</v>
      </c>
      <c r="AW3" s="26">
        <v>138.03822260000001</v>
      </c>
      <c r="AX3" s="26">
        <v>183.72458030000001</v>
      </c>
      <c r="AY3" s="26">
        <v>146.62591180000001</v>
      </c>
      <c r="AZ3" s="12">
        <f>(AG3*AQ3)+(AH3*AR3)+(AI3*AS3)+(AJ3*AT3)+(AK3*AU3)+(AL3*AV3)+(AM3*AW3)+(AN3*AX3)+(AO3*AY3)</f>
        <v>497036.38826284144</v>
      </c>
    </row>
    <row r="4" spans="1:52" ht="33" x14ac:dyDescent="0.3">
      <c r="A4" s="3" t="s">
        <v>69</v>
      </c>
      <c r="B4" s="4">
        <v>63117</v>
      </c>
      <c r="C4" s="6">
        <v>84.445059499999999</v>
      </c>
      <c r="D4" s="6">
        <v>86.663104399999995</v>
      </c>
      <c r="E4" s="6">
        <v>42.366742209999998</v>
      </c>
      <c r="F4" s="6">
        <v>99.208777170000005</v>
      </c>
      <c r="G4" s="7">
        <v>20.74</v>
      </c>
      <c r="H4" s="51">
        <v>79.48</v>
      </c>
      <c r="I4" s="54">
        <f t="shared" ref="I4:O4" si="0">(B5-B4)/B4</f>
        <v>0.33959155219671405</v>
      </c>
      <c r="J4" s="10">
        <f t="shared" si="0"/>
        <v>-0.16600705337888944</v>
      </c>
      <c r="K4" s="47">
        <f t="shared" si="0"/>
        <v>-9.7936523954016128E-2</v>
      </c>
      <c r="L4" s="47">
        <f t="shared" si="0"/>
        <v>-0.18120687429650725</v>
      </c>
      <c r="M4" s="47">
        <f t="shared" si="0"/>
        <v>-3.0531293262587959E-2</v>
      </c>
      <c r="N4" s="47">
        <f t="shared" si="0"/>
        <v>-8.5342333654773367E-2</v>
      </c>
      <c r="O4" s="48">
        <f t="shared" si="0"/>
        <v>-8.6562657272269874E-2</v>
      </c>
      <c r="P4" s="68">
        <f>AP197</f>
        <v>187.55365472699998</v>
      </c>
      <c r="Q4" s="69"/>
      <c r="R4" s="9">
        <v>10565.953632214001</v>
      </c>
      <c r="S4" s="58">
        <v>6788.2706171099999</v>
      </c>
      <c r="T4" s="43">
        <f>P4+Q4+R4+S4</f>
        <v>17541.777904050999</v>
      </c>
      <c r="U4" s="12">
        <f>E4*R4</f>
        <v>447645.03373882372</v>
      </c>
      <c r="V4" s="12">
        <f>S4*F4</f>
        <v>673456.02702252439</v>
      </c>
      <c r="W4" s="12">
        <f>AZ197</f>
        <v>21983.269573188594</v>
      </c>
      <c r="X4" s="9"/>
      <c r="Y4" s="38">
        <f>(U5-U4)/U4</f>
        <v>-0.22063995380376</v>
      </c>
      <c r="Z4" s="38">
        <f>(V5-V4)/V4</f>
        <v>-0.41950457413877112</v>
      </c>
      <c r="AA4" s="13">
        <f>(W5-W4)/W4</f>
        <v>1.7691086277383918</v>
      </c>
      <c r="AB4" s="14"/>
      <c r="AC4" s="28">
        <f>439.7937731</f>
        <v>439.79377310000001</v>
      </c>
      <c r="AD4" s="13">
        <f>(AE5-AE4)/AE4</f>
        <v>-0.13920362370860506</v>
      </c>
      <c r="AE4" s="28">
        <f>AC4/8</f>
        <v>54.974221637500001</v>
      </c>
      <c r="AG4" s="41">
        <v>265.68074728599998</v>
      </c>
      <c r="AH4" s="41">
        <v>450.15676690900005</v>
      </c>
      <c r="AI4" s="41">
        <v>125.47459288</v>
      </c>
      <c r="AJ4" s="41">
        <v>879.45320984599948</v>
      </c>
      <c r="AK4" s="41">
        <v>258.44393556599988</v>
      </c>
      <c r="AL4" s="41">
        <v>202.36044129999993</v>
      </c>
      <c r="AM4" s="41">
        <v>37.509205895999997</v>
      </c>
      <c r="AN4" s="41">
        <v>642.56249846000003</v>
      </c>
      <c r="AO4" s="41">
        <v>0</v>
      </c>
      <c r="AP4" s="66">
        <f t="shared" ref="AP4:AP67" si="1">AM4+AG4+AH4+AI4+AJ4+AK4+AL4+AN4+AO4</f>
        <v>2861.6413981429992</v>
      </c>
      <c r="AQ4" s="26">
        <v>238.35973731999999</v>
      </c>
      <c r="AR4" s="26">
        <v>200.5494176</v>
      </c>
      <c r="AS4" s="26">
        <v>201.0388581</v>
      </c>
      <c r="AT4" s="26">
        <v>197.44221010000001</v>
      </c>
      <c r="AU4" s="26">
        <v>206.15538459999999</v>
      </c>
      <c r="AV4" s="26">
        <v>209.08639790000001</v>
      </c>
      <c r="AW4" s="26">
        <v>202.5663721</v>
      </c>
      <c r="AX4" s="26">
        <v>232.57713440000001</v>
      </c>
      <c r="AY4" s="26">
        <v>0</v>
      </c>
      <c r="AZ4" s="12">
        <f t="shared" ref="AZ4:AZ67" si="2">(AG4*AQ4)+(AH4*AR4)+(AI4*AS4)+(AJ4*AT4)+(AK4*AU4)+(AL4*AV4)+(AM4*AW4)+(AN4*AX4)+(AO4*AY4)</f>
        <v>605106.5978775156</v>
      </c>
    </row>
    <row r="5" spans="1:52" ht="33" x14ac:dyDescent="0.3">
      <c r="A5" s="3" t="s">
        <v>68</v>
      </c>
      <c r="B5" s="4">
        <f>21434+B4</f>
        <v>84551</v>
      </c>
      <c r="C5" s="6">
        <v>70.426584000000005</v>
      </c>
      <c r="D5" s="6">
        <v>78.175621199999995</v>
      </c>
      <c r="E5" s="6">
        <v>34.689597280000001</v>
      </c>
      <c r="F5" s="6">
        <v>96.179804899999993</v>
      </c>
      <c r="G5" s="7">
        <v>18.97</v>
      </c>
      <c r="H5" s="51">
        <v>72.599999999999994</v>
      </c>
      <c r="I5" s="54">
        <f t="shared" ref="I5:I67" si="3">(B6-B5)/B5</f>
        <v>15.787158046622748</v>
      </c>
      <c r="J5" s="10">
        <f t="shared" ref="J5:J67" si="4">(C6-C5)/C5</f>
        <v>-7.0680936335063574E-2</v>
      </c>
      <c r="K5" s="47">
        <f t="shared" ref="K5:K67" si="5">(D6-D5)/D5</f>
        <v>5.9089243284452593E-2</v>
      </c>
      <c r="L5" s="47">
        <f t="shared" ref="L5:L68" si="6">(E6-E5)/E5</f>
        <v>-9.5768736465424477E-3</v>
      </c>
      <c r="M5" s="47">
        <f t="shared" ref="M5:M68" si="7">(F6-F5)/F5</f>
        <v>8.3680369058432263E-2</v>
      </c>
      <c r="N5" s="47">
        <f t="shared" ref="N5:N68" si="8">(G6-G5)/G5</f>
        <v>3.1628887717448678E-2</v>
      </c>
      <c r="O5" s="48">
        <f t="shared" ref="O5:O68" si="9">(H6-H5)/H5</f>
        <v>0.15757575757575776</v>
      </c>
      <c r="P5" s="72">
        <f>AP194</f>
        <v>636.15288892800004</v>
      </c>
      <c r="Q5" s="64"/>
      <c r="R5" s="9">
        <v>10057.097272079</v>
      </c>
      <c r="S5" s="58">
        <v>4064.659349348</v>
      </c>
      <c r="T5" s="43">
        <f t="shared" ref="T5:T68" si="10">P5+Q5+R5+S5</f>
        <v>14757.909510354999</v>
      </c>
      <c r="U5" s="12">
        <f t="shared" ref="U5:U68" si="11">E5*R5</f>
        <v>348876.65417420707</v>
      </c>
      <c r="V5" s="12">
        <f t="shared" ref="V5:V68" si="12">S5*F5</f>
        <v>390938.14320525154</v>
      </c>
      <c r="W5" s="12">
        <f>AZ194</f>
        <v>60874.061441015408</v>
      </c>
      <c r="X5" s="9"/>
      <c r="Y5" s="38">
        <f t="shared" ref="Y5:Y68" si="13">(U6-U5)/U5</f>
        <v>6.2822603216087181E-2</v>
      </c>
      <c r="Z5" s="38">
        <f t="shared" ref="Z5:Z68" si="14">(V6-V5)/V5</f>
        <v>0.11977719703620306</v>
      </c>
      <c r="AA5" s="13">
        <f t="shared" ref="AA5:AA68" si="15">(W6-W5)/W5</f>
        <v>-9.076702874872386E-2</v>
      </c>
      <c r="AB5" s="14"/>
      <c r="AC5" s="28">
        <v>378.57288619999997</v>
      </c>
      <c r="AD5" s="13">
        <f t="shared" ref="AD5:AD68" si="16">(AE6-AE5)/AE5</f>
        <v>4.0938727956899526E-2</v>
      </c>
      <c r="AE5" s="28">
        <f t="shared" ref="AE5:AE68" si="17">AC5/8</f>
        <v>47.321610774999996</v>
      </c>
      <c r="AG5" s="41">
        <v>342.79762147799994</v>
      </c>
      <c r="AH5" s="41">
        <v>454.56020863200001</v>
      </c>
      <c r="AI5" s="41">
        <v>190.8734408</v>
      </c>
      <c r="AJ5" s="41">
        <v>676.67495898599964</v>
      </c>
      <c r="AK5" s="41">
        <v>301.72718746800001</v>
      </c>
      <c r="AL5" s="41">
        <v>206.83018701200001</v>
      </c>
      <c r="AM5" s="41">
        <v>27.134160720000001</v>
      </c>
      <c r="AN5" s="41">
        <v>781.40156433900006</v>
      </c>
      <c r="AO5" s="41">
        <v>0</v>
      </c>
      <c r="AP5" s="66">
        <f t="shared" si="1"/>
        <v>2981.9993294349997</v>
      </c>
      <c r="AQ5" s="26">
        <v>226.68475619</v>
      </c>
      <c r="AR5" s="26">
        <v>191.82690009999999</v>
      </c>
      <c r="AS5" s="26">
        <v>191.78291619999999</v>
      </c>
      <c r="AT5" s="26">
        <v>193.78923019999999</v>
      </c>
      <c r="AU5" s="26">
        <v>197.48651910000001</v>
      </c>
      <c r="AV5" s="26">
        <v>201.01742419999999</v>
      </c>
      <c r="AW5" s="26">
        <v>194.08812180000001</v>
      </c>
      <c r="AX5" s="26">
        <v>177.3709594</v>
      </c>
      <c r="AY5" s="26">
        <v>0</v>
      </c>
      <c r="AZ5" s="12">
        <f t="shared" si="2"/>
        <v>577670.34232228203</v>
      </c>
    </row>
    <row r="6" spans="1:52" ht="33" x14ac:dyDescent="0.3">
      <c r="A6" s="3" t="s">
        <v>67</v>
      </c>
      <c r="B6" s="4">
        <v>1419371</v>
      </c>
      <c r="C6" s="6">
        <v>65.448767099999998</v>
      </c>
      <c r="D6" s="6">
        <v>82.794959500000004</v>
      </c>
      <c r="E6" s="6">
        <v>34.357379389999998</v>
      </c>
      <c r="F6" s="6">
        <v>104.22816647000001</v>
      </c>
      <c r="G6" s="7">
        <v>19.57</v>
      </c>
      <c r="H6" s="51">
        <v>84.04</v>
      </c>
      <c r="I6" s="54">
        <f t="shared" si="3"/>
        <v>-1.2363356726324548</v>
      </c>
      <c r="J6" s="10">
        <f t="shared" si="4"/>
        <v>0.36603509525850192</v>
      </c>
      <c r="K6" s="47">
        <f t="shared" si="5"/>
        <v>6.0624970774941896E-2</v>
      </c>
      <c r="L6" s="47">
        <f t="shared" si="6"/>
        <v>0.1087219452216783</v>
      </c>
      <c r="M6" s="47">
        <f t="shared" si="7"/>
        <v>2.094041480263591E-2</v>
      </c>
      <c r="N6" s="47">
        <f t="shared" si="8"/>
        <v>-1.2263668880940316E-2</v>
      </c>
      <c r="O6" s="48">
        <f t="shared" si="9"/>
        <v>7.7701094716801367E-2</v>
      </c>
      <c r="P6" s="72">
        <f>AP191</f>
        <v>516.6936119159999</v>
      </c>
      <c r="Q6" s="64"/>
      <c r="R6" s="9">
        <v>10792.266475907998</v>
      </c>
      <c r="S6" s="58">
        <v>4200.0510326440008</v>
      </c>
      <c r="T6" s="43">
        <f t="shared" si="10"/>
        <v>15509.011120468</v>
      </c>
      <c r="U6" s="12">
        <f t="shared" si="11"/>
        <v>370793.99379074934</v>
      </c>
      <c r="V6" s="12">
        <f t="shared" si="12"/>
        <v>437763.61821291433</v>
      </c>
      <c r="W6" s="12">
        <f>AZ191</f>
        <v>55348.703756147181</v>
      </c>
      <c r="X6" s="9"/>
      <c r="Y6" s="38">
        <f t="shared" si="13"/>
        <v>0.21346313290132415</v>
      </c>
      <c r="Z6" s="38">
        <f t="shared" si="14"/>
        <v>0.39587791811290429</v>
      </c>
      <c r="AA6" s="13">
        <f t="shared" si="15"/>
        <v>-0.25823430324467855</v>
      </c>
      <c r="AB6" s="14"/>
      <c r="AC6" s="28">
        <v>394.07117860000005</v>
      </c>
      <c r="AD6" s="13">
        <f t="shared" si="16"/>
        <v>0.38802838041401466</v>
      </c>
      <c r="AE6" s="28">
        <f t="shared" si="17"/>
        <v>49.258897325000007</v>
      </c>
      <c r="AG6" s="41">
        <v>322.85383715099999</v>
      </c>
      <c r="AH6" s="41">
        <v>403.34691859999998</v>
      </c>
      <c r="AI6" s="41">
        <v>164.44233736000001</v>
      </c>
      <c r="AJ6" s="41">
        <v>626.89940227999887</v>
      </c>
      <c r="AK6" s="41">
        <v>405.78689654699997</v>
      </c>
      <c r="AL6" s="41">
        <v>165.03144928900005</v>
      </c>
      <c r="AM6" s="41">
        <v>34.351703951999994</v>
      </c>
      <c r="AN6" s="41">
        <v>572.45237681599997</v>
      </c>
      <c r="AO6" s="41">
        <v>0</v>
      </c>
      <c r="AP6" s="66">
        <f t="shared" si="1"/>
        <v>2695.1649219949986</v>
      </c>
      <c r="AQ6" s="26">
        <v>287.65798040999999</v>
      </c>
      <c r="AR6" s="26">
        <v>193.4213819</v>
      </c>
      <c r="AS6" s="26">
        <v>194.89291499999999</v>
      </c>
      <c r="AT6" s="26">
        <v>195.0613323</v>
      </c>
      <c r="AU6" s="26">
        <v>196.5352226</v>
      </c>
      <c r="AV6" s="26">
        <v>220.70345380000001</v>
      </c>
      <c r="AW6" s="26">
        <v>193.362146</v>
      </c>
      <c r="AX6" s="26">
        <v>226.90197929999999</v>
      </c>
      <c r="AY6" s="26">
        <v>0</v>
      </c>
      <c r="AZ6" s="12">
        <f t="shared" si="2"/>
        <v>577927.20568169339</v>
      </c>
    </row>
    <row r="7" spans="1:52" ht="33" x14ac:dyDescent="0.3">
      <c r="A7" s="3" t="s">
        <v>66</v>
      </c>
      <c r="B7" s="4">
        <f>1231591-(B4+B5+B6)</f>
        <v>-335448</v>
      </c>
      <c r="C7" s="6">
        <v>89.405312800000004</v>
      </c>
      <c r="D7" s="6">
        <v>87.814401500000002</v>
      </c>
      <c r="E7" s="6">
        <v>38.092780509999997</v>
      </c>
      <c r="F7" s="6">
        <v>106.41074750999999</v>
      </c>
      <c r="G7" s="7">
        <v>19.329999999999998</v>
      </c>
      <c r="H7" s="51">
        <v>90.57</v>
      </c>
      <c r="I7" s="54">
        <f t="shared" si="3"/>
        <v>-1.3747376642579476</v>
      </c>
      <c r="J7" s="10">
        <f t="shared" si="4"/>
        <v>-1.1232934246833689E-2</v>
      </c>
      <c r="K7" s="47">
        <f t="shared" si="5"/>
        <v>1.596570125231676E-2</v>
      </c>
      <c r="L7" s="47">
        <f t="shared" si="6"/>
        <v>7.5611716221237316E-2</v>
      </c>
      <c r="M7" s="47">
        <f t="shared" si="7"/>
        <v>-1.3149381361769828E-2</v>
      </c>
      <c r="N7" s="47">
        <f t="shared" si="8"/>
        <v>-1.8106570098292699E-2</v>
      </c>
      <c r="O7" s="48">
        <f t="shared" si="9"/>
        <v>-4.2177321408854961E-2</v>
      </c>
      <c r="P7" s="72">
        <f>AP188</f>
        <v>369.12256037499992</v>
      </c>
      <c r="Q7" s="64"/>
      <c r="R7" s="9">
        <v>11811.814085038994</v>
      </c>
      <c r="S7" s="58">
        <v>5742.5079920539993</v>
      </c>
      <c r="T7" s="43">
        <f t="shared" si="10"/>
        <v>17923.44463746799</v>
      </c>
      <c r="U7" s="12">
        <f t="shared" si="11"/>
        <v>449944.84136631683</v>
      </c>
      <c r="V7" s="12">
        <f t="shared" si="12"/>
        <v>611064.56801661511</v>
      </c>
      <c r="W7" s="12">
        <f>AZ188</f>
        <v>41055.76980618239</v>
      </c>
      <c r="X7" s="9"/>
      <c r="Y7" s="38">
        <f t="shared" si="13"/>
        <v>3.7247549909005279E-2</v>
      </c>
      <c r="Z7" s="38">
        <f t="shared" si="14"/>
        <v>2.0904867514847887E-2</v>
      </c>
      <c r="AA7" s="13">
        <f t="shared" si="15"/>
        <v>-0.11660111910650611</v>
      </c>
      <c r="AB7" s="14"/>
      <c r="AC7" s="28">
        <v>546.98197979999998</v>
      </c>
      <c r="AD7" s="13">
        <f t="shared" si="16"/>
        <v>-0.16382405272796158</v>
      </c>
      <c r="AE7" s="28">
        <f t="shared" si="17"/>
        <v>68.372747474999997</v>
      </c>
      <c r="AG7" s="41">
        <v>329.45057666299999</v>
      </c>
      <c r="AH7" s="41">
        <v>439.92545318700007</v>
      </c>
      <c r="AI7" s="41">
        <v>188.624548</v>
      </c>
      <c r="AJ7" s="41">
        <v>537.74488026199958</v>
      </c>
      <c r="AK7" s="41">
        <v>342.58257565300005</v>
      </c>
      <c r="AL7" s="41">
        <v>185.64048934500002</v>
      </c>
      <c r="AM7" s="41">
        <v>38.801778551999995</v>
      </c>
      <c r="AN7" s="41">
        <v>568.36515841100004</v>
      </c>
      <c r="AO7" s="41">
        <v>0</v>
      </c>
      <c r="AP7" s="66">
        <f t="shared" si="1"/>
        <v>2631.1354600730001</v>
      </c>
      <c r="AQ7" s="26">
        <v>299.63708501000002</v>
      </c>
      <c r="AR7" s="26">
        <v>151.1868336</v>
      </c>
      <c r="AS7" s="26">
        <v>151.38444229999999</v>
      </c>
      <c r="AT7" s="26">
        <v>149.92706820000001</v>
      </c>
      <c r="AU7" s="26">
        <v>161.24017839999999</v>
      </c>
      <c r="AV7" s="26">
        <v>182.0151582</v>
      </c>
      <c r="AW7" s="26">
        <v>149.90074300000001</v>
      </c>
      <c r="AX7" s="26">
        <v>209.0236692</v>
      </c>
      <c r="AY7" s="26">
        <v>0</v>
      </c>
      <c r="AZ7" s="12">
        <f t="shared" si="2"/>
        <v>488049.52701651322</v>
      </c>
    </row>
    <row r="8" spans="1:52" ht="33" x14ac:dyDescent="0.3">
      <c r="A8" s="3" t="s">
        <v>65</v>
      </c>
      <c r="B8" s="4">
        <v>125705</v>
      </c>
      <c r="C8" s="6">
        <v>88.401028800000006</v>
      </c>
      <c r="D8" s="6">
        <v>89.216419999999999</v>
      </c>
      <c r="E8" s="6">
        <v>40.973041019999997</v>
      </c>
      <c r="F8" s="6">
        <v>105.01151201</v>
      </c>
      <c r="G8" s="7">
        <v>18.98</v>
      </c>
      <c r="H8" s="51">
        <v>86.75</v>
      </c>
      <c r="I8" s="54">
        <f t="shared" si="3"/>
        <v>-0.49736287339405749</v>
      </c>
      <c r="J8" s="10">
        <f t="shared" si="4"/>
        <v>-6.5835172723691326E-2</v>
      </c>
      <c r="K8" s="47">
        <f t="shared" si="5"/>
        <v>-2.3432065532331375E-2</v>
      </c>
      <c r="L8" s="47">
        <f t="shared" si="6"/>
        <v>-5.2312475389700939E-3</v>
      </c>
      <c r="M8" s="47">
        <f t="shared" si="7"/>
        <v>-4.0346792926822493E-2</v>
      </c>
      <c r="N8" s="47">
        <f t="shared" si="8"/>
        <v>4.0569020021074792E-2</v>
      </c>
      <c r="O8" s="48">
        <f t="shared" si="9"/>
        <v>-7.4351585014409249E-2</v>
      </c>
      <c r="P8" s="72">
        <f>AP185</f>
        <v>370.64582173700001</v>
      </c>
      <c r="Q8" s="64"/>
      <c r="R8" s="9">
        <v>11390.518562525</v>
      </c>
      <c r="S8" s="58">
        <v>5940.6705028169999</v>
      </c>
      <c r="T8" s="43">
        <f t="shared" si="10"/>
        <v>17701.834887079</v>
      </c>
      <c r="U8" s="12">
        <f t="shared" si="11"/>
        <v>466704.18430140818</v>
      </c>
      <c r="V8" s="12">
        <f t="shared" si="12"/>
        <v>623838.79185402021</v>
      </c>
      <c r="W8" s="12">
        <f>AZ185</f>
        <v>36268.62110100242</v>
      </c>
      <c r="X8" s="9"/>
      <c r="Y8" s="38">
        <f t="shared" si="13"/>
        <v>4.2988836095927451E-3</v>
      </c>
      <c r="Z8" s="38">
        <f t="shared" si="14"/>
        <v>-0.1274164892028882</v>
      </c>
      <c r="AA8" s="13">
        <f t="shared" si="15"/>
        <v>0.37002237782150849</v>
      </c>
      <c r="AB8" s="14"/>
      <c r="AC8" s="28">
        <v>457.37317509999997</v>
      </c>
      <c r="AD8" s="13">
        <f t="shared" si="16"/>
        <v>-6.2292224492113642E-2</v>
      </c>
      <c r="AE8" s="28">
        <f t="shared" si="17"/>
        <v>57.171646887499996</v>
      </c>
      <c r="AG8" s="41">
        <v>337.28707382800002</v>
      </c>
      <c r="AH8" s="41">
        <v>446.92795953599995</v>
      </c>
      <c r="AI8" s="41">
        <v>177.03899583999998</v>
      </c>
      <c r="AJ8" s="41">
        <v>418.97419374500089</v>
      </c>
      <c r="AK8" s="41">
        <v>432.28974517799998</v>
      </c>
      <c r="AL8" s="41">
        <v>177.42982248000001</v>
      </c>
      <c r="AM8" s="41">
        <v>37.607239536000002</v>
      </c>
      <c r="AN8" s="41">
        <v>617.16970506700011</v>
      </c>
      <c r="AO8" s="41">
        <v>0</v>
      </c>
      <c r="AP8" s="66">
        <f t="shared" si="1"/>
        <v>2644.7247352100007</v>
      </c>
      <c r="AQ8" s="26">
        <v>270.93866924999998</v>
      </c>
      <c r="AR8" s="26">
        <v>141.29968239999999</v>
      </c>
      <c r="AS8" s="26">
        <v>141.58713460000001</v>
      </c>
      <c r="AT8" s="26">
        <v>142.97089339999999</v>
      </c>
      <c r="AU8" s="26">
        <v>145.96689739999999</v>
      </c>
      <c r="AV8" s="26">
        <v>168.595562</v>
      </c>
      <c r="AW8" s="26">
        <v>143.26913429999999</v>
      </c>
      <c r="AX8" s="26">
        <v>193.59380110000001</v>
      </c>
      <c r="AY8" s="26">
        <v>0</v>
      </c>
      <c r="AZ8" s="12">
        <f t="shared" si="2"/>
        <v>457384.50789848308</v>
      </c>
    </row>
    <row r="9" spans="1:52" ht="33" x14ac:dyDescent="0.3">
      <c r="A9" s="3" t="s">
        <v>64</v>
      </c>
      <c r="B9" s="4">
        <v>63184</v>
      </c>
      <c r="C9" s="6">
        <v>82.581131799999994</v>
      </c>
      <c r="D9" s="6">
        <v>87.125895</v>
      </c>
      <c r="E9" s="6">
        <v>40.758700900000001</v>
      </c>
      <c r="F9" s="6">
        <v>100.77463428</v>
      </c>
      <c r="G9" s="7">
        <v>19.75</v>
      </c>
      <c r="H9" s="51">
        <v>80.3</v>
      </c>
      <c r="I9" s="54">
        <f t="shared" si="3"/>
        <v>18.11879589769562</v>
      </c>
      <c r="J9" s="10">
        <f t="shared" si="4"/>
        <v>-0.15236688122019656</v>
      </c>
      <c r="K9" s="47">
        <f t="shared" si="5"/>
        <v>-0.15911594021501876</v>
      </c>
      <c r="L9" s="47">
        <f t="shared" si="6"/>
        <v>-3.0764254559447923E-2</v>
      </c>
      <c r="M9" s="47">
        <f t="shared" si="7"/>
        <v>6.4976334042617847E-3</v>
      </c>
      <c r="N9" s="47">
        <f t="shared" si="8"/>
        <v>5.3670886075949303E-2</v>
      </c>
      <c r="O9" s="48">
        <f t="shared" si="9"/>
        <v>5.603985056039886E-3</v>
      </c>
      <c r="P9" s="72">
        <f>AP182</f>
        <v>519.06725287500001</v>
      </c>
      <c r="Q9" s="64"/>
      <c r="R9" s="9">
        <v>11499.642552882</v>
      </c>
      <c r="S9" s="58">
        <v>5401.6712345980004</v>
      </c>
      <c r="T9" s="43">
        <f t="shared" si="10"/>
        <v>17420.381040355001</v>
      </c>
      <c r="U9" s="12">
        <f t="shared" si="11"/>
        <v>468710.49126982986</v>
      </c>
      <c r="V9" s="12">
        <f t="shared" si="12"/>
        <v>544351.44316740963</v>
      </c>
      <c r="W9" s="12">
        <f>AZ182</f>
        <v>49688.822521102673</v>
      </c>
      <c r="X9" s="9"/>
      <c r="Y9" s="38">
        <f t="shared" si="13"/>
        <v>-1.5781773308766948E-2</v>
      </c>
      <c r="Z9" s="38">
        <f t="shared" si="14"/>
        <v>-0.20516085995490491</v>
      </c>
      <c r="AA9" s="13">
        <f t="shared" si="15"/>
        <v>0.78609146557837362</v>
      </c>
      <c r="AB9" s="14"/>
      <c r="AC9" s="28">
        <v>428.88238259999997</v>
      </c>
      <c r="AD9" s="13">
        <f t="shared" si="16"/>
        <v>-0.15730682009133182</v>
      </c>
      <c r="AE9" s="28">
        <f t="shared" si="17"/>
        <v>53.610297824999996</v>
      </c>
      <c r="AG9" s="41">
        <v>255.20264967699998</v>
      </c>
      <c r="AH9" s="41">
        <v>412.11006560600009</v>
      </c>
      <c r="AI9" s="41">
        <v>168.92375080000002</v>
      </c>
      <c r="AJ9" s="41">
        <v>444.60401430900009</v>
      </c>
      <c r="AK9" s="41">
        <v>342.08700396599994</v>
      </c>
      <c r="AL9" s="41">
        <v>173.96797951599999</v>
      </c>
      <c r="AM9" s="41">
        <v>36.253425240000006</v>
      </c>
      <c r="AN9" s="41">
        <v>473.2844579290001</v>
      </c>
      <c r="AO9" s="41">
        <v>0</v>
      </c>
      <c r="AP9" s="66">
        <f t="shared" si="1"/>
        <v>2306.4333470430001</v>
      </c>
      <c r="AQ9" s="26">
        <v>185.81586315999999</v>
      </c>
      <c r="AR9" s="26">
        <v>125.8277916</v>
      </c>
      <c r="AS9" s="26">
        <v>126.0183315</v>
      </c>
      <c r="AT9" s="26">
        <v>126.02634279999999</v>
      </c>
      <c r="AU9" s="26">
        <v>129.7620258</v>
      </c>
      <c r="AV9" s="26">
        <v>140.51761819999999</v>
      </c>
      <c r="AW9" s="26">
        <v>128.48438139999999</v>
      </c>
      <c r="AX9" s="26">
        <v>167.29803229999999</v>
      </c>
      <c r="AY9" s="26">
        <v>0</v>
      </c>
      <c r="AZ9" s="12">
        <f t="shared" si="2"/>
        <v>329267.93343030679</v>
      </c>
    </row>
    <row r="10" spans="1:52" ht="33" x14ac:dyDescent="0.3">
      <c r="A10" s="3" t="s">
        <v>63</v>
      </c>
      <c r="B10" s="4">
        <v>1208002</v>
      </c>
      <c r="C10" s="6">
        <v>69.998502299999998</v>
      </c>
      <c r="D10" s="6">
        <v>73.262776299999999</v>
      </c>
      <c r="E10" s="6">
        <v>39.504789850000002</v>
      </c>
      <c r="F10" s="6">
        <v>101.42943090999999</v>
      </c>
      <c r="G10" s="7">
        <v>20.81</v>
      </c>
      <c r="H10" s="51">
        <v>80.75</v>
      </c>
      <c r="I10" s="54">
        <f t="shared" si="3"/>
        <v>-1.8403885092905474</v>
      </c>
      <c r="J10" s="10">
        <f t="shared" si="4"/>
        <v>0.36776354284940183</v>
      </c>
      <c r="K10" s="47">
        <f t="shared" si="5"/>
        <v>0.33979513959533081</v>
      </c>
      <c r="L10" s="47">
        <f t="shared" si="6"/>
        <v>3.0063012472903897E-2</v>
      </c>
      <c r="M10" s="47">
        <f t="shared" si="7"/>
        <v>0.12514346118399228</v>
      </c>
      <c r="N10" s="47">
        <f t="shared" si="8"/>
        <v>0.10235463719365702</v>
      </c>
      <c r="O10" s="48">
        <f t="shared" si="9"/>
        <v>0.12743034055727562</v>
      </c>
      <c r="P10" s="72">
        <f>AP179</f>
        <v>1003.6146671389999</v>
      </c>
      <c r="Q10" s="64"/>
      <c r="R10" s="9">
        <v>11677.4044438859</v>
      </c>
      <c r="S10" s="58">
        <v>4265.7424880299995</v>
      </c>
      <c r="T10" s="43">
        <f t="shared" si="10"/>
        <v>16946.761599054898</v>
      </c>
      <c r="U10" s="12">
        <f t="shared" si="11"/>
        <v>461313.40854916861</v>
      </c>
      <c r="V10" s="12">
        <f t="shared" si="12"/>
        <v>432671.83296949032</v>
      </c>
      <c r="W10" s="12">
        <f>AZ179</f>
        <v>88748.78183957997</v>
      </c>
      <c r="X10" s="9"/>
      <c r="Y10" s="38">
        <f t="shared" si="13"/>
        <v>0.19609194424991078</v>
      </c>
      <c r="Z10" s="38">
        <f t="shared" si="14"/>
        <v>0.85383530011310482</v>
      </c>
      <c r="AA10" s="13">
        <f t="shared" si="15"/>
        <v>-0.50004501237106402</v>
      </c>
      <c r="AB10" s="14"/>
      <c r="AC10" s="28">
        <v>361.41625880000004</v>
      </c>
      <c r="AD10" s="13">
        <f t="shared" si="16"/>
        <v>0.40764224412363359</v>
      </c>
      <c r="AE10" s="28">
        <f t="shared" si="17"/>
        <v>45.177032350000005</v>
      </c>
      <c r="AG10" s="41">
        <v>291.50320227700001</v>
      </c>
      <c r="AH10" s="41">
        <v>421.60999457600002</v>
      </c>
      <c r="AI10" s="41">
        <v>99.640983120000001</v>
      </c>
      <c r="AJ10" s="41">
        <v>561.44293204499843</v>
      </c>
      <c r="AK10" s="41">
        <v>203.28012645799996</v>
      </c>
      <c r="AL10" s="41">
        <v>210.23566748500008</v>
      </c>
      <c r="AM10" s="41">
        <v>37.052380847999999</v>
      </c>
      <c r="AN10" s="41">
        <v>535.83044493900013</v>
      </c>
      <c r="AO10" s="41">
        <v>0</v>
      </c>
      <c r="AP10" s="66">
        <f t="shared" si="1"/>
        <v>2360.5957317479988</v>
      </c>
      <c r="AQ10" s="26">
        <v>126.6478815</v>
      </c>
      <c r="AR10" s="26">
        <v>106.9346079</v>
      </c>
      <c r="AS10" s="26">
        <v>108.531926</v>
      </c>
      <c r="AT10" s="26">
        <v>107.68708340000001</v>
      </c>
      <c r="AU10" s="26">
        <v>110.9011524</v>
      </c>
      <c r="AV10" s="26">
        <v>114.71221869999999</v>
      </c>
      <c r="AW10" s="26">
        <v>107.76201500000001</v>
      </c>
      <c r="AX10" s="26">
        <v>148.25349539999999</v>
      </c>
      <c r="AY10" s="26">
        <v>0</v>
      </c>
      <c r="AZ10" s="12">
        <f t="shared" si="2"/>
        <v>283369.51790553273</v>
      </c>
    </row>
    <row r="11" spans="1:52" ht="33" x14ac:dyDescent="0.3">
      <c r="A11" s="3" t="s">
        <v>62</v>
      </c>
      <c r="B11" s="4">
        <f>381700-(B8+B9+B10)</f>
        <v>-1015191</v>
      </c>
      <c r="C11" s="6">
        <v>95.7413995</v>
      </c>
      <c r="D11" s="6">
        <v>98.157111599999993</v>
      </c>
      <c r="E11" s="6">
        <v>40.692422839999999</v>
      </c>
      <c r="F11" s="6">
        <v>114.12266096</v>
      </c>
      <c r="G11" s="7">
        <v>22.94</v>
      </c>
      <c r="H11" s="51">
        <v>91.04</v>
      </c>
      <c r="I11" s="54">
        <f t="shared" si="3"/>
        <v>-0.78417460359676161</v>
      </c>
      <c r="J11" s="10">
        <f t="shared" si="4"/>
        <v>0.14567145428033984</v>
      </c>
      <c r="K11" s="47">
        <f t="shared" si="5"/>
        <v>0.15528503387624135</v>
      </c>
      <c r="L11" s="47">
        <f t="shared" si="6"/>
        <v>3.937418094518165E-2</v>
      </c>
      <c r="M11" s="47">
        <f t="shared" si="7"/>
        <v>0.12579001811946533</v>
      </c>
      <c r="N11" s="47">
        <f t="shared" si="8"/>
        <v>0.16172624237140354</v>
      </c>
      <c r="O11" s="48">
        <f t="shared" si="9"/>
        <v>9.7210017574692373E-2</v>
      </c>
      <c r="P11" s="72">
        <f>AP176</f>
        <v>399.81261208000001</v>
      </c>
      <c r="Q11" s="64"/>
      <c r="R11" s="9">
        <v>13559.606757987</v>
      </c>
      <c r="S11" s="58">
        <v>7028.4228441240002</v>
      </c>
      <c r="T11" s="43">
        <f t="shared" si="10"/>
        <v>20987.842214191001</v>
      </c>
      <c r="U11" s="12">
        <f t="shared" si="11"/>
        <v>551773.2517401285</v>
      </c>
      <c r="V11" s="12">
        <f t="shared" si="12"/>
        <v>802102.31732348225</v>
      </c>
      <c r="W11" s="12">
        <f>AZ176</f>
        <v>44370.396126690342</v>
      </c>
      <c r="X11" s="9"/>
      <c r="Y11" s="38">
        <f t="shared" si="13"/>
        <v>-5.4609730610217892E-2</v>
      </c>
      <c r="Z11" s="38">
        <f t="shared" si="14"/>
        <v>-4.4457515776975029E-2</v>
      </c>
      <c r="AA11" s="13">
        <f t="shared" si="15"/>
        <v>0.24079073163547643</v>
      </c>
      <c r="AB11" s="14"/>
      <c r="AC11" s="28">
        <v>508.74479359999998</v>
      </c>
      <c r="AD11" s="13">
        <f t="shared" si="16"/>
        <v>0.11905278356051562</v>
      </c>
      <c r="AE11" s="28">
        <f t="shared" si="17"/>
        <v>63.593099199999997</v>
      </c>
      <c r="AG11" s="41">
        <v>276.25866903500003</v>
      </c>
      <c r="AH11" s="41">
        <v>404.91892527500005</v>
      </c>
      <c r="AI11" s="41">
        <v>184.2365672</v>
      </c>
      <c r="AJ11" s="41">
        <v>498.39332483200064</v>
      </c>
      <c r="AK11" s="41">
        <v>212.7738657970001</v>
      </c>
      <c r="AL11" s="41">
        <v>291.34245180800019</v>
      </c>
      <c r="AM11" s="41">
        <v>37.977468647999999</v>
      </c>
      <c r="AN11" s="41">
        <v>530.06494898700009</v>
      </c>
      <c r="AO11" s="41">
        <v>0</v>
      </c>
      <c r="AP11" s="66">
        <f t="shared" si="1"/>
        <v>2435.9662215820013</v>
      </c>
      <c r="AQ11" s="26">
        <v>130.29143442</v>
      </c>
      <c r="AR11" s="26">
        <v>96.732425599999999</v>
      </c>
      <c r="AS11" s="26">
        <v>97.070902799999999</v>
      </c>
      <c r="AT11" s="26">
        <v>98.748658899999995</v>
      </c>
      <c r="AU11" s="26">
        <v>101.46303399999999</v>
      </c>
      <c r="AV11" s="26">
        <v>109.286731</v>
      </c>
      <c r="AW11" s="26">
        <v>93.311504099999993</v>
      </c>
      <c r="AX11" s="26">
        <v>150.9063846</v>
      </c>
      <c r="AY11" s="26">
        <v>0</v>
      </c>
      <c r="AZ11" s="12">
        <f t="shared" si="2"/>
        <v>279225.07632703602</v>
      </c>
    </row>
    <row r="12" spans="1:52" ht="33" x14ac:dyDescent="0.3">
      <c r="A12" s="3" t="s">
        <v>61</v>
      </c>
      <c r="B12" s="4">
        <v>-219104</v>
      </c>
      <c r="C12" s="6">
        <v>109.6881884</v>
      </c>
      <c r="D12" s="6">
        <v>113.39944199999999</v>
      </c>
      <c r="E12" s="6">
        <v>42.294653660000002</v>
      </c>
      <c r="F12" s="6">
        <v>128.47815255</v>
      </c>
      <c r="G12" s="7">
        <v>26.65</v>
      </c>
      <c r="H12" s="51">
        <v>99.89</v>
      </c>
      <c r="I12" s="54">
        <f t="shared" si="3"/>
        <v>4.1449220461515992</v>
      </c>
      <c r="J12" s="10">
        <f t="shared" si="4"/>
        <v>-0.10113653677591419</v>
      </c>
      <c r="K12" s="47">
        <f t="shared" si="5"/>
        <v>3.9156984564350919E-2</v>
      </c>
      <c r="L12" s="47">
        <f t="shared" si="6"/>
        <v>0.20340038646860978</v>
      </c>
      <c r="M12" s="47">
        <f t="shared" si="7"/>
        <v>4.859447918641481E-2</v>
      </c>
      <c r="N12" s="47">
        <f t="shared" si="8"/>
        <v>0.15425118536585375</v>
      </c>
      <c r="O12" s="48">
        <f t="shared" si="9"/>
        <v>0.16699941535689256</v>
      </c>
      <c r="P12" s="72">
        <f>AP173</f>
        <v>462.54403272200005</v>
      </c>
      <c r="Q12" s="64"/>
      <c r="R12" s="9">
        <v>12333.498869575</v>
      </c>
      <c r="S12" s="58">
        <v>5965.5499840570001</v>
      </c>
      <c r="T12" s="43">
        <f t="shared" si="10"/>
        <v>18761.592886353999</v>
      </c>
      <c r="U12" s="12">
        <f t="shared" si="11"/>
        <v>521641.06310467614</v>
      </c>
      <c r="V12" s="12">
        <f t="shared" si="12"/>
        <v>766442.8408963253</v>
      </c>
      <c r="W12" s="12">
        <f>AZ173</f>
        <v>55054.37627299202</v>
      </c>
      <c r="X12" s="9"/>
      <c r="Y12" s="38">
        <f t="shared" si="13"/>
        <v>0.318185363197174</v>
      </c>
      <c r="Z12" s="38">
        <f t="shared" si="14"/>
        <v>-0.26488321352421224</v>
      </c>
      <c r="AA12" s="13">
        <f t="shared" si="15"/>
        <v>0.47634473641825703</v>
      </c>
      <c r="AB12" s="14"/>
      <c r="AC12" s="28">
        <v>569.31227739999997</v>
      </c>
      <c r="AD12" s="13">
        <f t="shared" si="16"/>
        <v>-1.3329293432167195E-2</v>
      </c>
      <c r="AE12" s="28">
        <f t="shared" si="17"/>
        <v>71.164034674999996</v>
      </c>
      <c r="AG12" s="41">
        <v>317.35976471799995</v>
      </c>
      <c r="AH12" s="41">
        <v>410.94128965600009</v>
      </c>
      <c r="AI12" s="41">
        <v>175.60747848</v>
      </c>
      <c r="AJ12" s="41">
        <v>530.76834049400031</v>
      </c>
      <c r="AK12" s="41">
        <v>153.70119544600001</v>
      </c>
      <c r="AL12" s="41">
        <v>282.84065734100011</v>
      </c>
      <c r="AM12" s="41">
        <v>37.015929552000003</v>
      </c>
      <c r="AN12" s="41">
        <v>593.30510774300024</v>
      </c>
      <c r="AO12" s="41">
        <v>0</v>
      </c>
      <c r="AP12" s="66">
        <f t="shared" si="1"/>
        <v>2501.5397634300007</v>
      </c>
      <c r="AQ12" s="26">
        <v>163.84047231</v>
      </c>
      <c r="AR12" s="26">
        <v>92.685049500000005</v>
      </c>
      <c r="AS12" s="26">
        <v>92.757651100000004</v>
      </c>
      <c r="AT12" s="26">
        <v>97.921753199999998</v>
      </c>
      <c r="AU12" s="26">
        <v>100.6966453</v>
      </c>
      <c r="AV12" s="26">
        <v>114.36662579999999</v>
      </c>
      <c r="AW12" s="26">
        <v>91.645793900000001</v>
      </c>
      <c r="AX12" s="26">
        <v>156.94215629999999</v>
      </c>
      <c r="AY12" s="26">
        <v>0</v>
      </c>
      <c r="AZ12" s="12">
        <f t="shared" si="2"/>
        <v>302678.85476345918</v>
      </c>
    </row>
    <row r="13" spans="1:52" ht="33" x14ac:dyDescent="0.3">
      <c r="A13" s="3" t="s">
        <v>60</v>
      </c>
      <c r="B13" s="4">
        <v>-1127273</v>
      </c>
      <c r="C13" s="6">
        <v>98.594704899999996</v>
      </c>
      <c r="D13" s="6">
        <v>117.8398222</v>
      </c>
      <c r="E13" s="6">
        <v>50.897402560000003</v>
      </c>
      <c r="F13" s="6">
        <v>134.72148146000001</v>
      </c>
      <c r="G13" s="7">
        <v>30.760794090000001</v>
      </c>
      <c r="H13" s="51">
        <v>116.5715716</v>
      </c>
      <c r="I13" s="54">
        <f t="shared" si="3"/>
        <v>0.32440411506352057</v>
      </c>
      <c r="J13" s="10">
        <f t="shared" si="4"/>
        <v>0.40133560458579959</v>
      </c>
      <c r="K13" s="47">
        <f t="shared" si="5"/>
        <v>0.18641431894489058</v>
      </c>
      <c r="L13" s="47">
        <f t="shared" si="6"/>
        <v>7.3713075938938184E-3</v>
      </c>
      <c r="M13" s="47">
        <f t="shared" si="7"/>
        <v>0.15583146564665162</v>
      </c>
      <c r="N13" s="47">
        <f t="shared" si="8"/>
        <v>0.12388065401857776</v>
      </c>
      <c r="O13" s="48">
        <f t="shared" si="9"/>
        <v>0.15245964994779218</v>
      </c>
      <c r="P13" s="72">
        <f>AP170</f>
        <v>556.38596492200008</v>
      </c>
      <c r="Q13" s="64"/>
      <c r="R13" s="9">
        <v>13509.91562716</v>
      </c>
      <c r="S13" s="58">
        <v>4182.1466933940001</v>
      </c>
      <c r="T13" s="43">
        <f t="shared" si="10"/>
        <v>18248.448285475999</v>
      </c>
      <c r="U13" s="12">
        <f t="shared" si="11"/>
        <v>687619.61422719748</v>
      </c>
      <c r="V13" s="12">
        <f t="shared" si="12"/>
        <v>563424.99821708014</v>
      </c>
      <c r="W13" s="12">
        <f>AZ170</f>
        <v>81279.238627421946</v>
      </c>
      <c r="X13" s="9"/>
      <c r="Y13" s="38">
        <f t="shared" si="13"/>
        <v>1.2655139879466121E-2</v>
      </c>
      <c r="Z13" s="38">
        <f t="shared" si="14"/>
        <v>0.31364167819270133</v>
      </c>
      <c r="AA13" s="13">
        <f t="shared" si="15"/>
        <v>0.52556450320607706</v>
      </c>
      <c r="AB13" s="14"/>
      <c r="AC13" s="28">
        <v>561.723747</v>
      </c>
      <c r="AD13" s="13">
        <f t="shared" si="16"/>
        <v>0.22331838162433967</v>
      </c>
      <c r="AE13" s="28">
        <f t="shared" si="17"/>
        <v>70.215468375</v>
      </c>
      <c r="AG13" s="41">
        <v>342.71644494199995</v>
      </c>
      <c r="AH13" s="41">
        <v>388.84723977200002</v>
      </c>
      <c r="AI13" s="41">
        <v>11.75091568</v>
      </c>
      <c r="AJ13" s="41">
        <v>630.55607610100037</v>
      </c>
      <c r="AK13" s="41">
        <v>120.79754327799995</v>
      </c>
      <c r="AL13" s="41">
        <v>361.74000372399996</v>
      </c>
      <c r="AM13" s="41">
        <v>37.168796784000001</v>
      </c>
      <c r="AN13" s="41">
        <v>606.28210894000017</v>
      </c>
      <c r="AO13" s="41">
        <v>0</v>
      </c>
      <c r="AP13" s="66">
        <f t="shared" si="1"/>
        <v>2499.8591292210003</v>
      </c>
      <c r="AQ13" s="26">
        <v>137.92678051999999</v>
      </c>
      <c r="AR13" s="26">
        <v>86.113852399999999</v>
      </c>
      <c r="AS13" s="26">
        <v>90.278750500000001</v>
      </c>
      <c r="AT13" s="26">
        <v>91.1038748</v>
      </c>
      <c r="AU13" s="26">
        <v>92.7691576</v>
      </c>
      <c r="AV13" s="26">
        <v>104.7650569</v>
      </c>
      <c r="AW13" s="26">
        <v>85.034383000000005</v>
      </c>
      <c r="AX13" s="26">
        <v>143.14795219999999</v>
      </c>
      <c r="AY13" s="26">
        <v>0</v>
      </c>
      <c r="AZ13" s="12">
        <f t="shared" si="2"/>
        <v>278314.53594512818</v>
      </c>
    </row>
    <row r="14" spans="1:52" ht="33" x14ac:dyDescent="0.3">
      <c r="A14" s="3" t="s">
        <v>59</v>
      </c>
      <c r="B14" s="4">
        <v>-1492965</v>
      </c>
      <c r="C14" s="6">
        <v>138.16427039999999</v>
      </c>
      <c r="D14" s="6">
        <v>139.8068524</v>
      </c>
      <c r="E14" s="6">
        <v>51.272582970000002</v>
      </c>
      <c r="F14" s="6">
        <v>155.71532737000001</v>
      </c>
      <c r="G14" s="7">
        <v>34.571461380000002</v>
      </c>
      <c r="H14" s="51">
        <v>134.34403259999999</v>
      </c>
      <c r="I14" s="54">
        <f t="shared" si="3"/>
        <v>-1.0276416392882619</v>
      </c>
      <c r="J14" s="10">
        <f t="shared" si="4"/>
        <v>0.20899396650380314</v>
      </c>
      <c r="K14" s="47">
        <f t="shared" si="5"/>
        <v>0.20238507708510581</v>
      </c>
      <c r="L14" s="47">
        <f t="shared" si="6"/>
        <v>0.28331271058646246</v>
      </c>
      <c r="M14" s="47">
        <f t="shared" si="7"/>
        <v>0.16598449867806339</v>
      </c>
      <c r="N14" s="47">
        <f t="shared" si="8"/>
        <v>0.34336894467722379</v>
      </c>
      <c r="O14" s="48">
        <f t="shared" si="9"/>
        <v>0.24655539259136408</v>
      </c>
      <c r="P14" s="72">
        <f>AP167</f>
        <v>779.57728051499987</v>
      </c>
      <c r="Q14" s="64"/>
      <c r="R14" s="9">
        <v>13580.777411517</v>
      </c>
      <c r="S14" s="58">
        <v>4753.1516177269996</v>
      </c>
      <c r="T14" s="43">
        <f t="shared" si="10"/>
        <v>19113.506309758999</v>
      </c>
      <c r="U14" s="12">
        <f t="shared" si="11"/>
        <v>696321.5366291072</v>
      </c>
      <c r="V14" s="12">
        <f t="shared" si="12"/>
        <v>740138.56019360491</v>
      </c>
      <c r="W14" s="12">
        <f>AZ167</f>
        <v>123996.72129761115</v>
      </c>
      <c r="X14" s="9"/>
      <c r="Y14" s="38">
        <f t="shared" si="13"/>
        <v>0.33390408146699596</v>
      </c>
      <c r="Z14" s="38">
        <f t="shared" si="14"/>
        <v>0.40605568887788052</v>
      </c>
      <c r="AA14" s="13">
        <f t="shared" si="15"/>
        <v>-0.40822070066016047</v>
      </c>
      <c r="AB14" s="14"/>
      <c r="AC14" s="28">
        <v>687.16698510000003</v>
      </c>
      <c r="AD14" s="13">
        <f t="shared" si="16"/>
        <v>0.24559056380661359</v>
      </c>
      <c r="AE14" s="28">
        <f t="shared" si="17"/>
        <v>85.895873137500004</v>
      </c>
      <c r="AG14" s="41">
        <v>294.70873540399998</v>
      </c>
      <c r="AH14" s="41">
        <v>354.11002574400004</v>
      </c>
      <c r="AI14" s="41">
        <v>5.5999999999999993E-7</v>
      </c>
      <c r="AJ14" s="41">
        <v>633.29927914000007</v>
      </c>
      <c r="AK14" s="41">
        <v>130.032908324</v>
      </c>
      <c r="AL14" s="41">
        <v>384.51633112199977</v>
      </c>
      <c r="AM14" s="41">
        <v>35.974436232000002</v>
      </c>
      <c r="AN14" s="41">
        <v>478.73567277899997</v>
      </c>
      <c r="AO14" s="41">
        <v>0</v>
      </c>
      <c r="AP14" s="66">
        <f t="shared" si="1"/>
        <v>2311.3773893050002</v>
      </c>
      <c r="AQ14" s="26">
        <v>102.54001</v>
      </c>
      <c r="AR14" s="26">
        <v>82.131710299999995</v>
      </c>
      <c r="AS14" s="26">
        <v>87.5</v>
      </c>
      <c r="AT14" s="26">
        <v>83.948049400000002</v>
      </c>
      <c r="AU14" s="26">
        <v>86.644762600000007</v>
      </c>
      <c r="AV14" s="26">
        <v>90.841920999999999</v>
      </c>
      <c r="AW14" s="26">
        <v>81.252219299999993</v>
      </c>
      <c r="AX14" s="26">
        <v>125.5730799</v>
      </c>
      <c r="AY14" s="26">
        <v>0</v>
      </c>
      <c r="AZ14" s="12">
        <f t="shared" si="2"/>
        <v>221703.52626106341</v>
      </c>
    </row>
    <row r="15" spans="1:52" ht="33" x14ac:dyDescent="0.3">
      <c r="A15" s="3" t="s">
        <v>58</v>
      </c>
      <c r="B15" s="4">
        <f>-2798074-(B14+B13+B12)</f>
        <v>41268</v>
      </c>
      <c r="C15" s="6">
        <v>167.03976929999999</v>
      </c>
      <c r="D15" s="6">
        <v>168.10167300000001</v>
      </c>
      <c r="E15" s="6">
        <v>65.798757429999995</v>
      </c>
      <c r="F15" s="6">
        <v>181.56165791999999</v>
      </c>
      <c r="G15" s="7">
        <v>46.442227590000002</v>
      </c>
      <c r="H15" s="51">
        <v>167.4672783</v>
      </c>
      <c r="I15" s="54">
        <f t="shared" si="3"/>
        <v>-43.740428419114082</v>
      </c>
      <c r="J15" s="10">
        <f t="shared" si="4"/>
        <v>-0.24643520505628475</v>
      </c>
      <c r="K15" s="47">
        <f t="shared" si="5"/>
        <v>-0.26086629369833814</v>
      </c>
      <c r="L15" s="47">
        <f t="shared" si="6"/>
        <v>-3.0807923571452716E-2</v>
      </c>
      <c r="M15" s="47">
        <f t="shared" si="7"/>
        <v>-0.20515042089124361</v>
      </c>
      <c r="N15" s="47">
        <f t="shared" si="8"/>
        <v>5.3265584757020805E-2</v>
      </c>
      <c r="O15" s="48">
        <f t="shared" si="9"/>
        <v>-0.17758262152398038</v>
      </c>
      <c r="P15" s="72">
        <f>AP164</f>
        <v>507.700915646</v>
      </c>
      <c r="Q15" s="64"/>
      <c r="R15" s="9">
        <v>14116.165350251</v>
      </c>
      <c r="S15" s="58">
        <v>5731.8050795540003</v>
      </c>
      <c r="T15" s="43">
        <f t="shared" si="10"/>
        <v>20355.671345451003</v>
      </c>
      <c r="U15" s="12">
        <f t="shared" si="11"/>
        <v>928826.13972293644</v>
      </c>
      <c r="V15" s="12">
        <f t="shared" si="12"/>
        <v>1040676.0331181018</v>
      </c>
      <c r="W15" s="12">
        <f>AZ164</f>
        <v>73378.692849937681</v>
      </c>
      <c r="X15" s="9"/>
      <c r="Y15" s="38">
        <f t="shared" si="13"/>
        <v>-8.6758691970442673E-3</v>
      </c>
      <c r="Z15" s="38">
        <f t="shared" si="14"/>
        <v>-0.31357720526363847</v>
      </c>
      <c r="AA15" s="13">
        <f t="shared" si="15"/>
        <v>-0.1444419701803793</v>
      </c>
      <c r="AB15" s="14"/>
      <c r="AC15" s="28">
        <v>855.92871239999988</v>
      </c>
      <c r="AD15" s="13">
        <f t="shared" si="16"/>
        <v>-0.23767180648676636</v>
      </c>
      <c r="AE15" s="28">
        <f t="shared" si="17"/>
        <v>106.99108904999999</v>
      </c>
      <c r="AG15" s="41">
        <v>302.41892607100004</v>
      </c>
      <c r="AH15" s="41">
        <v>382.49394022099989</v>
      </c>
      <c r="AI15" s="41">
        <v>133.12327728</v>
      </c>
      <c r="AJ15" s="41">
        <v>634.40991670299934</v>
      </c>
      <c r="AK15" s="41">
        <v>272.83947893300007</v>
      </c>
      <c r="AL15" s="41">
        <v>327.65890626499993</v>
      </c>
      <c r="AM15" s="41">
        <v>39.037405847999999</v>
      </c>
      <c r="AN15" s="41">
        <v>609.27894874799983</v>
      </c>
      <c r="AO15" s="41">
        <v>0</v>
      </c>
      <c r="AP15" s="66">
        <f t="shared" si="1"/>
        <v>2701.2608000689993</v>
      </c>
      <c r="AQ15" s="26">
        <v>94.347273520000002</v>
      </c>
      <c r="AR15" s="26">
        <v>78.552033199999997</v>
      </c>
      <c r="AS15" s="26">
        <v>78.593681399999994</v>
      </c>
      <c r="AT15" s="26">
        <v>78.9494258</v>
      </c>
      <c r="AU15" s="26">
        <v>80.781385700000001</v>
      </c>
      <c r="AV15" s="26">
        <v>83.631853899999996</v>
      </c>
      <c r="AW15" s="26">
        <v>78.332744500000004</v>
      </c>
      <c r="AX15" s="26">
        <v>105.51193360000001</v>
      </c>
      <c r="AY15" s="26">
        <v>0</v>
      </c>
      <c r="AZ15" s="12">
        <f t="shared" si="2"/>
        <v>235914.20499575284</v>
      </c>
    </row>
    <row r="16" spans="1:52" ht="33" x14ac:dyDescent="0.3">
      <c r="A16" s="3" t="s">
        <v>57</v>
      </c>
      <c r="B16" s="4">
        <v>-1763812</v>
      </c>
      <c r="C16" s="6">
        <v>125.87528949999999</v>
      </c>
      <c r="D16" s="6">
        <v>124.24961260000001</v>
      </c>
      <c r="E16" s="6">
        <v>63.771634339999999</v>
      </c>
      <c r="F16" s="6">
        <v>144.31420738</v>
      </c>
      <c r="G16" s="7">
        <v>48.915999999999997</v>
      </c>
      <c r="H16" s="51">
        <v>137.72800000000001</v>
      </c>
      <c r="I16" s="54">
        <f t="shared" si="3"/>
        <v>-0.13450696559497272</v>
      </c>
      <c r="J16" s="10">
        <f t="shared" si="4"/>
        <v>-0.42265769088856792</v>
      </c>
      <c r="K16" s="47">
        <f t="shared" si="5"/>
        <v>-0.3464577450119149</v>
      </c>
      <c r="L16" s="47">
        <f t="shared" si="6"/>
        <v>-0.18627113908776138</v>
      </c>
      <c r="M16" s="47">
        <f t="shared" si="7"/>
        <v>-0.32076352308203354</v>
      </c>
      <c r="N16" s="47">
        <f t="shared" si="8"/>
        <v>-0.13637664567830565</v>
      </c>
      <c r="O16" s="48">
        <f t="shared" si="9"/>
        <v>-0.37520329925650558</v>
      </c>
      <c r="P16" s="72">
        <f>AP161</f>
        <v>464.24328843899997</v>
      </c>
      <c r="Q16" s="64"/>
      <c r="R16" s="9">
        <v>14438.516044905</v>
      </c>
      <c r="S16" s="58">
        <v>4949.919789859</v>
      </c>
      <c r="T16" s="43">
        <f t="shared" si="10"/>
        <v>19852.679123203001</v>
      </c>
      <c r="U16" s="12">
        <f t="shared" si="11"/>
        <v>920767.76562790468</v>
      </c>
      <c r="V16" s="12">
        <f t="shared" si="12"/>
        <v>714343.75106807775</v>
      </c>
      <c r="W16" s="12">
        <f>AZ161</f>
        <v>62779.729885431771</v>
      </c>
      <c r="X16" s="9"/>
      <c r="Y16" s="38">
        <f t="shared" si="13"/>
        <v>-0.18034220153014047</v>
      </c>
      <c r="Z16" s="38">
        <f t="shared" si="14"/>
        <v>-0.41139644211880017</v>
      </c>
      <c r="AA16" s="13">
        <f t="shared" si="15"/>
        <v>0.17761013318835764</v>
      </c>
      <c r="AB16" s="14"/>
      <c r="AC16" s="28">
        <v>652.4985891</v>
      </c>
      <c r="AD16" s="13">
        <f t="shared" si="16"/>
        <v>-0.27030567429007801</v>
      </c>
      <c r="AE16" s="28">
        <f t="shared" si="17"/>
        <v>81.5623236375</v>
      </c>
      <c r="AG16" s="41">
        <v>318.67020782400004</v>
      </c>
      <c r="AH16" s="41">
        <v>373.00597389099994</v>
      </c>
      <c r="AI16" s="41">
        <v>195.7584636</v>
      </c>
      <c r="AJ16" s="41">
        <v>662.72282848999907</v>
      </c>
      <c r="AK16" s="41">
        <v>268.70926584400007</v>
      </c>
      <c r="AL16" s="41">
        <v>232.35644719000007</v>
      </c>
      <c r="AM16" s="41">
        <v>39.428763071999995</v>
      </c>
      <c r="AN16" s="41">
        <v>532.24248985300005</v>
      </c>
      <c r="AO16" s="41">
        <v>0</v>
      </c>
      <c r="AP16" s="66">
        <f t="shared" si="1"/>
        <v>2622.8944397639989</v>
      </c>
      <c r="AQ16" s="26">
        <v>90.059315990000002</v>
      </c>
      <c r="AR16" s="26">
        <v>75.780394700000002</v>
      </c>
      <c r="AS16" s="26">
        <v>75.810568200000006</v>
      </c>
      <c r="AT16" s="26">
        <v>76.339007600000002</v>
      </c>
      <c r="AU16" s="26">
        <v>80.4286326</v>
      </c>
      <c r="AV16" s="26">
        <v>80.112758999999997</v>
      </c>
      <c r="AW16" s="26">
        <v>75.861552099999997</v>
      </c>
      <c r="AX16" s="26">
        <v>108.3025777</v>
      </c>
      <c r="AY16" s="26">
        <v>0</v>
      </c>
      <c r="AZ16" s="12">
        <f t="shared" si="2"/>
        <v>223258.91991738763</v>
      </c>
    </row>
    <row r="17" spans="1:52" ht="33" x14ac:dyDescent="0.3">
      <c r="A17" s="3" t="s">
        <v>56</v>
      </c>
      <c r="B17" s="4">
        <v>-1526567</v>
      </c>
      <c r="C17" s="6">
        <v>72.673130299999997</v>
      </c>
      <c r="D17" s="6">
        <v>81.202371999999997</v>
      </c>
      <c r="E17" s="6">
        <v>51.892819369999998</v>
      </c>
      <c r="F17" s="6">
        <v>98.023473789999997</v>
      </c>
      <c r="G17" s="7">
        <v>42.244999999999997</v>
      </c>
      <c r="H17" s="51">
        <v>86.052000000000007</v>
      </c>
      <c r="I17" s="54">
        <f t="shared" si="3"/>
        <v>-1.0523363861527204</v>
      </c>
      <c r="J17" s="10">
        <f t="shared" si="4"/>
        <v>7.6443538032102673E-2</v>
      </c>
      <c r="K17" s="47">
        <f t="shared" si="5"/>
        <v>5.4857391357976688E-2</v>
      </c>
      <c r="L17" s="47">
        <f t="shared" si="6"/>
        <v>5.2971071785495094E-2</v>
      </c>
      <c r="M17" s="47">
        <f t="shared" si="7"/>
        <v>-2.2598331954095006E-4</v>
      </c>
      <c r="N17" s="47">
        <f t="shared" si="8"/>
        <v>-4.5922594389868572E-2</v>
      </c>
      <c r="O17" s="48">
        <f t="shared" si="9"/>
        <v>-2.0940826477013976E-2</v>
      </c>
      <c r="P17" s="72">
        <f>AP158</f>
        <v>826.43995943200002</v>
      </c>
      <c r="Q17" s="64"/>
      <c r="R17" s="9">
        <v>14543.717008232001</v>
      </c>
      <c r="S17" s="58">
        <v>4289.4345320760003</v>
      </c>
      <c r="T17" s="43">
        <f t="shared" si="10"/>
        <v>19659.591499740003</v>
      </c>
      <c r="U17" s="12">
        <f t="shared" si="11"/>
        <v>754714.47967657994</v>
      </c>
      <c r="V17" s="12">
        <f t="shared" si="12"/>
        <v>420465.27342887269</v>
      </c>
      <c r="W17" s="12">
        <f>AZ158</f>
        <v>73930.046071912424</v>
      </c>
      <c r="X17" s="9"/>
      <c r="Y17" s="38">
        <f t="shared" si="13"/>
        <v>0.13464971174558663</v>
      </c>
      <c r="Z17" s="38">
        <f t="shared" si="14"/>
        <v>0.15448698755242316</v>
      </c>
      <c r="AA17" s="13">
        <f t="shared" si="15"/>
        <v>-0.13596250350550892</v>
      </c>
      <c r="AB17" s="14"/>
      <c r="AC17" s="28">
        <v>476.12451799999997</v>
      </c>
      <c r="AD17" s="13">
        <f t="shared" si="16"/>
        <v>-0.11114137940697262</v>
      </c>
      <c r="AE17" s="28">
        <f t="shared" si="17"/>
        <v>59.515564749999996</v>
      </c>
      <c r="AG17" s="41">
        <v>307.90738797699998</v>
      </c>
      <c r="AH17" s="41">
        <v>376.25316353000005</v>
      </c>
      <c r="AI17" s="41">
        <v>163.43430600000002</v>
      </c>
      <c r="AJ17" s="41">
        <v>583.44542995999984</v>
      </c>
      <c r="AK17" s="41">
        <v>268.93021926499995</v>
      </c>
      <c r="AL17" s="41">
        <v>197.18906928300009</v>
      </c>
      <c r="AM17" s="41">
        <v>42.756197063999998</v>
      </c>
      <c r="AN17" s="41">
        <v>575.92176758700009</v>
      </c>
      <c r="AO17" s="41">
        <v>0</v>
      </c>
      <c r="AP17" s="66">
        <f t="shared" si="1"/>
        <v>2515.8375406659998</v>
      </c>
      <c r="AQ17" s="26">
        <v>100.02486913</v>
      </c>
      <c r="AR17" s="26">
        <v>83.614148299999997</v>
      </c>
      <c r="AS17" s="26">
        <v>83.703714000000005</v>
      </c>
      <c r="AT17" s="26">
        <v>84.743624600000004</v>
      </c>
      <c r="AU17" s="26">
        <v>89.044928200000001</v>
      </c>
      <c r="AV17" s="26">
        <v>90.276577000000003</v>
      </c>
      <c r="AW17" s="26">
        <v>83.767462399999999</v>
      </c>
      <c r="AX17" s="26">
        <v>115.3754744</v>
      </c>
      <c r="AY17" s="26">
        <v>0</v>
      </c>
      <c r="AZ17" s="12">
        <f t="shared" si="2"/>
        <v>237159.07444313902</v>
      </c>
    </row>
    <row r="18" spans="1:52" ht="33" x14ac:dyDescent="0.3">
      <c r="A18" s="3" t="s">
        <v>55</v>
      </c>
      <c r="B18" s="4">
        <v>79895</v>
      </c>
      <c r="C18" s="6">
        <v>78.228521499999999</v>
      </c>
      <c r="D18" s="6">
        <v>85.656922300000005</v>
      </c>
      <c r="E18" s="6">
        <v>54.641637629999998</v>
      </c>
      <c r="F18" s="6">
        <v>98.001322119999998</v>
      </c>
      <c r="G18" s="7">
        <v>40.305</v>
      </c>
      <c r="H18" s="51">
        <v>84.25</v>
      </c>
      <c r="I18" s="54">
        <f t="shared" si="3"/>
        <v>60.647236998560608</v>
      </c>
      <c r="J18" s="10">
        <f t="shared" si="4"/>
        <v>0.48822148965195517</v>
      </c>
      <c r="K18" s="47">
        <f t="shared" si="5"/>
        <v>0.40510812049103939</v>
      </c>
      <c r="L18" s="47">
        <f t="shared" si="6"/>
        <v>0.1180272581446056</v>
      </c>
      <c r="M18" s="47">
        <f t="shared" si="7"/>
        <v>0.24333897017021186</v>
      </c>
      <c r="N18" s="47">
        <f t="shared" si="8"/>
        <v>-2.2900384567671551E-2</v>
      </c>
      <c r="O18" s="48">
        <f t="shared" si="9"/>
        <v>0.1854124629080118</v>
      </c>
      <c r="P18" s="72">
        <f>AP155</f>
        <v>658.42664431999992</v>
      </c>
      <c r="Q18" s="64"/>
      <c r="R18" s="9">
        <v>15671.868632742</v>
      </c>
      <c r="S18" s="58">
        <v>4953.2156953650001</v>
      </c>
      <c r="T18" s="43">
        <f t="shared" si="10"/>
        <v>21283.510972427001</v>
      </c>
      <c r="U18" s="12">
        <f t="shared" si="11"/>
        <v>856336.56681525183</v>
      </c>
      <c r="V18" s="12">
        <f t="shared" si="12"/>
        <v>485421.68689130514</v>
      </c>
      <c r="W18" s="12">
        <f>AZ155</f>
        <v>63878.331923697595</v>
      </c>
      <c r="X18" s="9"/>
      <c r="Y18" s="38">
        <f t="shared" si="13"/>
        <v>0.15057350586334253</v>
      </c>
      <c r="Z18" s="38">
        <f t="shared" si="14"/>
        <v>0.98308685558914366</v>
      </c>
      <c r="AA18" s="13">
        <f t="shared" si="15"/>
        <v>0.24174248976794907</v>
      </c>
      <c r="AB18" s="14"/>
      <c r="AC18" s="28">
        <v>423.20738230000001</v>
      </c>
      <c r="AD18" s="13">
        <f t="shared" si="16"/>
        <v>0.76395146876434827</v>
      </c>
      <c r="AE18" s="28">
        <f t="shared" si="17"/>
        <v>52.900922787500001</v>
      </c>
      <c r="AG18" s="41">
        <v>307.17220042900004</v>
      </c>
      <c r="AH18" s="41">
        <v>331.28851212500007</v>
      </c>
      <c r="AI18" s="41">
        <v>177.62697568000002</v>
      </c>
      <c r="AJ18" s="41">
        <v>450.23986393199937</v>
      </c>
      <c r="AK18" s="41">
        <v>384.98281022700002</v>
      </c>
      <c r="AL18" s="41">
        <v>166.98782367699985</v>
      </c>
      <c r="AM18" s="41">
        <v>35.192156136000001</v>
      </c>
      <c r="AN18" s="41">
        <v>430.66734024699991</v>
      </c>
      <c r="AO18" s="41">
        <v>0</v>
      </c>
      <c r="AP18" s="66">
        <f t="shared" si="1"/>
        <v>2284.1576824529993</v>
      </c>
      <c r="AQ18" s="26">
        <v>125.3443716</v>
      </c>
      <c r="AR18" s="26">
        <v>74.704175500000005</v>
      </c>
      <c r="AS18" s="26">
        <v>74.693871000000001</v>
      </c>
      <c r="AT18" s="26">
        <v>75.476394099999993</v>
      </c>
      <c r="AU18" s="26">
        <v>77.934249800000003</v>
      </c>
      <c r="AV18" s="26">
        <v>93.788415900000004</v>
      </c>
      <c r="AW18" s="26">
        <v>74.622548399999999</v>
      </c>
      <c r="AX18" s="26">
        <v>106.0642209</v>
      </c>
      <c r="AY18" s="26">
        <v>0</v>
      </c>
      <c r="AZ18" s="12">
        <f t="shared" si="2"/>
        <v>204470.4636470298</v>
      </c>
    </row>
    <row r="19" spans="1:52" ht="33" x14ac:dyDescent="0.3">
      <c r="A19" s="3" t="s">
        <v>54</v>
      </c>
      <c r="B19" s="4">
        <f>1714822-(B18+B17+B16)</f>
        <v>4925306</v>
      </c>
      <c r="C19" s="6">
        <v>116.4213668</v>
      </c>
      <c r="D19" s="6">
        <v>120.35723710000001</v>
      </c>
      <c r="E19" s="6">
        <v>61.090840300000004</v>
      </c>
      <c r="F19" s="6">
        <v>121.84886292</v>
      </c>
      <c r="G19" s="7">
        <v>39.381999999999998</v>
      </c>
      <c r="H19" s="51">
        <v>99.870999999999995</v>
      </c>
      <c r="I19" s="54">
        <f t="shared" si="3"/>
        <v>-1.2192123697492094</v>
      </c>
      <c r="J19" s="10">
        <f t="shared" si="4"/>
        <v>0.11608143394516467</v>
      </c>
      <c r="K19" s="47">
        <f t="shared" si="5"/>
        <v>8.1675162515009156E-2</v>
      </c>
      <c r="L19" s="47">
        <f t="shared" si="6"/>
        <v>-4.8404374297010043E-3</v>
      </c>
      <c r="M19" s="47">
        <f t="shared" si="7"/>
        <v>6.1922350518394537E-4</v>
      </c>
      <c r="N19" s="47">
        <f t="shared" si="8"/>
        <v>-4.2405159717637364E-2</v>
      </c>
      <c r="O19" s="48">
        <f t="shared" si="9"/>
        <v>2.2088494157463161E-2</v>
      </c>
      <c r="P19" s="72">
        <f>AP152</f>
        <v>609.25633396899991</v>
      </c>
      <c r="Q19" s="64"/>
      <c r="R19" s="9">
        <v>16128.083376185001</v>
      </c>
      <c r="S19" s="58">
        <v>7900.224455308</v>
      </c>
      <c r="T19" s="43">
        <f t="shared" si="10"/>
        <v>24637.564165461998</v>
      </c>
      <c r="U19" s="12">
        <f t="shared" si="11"/>
        <v>985278.16587960278</v>
      </c>
      <c r="V19" s="12">
        <f t="shared" si="12"/>
        <v>962633.36669205618</v>
      </c>
      <c r="W19" s="12">
        <f>AZ152</f>
        <v>79320.438925155715</v>
      </c>
      <c r="X19" s="9"/>
      <c r="Y19" s="38">
        <f t="shared" si="13"/>
        <v>-2.2069802688621097E-2</v>
      </c>
      <c r="Z19" s="38">
        <f t="shared" si="14"/>
        <v>5.2900016870360778E-2</v>
      </c>
      <c r="AA19" s="13">
        <f t="shared" si="15"/>
        <v>0.27971222420442815</v>
      </c>
      <c r="AB19" s="14"/>
      <c r="AC19" s="28">
        <v>746.51728360000004</v>
      </c>
      <c r="AD19" s="13">
        <f t="shared" si="16"/>
        <v>8.5813237425759734E-2</v>
      </c>
      <c r="AE19" s="28">
        <f t="shared" si="17"/>
        <v>93.314660450000005</v>
      </c>
      <c r="AG19" s="41">
        <v>322.87547185699998</v>
      </c>
      <c r="AH19" s="41">
        <v>360.59913251600005</v>
      </c>
      <c r="AI19" s="41">
        <v>190.56537304</v>
      </c>
      <c r="AJ19" s="41">
        <v>341.23415587899916</v>
      </c>
      <c r="AK19" s="41">
        <v>375.66501584500003</v>
      </c>
      <c r="AL19" s="41">
        <v>189.56339199899998</v>
      </c>
      <c r="AM19" s="41">
        <v>39.503439432</v>
      </c>
      <c r="AN19" s="41">
        <v>461.96109118700002</v>
      </c>
      <c r="AO19" s="41">
        <v>0</v>
      </c>
      <c r="AP19" s="66">
        <f t="shared" si="1"/>
        <v>2281.9670717549993</v>
      </c>
      <c r="AQ19" s="26">
        <v>145.96668854000001</v>
      </c>
      <c r="AR19" s="26">
        <v>70.094939800000006</v>
      </c>
      <c r="AS19" s="26">
        <v>70.108206699999997</v>
      </c>
      <c r="AT19" s="26">
        <v>71.156110299999995</v>
      </c>
      <c r="AU19" s="26">
        <v>72.302479199999993</v>
      </c>
      <c r="AV19" s="26">
        <v>93.153438699999995</v>
      </c>
      <c r="AW19" s="26">
        <v>70.677505800000006</v>
      </c>
      <c r="AX19" s="26">
        <v>106.5150593</v>
      </c>
      <c r="AY19" s="26">
        <v>0</v>
      </c>
      <c r="AZ19" s="12">
        <f t="shared" si="2"/>
        <v>206864.14112249672</v>
      </c>
    </row>
    <row r="20" spans="1:52" ht="33" x14ac:dyDescent="0.3">
      <c r="A20" s="3" t="s">
        <v>53</v>
      </c>
      <c r="B20" s="4">
        <v>-1079688</v>
      </c>
      <c r="C20" s="6">
        <v>129.93572599999999</v>
      </c>
      <c r="D20" s="6">
        <v>130.187434</v>
      </c>
      <c r="E20" s="6">
        <v>60.795133909999997</v>
      </c>
      <c r="F20" s="6">
        <v>121.9243146</v>
      </c>
      <c r="G20" s="7">
        <v>37.712000000000003</v>
      </c>
      <c r="H20" s="51">
        <v>102.077</v>
      </c>
      <c r="I20" s="54">
        <f t="shared" si="3"/>
        <v>0.16575807085009744</v>
      </c>
      <c r="J20" s="10">
        <f t="shared" si="4"/>
        <v>-8.1752081025044582E-2</v>
      </c>
      <c r="K20" s="47">
        <f t="shared" si="5"/>
        <v>-3.1024048757270925E-2</v>
      </c>
      <c r="L20" s="47">
        <f t="shared" si="6"/>
        <v>3.6260110936895324E-3</v>
      </c>
      <c r="M20" s="47">
        <f t="shared" si="7"/>
        <v>7.5868904002844378E-2</v>
      </c>
      <c r="N20" s="47">
        <f t="shared" si="8"/>
        <v>4.95333050487907E-2</v>
      </c>
      <c r="O20" s="48">
        <f t="shared" si="9"/>
        <v>7.9626164562046298E-2</v>
      </c>
      <c r="P20" s="72">
        <f>AP149</f>
        <v>786.52220823500011</v>
      </c>
      <c r="Q20" s="64"/>
      <c r="R20" s="9">
        <v>15848.855150013</v>
      </c>
      <c r="S20" s="58">
        <v>8312.9988579820001</v>
      </c>
      <c r="T20" s="43">
        <f t="shared" si="10"/>
        <v>24948.376216229997</v>
      </c>
      <c r="U20" s="12">
        <f t="shared" si="11"/>
        <v>963533.27116523345</v>
      </c>
      <c r="V20" s="12">
        <f t="shared" si="12"/>
        <v>1013556.6880300381</v>
      </c>
      <c r="W20" s="12">
        <f>AZ149</f>
        <v>101507.33532178252</v>
      </c>
      <c r="X20" s="9"/>
      <c r="Y20" s="38">
        <f t="shared" si="13"/>
        <v>-8.9682354853377499E-2</v>
      </c>
      <c r="Z20" s="38">
        <f t="shared" si="14"/>
        <v>-0.22290497244291224</v>
      </c>
      <c r="AA20" s="13">
        <f t="shared" si="15"/>
        <v>9.8082477957913347E-2</v>
      </c>
      <c r="AB20" s="14"/>
      <c r="AC20" s="28">
        <v>810.57834850000006</v>
      </c>
      <c r="AD20" s="13">
        <f t="shared" si="16"/>
        <v>-3.4661924849082149E-2</v>
      </c>
      <c r="AE20" s="28">
        <f t="shared" si="17"/>
        <v>101.32229356250001</v>
      </c>
      <c r="AG20" s="41">
        <v>302.06418771899996</v>
      </c>
      <c r="AH20" s="41">
        <v>353.20279180699993</v>
      </c>
      <c r="AI20" s="41">
        <v>197.70218831999998</v>
      </c>
      <c r="AJ20" s="41">
        <v>341.52578707799978</v>
      </c>
      <c r="AK20" s="41">
        <v>400.08613095200002</v>
      </c>
      <c r="AL20" s="41">
        <v>190.04949848799998</v>
      </c>
      <c r="AM20" s="41">
        <v>37.084766280000004</v>
      </c>
      <c r="AN20" s="41">
        <v>477.18289740899985</v>
      </c>
      <c r="AO20" s="41">
        <v>0</v>
      </c>
      <c r="AP20" s="66">
        <f t="shared" si="1"/>
        <v>2298.8982480529994</v>
      </c>
      <c r="AQ20" s="26">
        <v>122.93763342</v>
      </c>
      <c r="AR20" s="26">
        <v>66.674404199999998</v>
      </c>
      <c r="AS20" s="26">
        <v>66.843180200000006</v>
      </c>
      <c r="AT20" s="26">
        <v>67.999437599999993</v>
      </c>
      <c r="AU20" s="26">
        <v>68.536421899999993</v>
      </c>
      <c r="AV20" s="26">
        <v>86.428544400000007</v>
      </c>
      <c r="AW20" s="26">
        <v>67.070258199999998</v>
      </c>
      <c r="AX20" s="26">
        <v>96.895095600000005</v>
      </c>
      <c r="AY20" s="26">
        <v>0</v>
      </c>
      <c r="AZ20" s="12">
        <f t="shared" si="2"/>
        <v>189693.38722997531</v>
      </c>
    </row>
    <row r="21" spans="1:52" ht="33" x14ac:dyDescent="0.3">
      <c r="A21" s="3" t="s">
        <v>52</v>
      </c>
      <c r="B21" s="4">
        <v>-1258655</v>
      </c>
      <c r="C21" s="6">
        <v>119.31321</v>
      </c>
      <c r="D21" s="6">
        <v>126.14849270000001</v>
      </c>
      <c r="E21" s="6">
        <v>61.015577739999998</v>
      </c>
      <c r="F21" s="6">
        <v>131.17457872</v>
      </c>
      <c r="G21" s="7">
        <v>39.58</v>
      </c>
      <c r="H21" s="51">
        <v>110.205</v>
      </c>
      <c r="I21" s="54">
        <f t="shared" si="3"/>
        <v>-1.3670449805546396</v>
      </c>
      <c r="J21" s="10">
        <f t="shared" si="4"/>
        <v>2.2803024074199473E-3</v>
      </c>
      <c r="K21" s="47">
        <f t="shared" si="5"/>
        <v>-1.2114869288485758E-2</v>
      </c>
      <c r="L21" s="47">
        <f t="shared" si="6"/>
        <v>-4.7112344690878931E-2</v>
      </c>
      <c r="M21" s="47">
        <f t="shared" si="7"/>
        <v>1.0207772977553625E-2</v>
      </c>
      <c r="N21" s="47">
        <f t="shared" si="8"/>
        <v>3.274381000505304E-2</v>
      </c>
      <c r="O21" s="48">
        <f t="shared" si="9"/>
        <v>3.2666394446712894E-3</v>
      </c>
      <c r="P21" s="72">
        <f>AP146</f>
        <v>804.953703077</v>
      </c>
      <c r="Q21" s="64"/>
      <c r="R21" s="9">
        <v>14375.367257279</v>
      </c>
      <c r="S21" s="58">
        <v>6004.4398091539997</v>
      </c>
      <c r="T21" s="43">
        <f t="shared" si="10"/>
        <v>21184.760769510001</v>
      </c>
      <c r="U21" s="12">
        <f t="shared" si="11"/>
        <v>877121.33842755738</v>
      </c>
      <c r="V21" s="12">
        <f t="shared" si="12"/>
        <v>787629.86241537309</v>
      </c>
      <c r="W21" s="12">
        <f>AZ146</f>
        <v>111463.42630104777</v>
      </c>
      <c r="X21" s="9"/>
      <c r="Y21" s="38">
        <f t="shared" si="13"/>
        <v>3.6816883440679571E-2</v>
      </c>
      <c r="Z21" s="38">
        <f t="shared" si="14"/>
        <v>-4.1458137947635365E-2</v>
      </c>
      <c r="AA21" s="13">
        <f t="shared" si="15"/>
        <v>0.61512105034705877</v>
      </c>
      <c r="AB21" s="14"/>
      <c r="AC21" s="28">
        <v>782.48214269999994</v>
      </c>
      <c r="AD21" s="13">
        <f t="shared" si="16"/>
        <v>6.8506630470867086E-3</v>
      </c>
      <c r="AE21" s="28">
        <f t="shared" si="17"/>
        <v>97.810267837499993</v>
      </c>
      <c r="AG21" s="41">
        <v>222.08509690299999</v>
      </c>
      <c r="AH21" s="41">
        <v>334.16278588499995</v>
      </c>
      <c r="AI21" s="41">
        <v>190.14840152000002</v>
      </c>
      <c r="AJ21" s="41">
        <v>361.48925843499973</v>
      </c>
      <c r="AK21" s="41">
        <v>321.64984344099997</v>
      </c>
      <c r="AL21" s="41">
        <v>198.80805409000007</v>
      </c>
      <c r="AM21" s="41">
        <v>36.401579160000004</v>
      </c>
      <c r="AN21" s="41">
        <v>420.39696225099999</v>
      </c>
      <c r="AO21" s="41">
        <v>0</v>
      </c>
      <c r="AP21" s="66">
        <f t="shared" si="1"/>
        <v>2085.1419816849998</v>
      </c>
      <c r="AQ21" s="26">
        <v>79.276841160000004</v>
      </c>
      <c r="AR21" s="26">
        <v>49.496017100000003</v>
      </c>
      <c r="AS21" s="26">
        <v>49.655538900000003</v>
      </c>
      <c r="AT21" s="26">
        <v>50.138325000000002</v>
      </c>
      <c r="AU21" s="26">
        <v>51.221578999999998</v>
      </c>
      <c r="AV21" s="26">
        <v>60.389488200000002</v>
      </c>
      <c r="AW21" s="26">
        <v>49.658530900000002</v>
      </c>
      <c r="AX21" s="26">
        <v>80.918019999999999</v>
      </c>
      <c r="AY21" s="26">
        <v>0</v>
      </c>
      <c r="AZ21" s="12">
        <f t="shared" si="2"/>
        <v>126018.98743297726</v>
      </c>
    </row>
    <row r="22" spans="1:52" ht="33" x14ac:dyDescent="0.3">
      <c r="A22" s="3" t="s">
        <v>51</v>
      </c>
      <c r="B22" s="4">
        <v>461983</v>
      </c>
      <c r="C22" s="6">
        <v>119.5852802</v>
      </c>
      <c r="D22" s="6">
        <v>124.62022020000001</v>
      </c>
      <c r="E22" s="6">
        <v>58.140990809999998</v>
      </c>
      <c r="F22" s="6">
        <v>132.51357904</v>
      </c>
      <c r="G22" s="7">
        <v>40.875999999999998</v>
      </c>
      <c r="H22" s="51">
        <v>110.565</v>
      </c>
      <c r="I22" s="54">
        <f t="shared" si="3"/>
        <v>6.4819030137472593</v>
      </c>
      <c r="J22" s="10">
        <f t="shared" si="4"/>
        <v>0.13377866718415746</v>
      </c>
      <c r="K22" s="47">
        <f t="shared" si="5"/>
        <v>0.12600611742459428</v>
      </c>
      <c r="L22" s="47">
        <f t="shared" si="6"/>
        <v>2.8644398844912024E-2</v>
      </c>
      <c r="M22" s="47">
        <f t="shared" si="7"/>
        <v>-2.3947216300316782E-2</v>
      </c>
      <c r="N22" s="47">
        <f t="shared" si="8"/>
        <v>-1.5754966239358018E-2</v>
      </c>
      <c r="O22" s="48">
        <f t="shared" si="9"/>
        <v>-2.1896621896621827E-2</v>
      </c>
      <c r="P22" s="72">
        <f>AP143</f>
        <v>1407.7948457109999</v>
      </c>
      <c r="Q22" s="64"/>
      <c r="R22" s="9">
        <v>15641.532760934</v>
      </c>
      <c r="S22" s="58">
        <v>5697.3496633109999</v>
      </c>
      <c r="T22" s="43">
        <f t="shared" si="10"/>
        <v>22746.677269956002</v>
      </c>
      <c r="U22" s="12">
        <f t="shared" si="11"/>
        <v>909414.21250777761</v>
      </c>
      <c r="V22" s="12">
        <f t="shared" si="12"/>
        <v>754976.19492767949</v>
      </c>
      <c r="W22" s="12">
        <f>AZ143</f>
        <v>180026.92616263026</v>
      </c>
      <c r="X22" s="9"/>
      <c r="Y22" s="38">
        <f t="shared" si="13"/>
        <v>6.2455310444223672E-2</v>
      </c>
      <c r="Z22" s="38">
        <f t="shared" si="14"/>
        <v>0.73877417765524689</v>
      </c>
      <c r="AA22" s="13">
        <f t="shared" si="15"/>
        <v>-0.19099161578611332</v>
      </c>
      <c r="AB22" s="14"/>
      <c r="AC22" s="28">
        <v>787.84266420000006</v>
      </c>
      <c r="AD22" s="13">
        <f t="shared" si="16"/>
        <v>0.15248597335356143</v>
      </c>
      <c r="AE22" s="28">
        <f t="shared" si="17"/>
        <v>98.480333025000007</v>
      </c>
      <c r="AG22" s="41">
        <v>242.52001555999999</v>
      </c>
      <c r="AH22" s="41">
        <v>334.40078056799979</v>
      </c>
      <c r="AI22" s="41">
        <v>190.79544455999999</v>
      </c>
      <c r="AJ22" s="41">
        <v>496.71903135600002</v>
      </c>
      <c r="AK22" s="41">
        <v>229.67158434500004</v>
      </c>
      <c r="AL22" s="41">
        <v>226.82607731400006</v>
      </c>
      <c r="AM22" s="41">
        <v>41.275420536000006</v>
      </c>
      <c r="AN22" s="41">
        <v>377.88280840699991</v>
      </c>
      <c r="AO22" s="41">
        <v>0</v>
      </c>
      <c r="AP22" s="66">
        <f t="shared" si="1"/>
        <v>2140.0911626460002</v>
      </c>
      <c r="AQ22" s="26">
        <v>66.269331890000004</v>
      </c>
      <c r="AR22" s="26">
        <v>50.058210699999997</v>
      </c>
      <c r="AS22" s="26">
        <v>50.219546899999997</v>
      </c>
      <c r="AT22" s="26">
        <v>50.822575299999997</v>
      </c>
      <c r="AU22" s="26">
        <v>53.198719500000003</v>
      </c>
      <c r="AV22" s="26">
        <v>56.191275400000002</v>
      </c>
      <c r="AW22" s="26">
        <v>50.221740400000002</v>
      </c>
      <c r="AX22" s="26">
        <v>87.381514800000005</v>
      </c>
      <c r="AY22" s="26">
        <v>0</v>
      </c>
      <c r="AZ22" s="12">
        <f t="shared" si="2"/>
        <v>127694.12172493619</v>
      </c>
    </row>
    <row r="23" spans="1:52" ht="33" x14ac:dyDescent="0.3">
      <c r="A23" s="3" t="s">
        <v>50</v>
      </c>
      <c r="B23" s="4">
        <f>1580152-(B22+B21+B20)</f>
        <v>3456512</v>
      </c>
      <c r="C23" s="6">
        <v>135.58323960000001</v>
      </c>
      <c r="D23" s="6">
        <v>140.3231303</v>
      </c>
      <c r="E23" s="6">
        <v>59.806404540000003</v>
      </c>
      <c r="F23" s="6">
        <v>129.34024769999999</v>
      </c>
      <c r="G23" s="7">
        <v>40.231999999999999</v>
      </c>
      <c r="H23" s="51">
        <v>108.14400000000001</v>
      </c>
      <c r="I23" s="54">
        <f t="shared" si="3"/>
        <v>-1.1448532509072731</v>
      </c>
      <c r="J23" s="10">
        <f t="shared" si="4"/>
        <v>9.9062023002434805E-3</v>
      </c>
      <c r="K23" s="47">
        <f t="shared" si="5"/>
        <v>-9.1250105899326583E-2</v>
      </c>
      <c r="L23" s="47">
        <f t="shared" si="6"/>
        <v>0.15704138013711127</v>
      </c>
      <c r="M23" s="47">
        <f t="shared" si="7"/>
        <v>2.6016443139996134E-3</v>
      </c>
      <c r="N23" s="47">
        <f t="shared" si="8"/>
        <v>0.1697902167428913</v>
      </c>
      <c r="O23" s="48">
        <f t="shared" si="9"/>
        <v>5.2050969078265924E-2</v>
      </c>
      <c r="P23" s="72">
        <f>AP140</f>
        <v>1132.4264190419999</v>
      </c>
      <c r="Q23" s="64"/>
      <c r="R23" s="9">
        <v>16155.660366209</v>
      </c>
      <c r="S23" s="58">
        <v>10149.455686288</v>
      </c>
      <c r="T23" s="43">
        <f t="shared" si="10"/>
        <v>27437.542471538996</v>
      </c>
      <c r="U23" s="12">
        <f t="shared" si="11"/>
        <v>966211.95947234007</v>
      </c>
      <c r="V23" s="12">
        <f t="shared" si="12"/>
        <v>1312733.1124846633</v>
      </c>
      <c r="W23" s="12">
        <f>AZ140</f>
        <v>145643.29264982219</v>
      </c>
      <c r="X23" s="9"/>
      <c r="Y23" s="38">
        <f t="shared" si="13"/>
        <v>7.8689703991204202E-2</v>
      </c>
      <c r="Z23" s="38">
        <f t="shared" si="14"/>
        <v>-6.9641146396459894E-2</v>
      </c>
      <c r="AA23" s="13">
        <f t="shared" si="15"/>
        <v>-0.16800647133772398</v>
      </c>
      <c r="AB23" s="14"/>
      <c r="AC23" s="28">
        <v>907.9776197000001</v>
      </c>
      <c r="AD23" s="13">
        <f t="shared" si="16"/>
        <v>-5.2396358420947683E-2</v>
      </c>
      <c r="AE23" s="28">
        <f t="shared" si="17"/>
        <v>113.49720246250001</v>
      </c>
      <c r="AG23" s="41">
        <v>250.08234281899996</v>
      </c>
      <c r="AH23" s="41">
        <v>318.93172681999999</v>
      </c>
      <c r="AI23" s="41">
        <v>173.14413479999999</v>
      </c>
      <c r="AJ23" s="41">
        <v>424.15938471900017</v>
      </c>
      <c r="AK23" s="41">
        <v>188.75132158199997</v>
      </c>
      <c r="AL23" s="41">
        <v>619.66441814400002</v>
      </c>
      <c r="AM23" s="41">
        <v>40.257108696000003</v>
      </c>
      <c r="AN23" s="41">
        <v>507.1568046970001</v>
      </c>
      <c r="AO23" s="41">
        <v>0</v>
      </c>
      <c r="AP23" s="66">
        <f t="shared" si="1"/>
        <v>2522.1472422770003</v>
      </c>
      <c r="AQ23" s="26">
        <v>87.30823153</v>
      </c>
      <c r="AR23" s="26">
        <v>55.030810199999998</v>
      </c>
      <c r="AS23" s="26">
        <v>55.1813571</v>
      </c>
      <c r="AT23" s="26">
        <v>57.704121700000002</v>
      </c>
      <c r="AU23" s="26">
        <v>59.713850299999997</v>
      </c>
      <c r="AV23" s="26">
        <v>64.381159499999995</v>
      </c>
      <c r="AW23" s="26">
        <v>54.948509799999997</v>
      </c>
      <c r="AX23" s="26">
        <v>98.146840600000004</v>
      </c>
      <c r="AY23" s="26">
        <v>0</v>
      </c>
      <c r="AZ23" s="12">
        <f t="shared" si="2"/>
        <v>176569.07960536928</v>
      </c>
    </row>
    <row r="24" spans="1:52" ht="33" x14ac:dyDescent="0.3">
      <c r="A24" s="3" t="s">
        <v>49</v>
      </c>
      <c r="B24" s="4">
        <v>-500687</v>
      </c>
      <c r="C24" s="6">
        <v>136.9263546</v>
      </c>
      <c r="D24" s="6">
        <v>127.5186298</v>
      </c>
      <c r="E24" s="6">
        <v>69.19848485</v>
      </c>
      <c r="F24" s="6">
        <v>129.67674502</v>
      </c>
      <c r="G24" s="7">
        <v>47.063000000000002</v>
      </c>
      <c r="H24" s="51">
        <v>113.773</v>
      </c>
      <c r="I24" s="54">
        <f t="shared" si="3"/>
        <v>0.60495479211563308</v>
      </c>
      <c r="J24" s="10">
        <f t="shared" si="4"/>
        <v>4.918913542740354E-3</v>
      </c>
      <c r="K24" s="47">
        <f t="shared" si="5"/>
        <v>-1.8662840117813165E-2</v>
      </c>
      <c r="L24" s="47">
        <f t="shared" si="6"/>
        <v>-6.451390676655803E-3</v>
      </c>
      <c r="M24" s="47">
        <f t="shared" si="7"/>
        <v>2.5962967758642826E-2</v>
      </c>
      <c r="N24" s="47">
        <f t="shared" si="8"/>
        <v>1.3110086479824859E-2</v>
      </c>
      <c r="O24" s="48">
        <f t="shared" si="9"/>
        <v>3.320647253742106E-2</v>
      </c>
      <c r="P24" s="72">
        <f>AP137</f>
        <v>1010.7474644500001</v>
      </c>
      <c r="Q24" s="64"/>
      <c r="R24" s="9">
        <v>15061.643254404</v>
      </c>
      <c r="S24" s="58">
        <v>9418.1333239840005</v>
      </c>
      <c r="T24" s="43">
        <f t="shared" si="10"/>
        <v>25490.524042837998</v>
      </c>
      <c r="U24" s="12">
        <f t="shared" si="11"/>
        <v>1042242.8925559799</v>
      </c>
      <c r="V24" s="12">
        <f t="shared" si="12"/>
        <v>1221312.8736186384</v>
      </c>
      <c r="W24" s="12">
        <f>AZ137</f>
        <v>121174.27697771809</v>
      </c>
      <c r="X24" s="9"/>
      <c r="Y24" s="38">
        <f t="shared" si="13"/>
        <v>-5.8775513514747156E-2</v>
      </c>
      <c r="Z24" s="38">
        <f t="shared" si="14"/>
        <v>-0.16880791506217963</v>
      </c>
      <c r="AA24" s="13">
        <f t="shared" si="15"/>
        <v>0.3692147199232757</v>
      </c>
      <c r="AB24" s="14"/>
      <c r="AC24" s="28">
        <v>860.40289889999997</v>
      </c>
      <c r="AD24" s="13">
        <f t="shared" si="16"/>
        <v>-2.3500112826037714E-2</v>
      </c>
      <c r="AE24" s="28">
        <f t="shared" si="17"/>
        <v>107.5503623625</v>
      </c>
      <c r="AG24" s="41">
        <v>270.94155617499996</v>
      </c>
      <c r="AH24" s="41">
        <v>315.94283716000007</v>
      </c>
      <c r="AI24" s="41">
        <v>142.18869672</v>
      </c>
      <c r="AJ24" s="41">
        <v>430.9854229080006</v>
      </c>
      <c r="AK24" s="41">
        <v>252.28976564400003</v>
      </c>
      <c r="AL24" s="41">
        <v>789.51275365100037</v>
      </c>
      <c r="AM24" s="41">
        <v>38.001617087999996</v>
      </c>
      <c r="AN24" s="41">
        <v>478.71420610900003</v>
      </c>
      <c r="AO24" s="41">
        <v>0</v>
      </c>
      <c r="AP24" s="66">
        <f t="shared" si="1"/>
        <v>2718.5768554550009</v>
      </c>
      <c r="AQ24" s="26">
        <v>126.3825993</v>
      </c>
      <c r="AR24" s="26">
        <v>61.441408199999998</v>
      </c>
      <c r="AS24" s="26">
        <v>61.949424100000002</v>
      </c>
      <c r="AT24" s="26">
        <v>67.854872599999993</v>
      </c>
      <c r="AU24" s="26">
        <v>68.031567600000002</v>
      </c>
      <c r="AV24" s="26">
        <v>75.4080242</v>
      </c>
      <c r="AW24" s="26">
        <v>60.289503699999997</v>
      </c>
      <c r="AX24" s="26">
        <v>117.8475992</v>
      </c>
      <c r="AY24" s="26">
        <v>0</v>
      </c>
      <c r="AZ24" s="12">
        <f t="shared" si="2"/>
        <v>227112.92339944403</v>
      </c>
    </row>
    <row r="25" spans="1:52" ht="33" x14ac:dyDescent="0.3">
      <c r="A25" s="3" t="s">
        <v>48</v>
      </c>
      <c r="B25" s="4">
        <v>-803580</v>
      </c>
      <c r="C25" s="6">
        <v>137.5998835</v>
      </c>
      <c r="D25" s="6">
        <v>125.13876999999999</v>
      </c>
      <c r="E25" s="6">
        <v>68.752058390000002</v>
      </c>
      <c r="F25" s="6">
        <v>133.04353817000001</v>
      </c>
      <c r="G25" s="7">
        <v>47.68</v>
      </c>
      <c r="H25" s="51">
        <v>117.551</v>
      </c>
      <c r="I25" s="54">
        <f t="shared" si="3"/>
        <v>-2.8437280669006197</v>
      </c>
      <c r="J25" s="10">
        <f t="shared" si="4"/>
        <v>0.10655146884626539</v>
      </c>
      <c r="K25" s="47">
        <f t="shared" si="5"/>
        <v>0.15111596110462022</v>
      </c>
      <c r="L25" s="47">
        <f t="shared" si="6"/>
        <v>-4.048609576473227E-2</v>
      </c>
      <c r="M25" s="47">
        <f t="shared" si="7"/>
        <v>0.15885663137577083</v>
      </c>
      <c r="N25" s="47">
        <f t="shared" si="8"/>
        <v>-8.431208053691297E-3</v>
      </c>
      <c r="O25" s="48">
        <f t="shared" si="9"/>
        <v>6.3597927707973553E-2</v>
      </c>
      <c r="P25" s="72">
        <f>AP134</f>
        <v>1414.0214748350002</v>
      </c>
      <c r="Q25" s="64"/>
      <c r="R25" s="9">
        <v>14268.438710216</v>
      </c>
      <c r="S25" s="58">
        <v>7630.1758638390002</v>
      </c>
      <c r="T25" s="43">
        <f t="shared" si="10"/>
        <v>23312.636048890003</v>
      </c>
      <c r="U25" s="12">
        <f t="shared" si="11"/>
        <v>980984.53133890673</v>
      </c>
      <c r="V25" s="12">
        <f t="shared" si="12"/>
        <v>1015145.5937844767</v>
      </c>
      <c r="W25" s="12">
        <f>AZ134</f>
        <v>165913.60371395171</v>
      </c>
      <c r="X25" s="9"/>
      <c r="Y25" s="38">
        <f t="shared" si="13"/>
        <v>2.4741752925613175E-2</v>
      </c>
      <c r="Z25" s="38">
        <f t="shared" si="14"/>
        <v>5.9100361130605648E-2</v>
      </c>
      <c r="AA25" s="13">
        <f t="shared" si="15"/>
        <v>-3.6831974642778639E-2</v>
      </c>
      <c r="AB25" s="14"/>
      <c r="AC25" s="28">
        <v>840.18333370000005</v>
      </c>
      <c r="AD25" s="13">
        <f t="shared" si="16"/>
        <v>6.6907712811251879E-2</v>
      </c>
      <c r="AE25" s="28">
        <f t="shared" si="17"/>
        <v>105.02291671250001</v>
      </c>
      <c r="AG25" s="41">
        <v>236.37227717899998</v>
      </c>
      <c r="AH25" s="41">
        <v>299.31978049799994</v>
      </c>
      <c r="AI25" s="41">
        <v>66.567755520000006</v>
      </c>
      <c r="AJ25" s="41">
        <v>370.86860917899992</v>
      </c>
      <c r="AK25" s="41">
        <v>157.04383968799996</v>
      </c>
      <c r="AL25" s="41">
        <v>368.68932707099964</v>
      </c>
      <c r="AM25" s="41">
        <v>37.268653008000001</v>
      </c>
      <c r="AN25" s="41">
        <v>353.73117231100008</v>
      </c>
      <c r="AO25" s="41">
        <v>0</v>
      </c>
      <c r="AP25" s="66">
        <f t="shared" si="1"/>
        <v>1889.8614144539997</v>
      </c>
      <c r="AQ25" s="26">
        <v>141.23606103</v>
      </c>
      <c r="AR25" s="26">
        <v>69.592260699999997</v>
      </c>
      <c r="AS25" s="26">
        <v>72.406154200000003</v>
      </c>
      <c r="AT25" s="26">
        <v>76.890481500000007</v>
      </c>
      <c r="AU25" s="26">
        <v>74.065057800000005</v>
      </c>
      <c r="AV25" s="26">
        <v>89.438290899999998</v>
      </c>
      <c r="AW25" s="26">
        <v>66.951593000000003</v>
      </c>
      <c r="AX25" s="26">
        <v>127.3899016</v>
      </c>
      <c r="AY25" s="26">
        <v>0</v>
      </c>
      <c r="AZ25" s="12">
        <f t="shared" si="2"/>
        <v>179714.18993780229</v>
      </c>
    </row>
    <row r="26" spans="1:52" ht="33" x14ac:dyDescent="0.3">
      <c r="A26" s="3" t="s">
        <v>47</v>
      </c>
      <c r="B26" s="4">
        <v>1481583</v>
      </c>
      <c r="C26" s="6">
        <v>152.2613532</v>
      </c>
      <c r="D26" s="6">
        <v>144.04923550000001</v>
      </c>
      <c r="E26" s="6">
        <v>65.968555969999997</v>
      </c>
      <c r="F26" s="6">
        <v>154.17838646999999</v>
      </c>
      <c r="G26" s="7">
        <v>47.277999999999999</v>
      </c>
      <c r="H26" s="51">
        <v>125.027</v>
      </c>
      <c r="I26" s="54">
        <f t="shared" si="3"/>
        <v>-1.5819984435566552</v>
      </c>
      <c r="J26" s="10">
        <f t="shared" si="4"/>
        <v>6.5410996229081225E-2</v>
      </c>
      <c r="K26" s="47">
        <f t="shared" si="5"/>
        <v>6.4614589363787264E-2</v>
      </c>
      <c r="L26" s="47">
        <f t="shared" si="6"/>
        <v>8.5516138970291852E-2</v>
      </c>
      <c r="M26" s="47">
        <f t="shared" si="7"/>
        <v>2.9761911218942897E-2</v>
      </c>
      <c r="N26" s="47">
        <f t="shared" si="8"/>
        <v>8.689030838867981E-2</v>
      </c>
      <c r="O26" s="48">
        <f t="shared" si="9"/>
        <v>8.725315331888317E-2</v>
      </c>
      <c r="P26" s="72">
        <f>AP131</f>
        <v>1247.2784662689999</v>
      </c>
      <c r="Q26" s="64"/>
      <c r="R26" s="9">
        <v>15238.408563835999</v>
      </c>
      <c r="S26" s="58">
        <v>6973.357871964</v>
      </c>
      <c r="T26" s="43">
        <f t="shared" si="10"/>
        <v>23459.044902068999</v>
      </c>
      <c r="U26" s="12">
        <f t="shared" si="11"/>
        <v>1005255.8082371424</v>
      </c>
      <c r="V26" s="12">
        <f t="shared" si="12"/>
        <v>1075141.0649772824</v>
      </c>
      <c r="W26" s="12">
        <f>AZ131</f>
        <v>159802.67806906742</v>
      </c>
      <c r="X26" s="9"/>
      <c r="Y26" s="38">
        <f t="shared" si="13"/>
        <v>0.21033366322741706</v>
      </c>
      <c r="Z26" s="38">
        <f t="shared" si="14"/>
        <v>0.52245296825075205</v>
      </c>
      <c r="AA26" s="13">
        <f t="shared" si="15"/>
        <v>-6.7111559113553529E-2</v>
      </c>
      <c r="AB26" s="14"/>
      <c r="AC26" s="28">
        <v>896.39807889999986</v>
      </c>
      <c r="AD26" s="13">
        <f t="shared" si="16"/>
        <v>0.10986312445119198</v>
      </c>
      <c r="AE26" s="28">
        <f t="shared" si="17"/>
        <v>112.04975986249998</v>
      </c>
      <c r="AG26" s="41">
        <v>224.317385847</v>
      </c>
      <c r="AH26" s="41">
        <v>278.81873730699999</v>
      </c>
      <c r="AI26" s="41">
        <v>0</v>
      </c>
      <c r="AJ26" s="41">
        <v>489.48408909099822</v>
      </c>
      <c r="AK26" s="41">
        <v>155.16500490600001</v>
      </c>
      <c r="AL26" s="41">
        <v>283.44722514699987</v>
      </c>
      <c r="AM26" s="41">
        <v>35.500256063999998</v>
      </c>
      <c r="AN26" s="41">
        <v>302.74553835199987</v>
      </c>
      <c r="AO26" s="41">
        <v>0</v>
      </c>
      <c r="AP26" s="66">
        <f t="shared" si="1"/>
        <v>1769.4782367139978</v>
      </c>
      <c r="AQ26" s="26">
        <v>107.41174719</v>
      </c>
      <c r="AR26" s="26">
        <v>69.043240600000004</v>
      </c>
      <c r="AS26" s="26">
        <v>0</v>
      </c>
      <c r="AT26" s="26">
        <v>74.667137600000004</v>
      </c>
      <c r="AU26" s="26">
        <v>73.787158500000004</v>
      </c>
      <c r="AV26" s="26">
        <v>84.268427599999995</v>
      </c>
      <c r="AW26" s="26">
        <v>66.603030000000004</v>
      </c>
      <c r="AX26" s="26">
        <v>113.33975460000001</v>
      </c>
      <c r="AY26" s="26">
        <v>0</v>
      </c>
      <c r="AZ26" s="12">
        <f t="shared" si="2"/>
        <v>151905.61375983525</v>
      </c>
    </row>
    <row r="27" spans="1:52" ht="33" x14ac:dyDescent="0.3">
      <c r="A27" s="3" t="s">
        <v>46</v>
      </c>
      <c r="B27" s="4">
        <f>-684963-(B26+B25+B24)</f>
        <v>-862279</v>
      </c>
      <c r="C27" s="6">
        <v>162.22092000000001</v>
      </c>
      <c r="D27" s="6">
        <v>153.3569177</v>
      </c>
      <c r="E27" s="6">
        <v>71.609932169999993</v>
      </c>
      <c r="F27" s="6">
        <v>158.76702992</v>
      </c>
      <c r="G27" s="7">
        <v>51.386000000000003</v>
      </c>
      <c r="H27" s="51">
        <v>135.93600000000001</v>
      </c>
      <c r="I27" s="54">
        <f t="shared" si="3"/>
        <v>-0.87781680871272527</v>
      </c>
      <c r="J27" s="10">
        <f t="shared" si="4"/>
        <v>0.19091578817331326</v>
      </c>
      <c r="K27" s="47">
        <f t="shared" si="5"/>
        <v>0.22424082601394121</v>
      </c>
      <c r="L27" s="47">
        <f t="shared" si="6"/>
        <v>0.13216255040616948</v>
      </c>
      <c r="M27" s="47">
        <f t="shared" si="7"/>
        <v>0.17956171028937765</v>
      </c>
      <c r="N27" s="47">
        <f t="shared" si="8"/>
        <v>3.7344802086171268E-2</v>
      </c>
      <c r="O27" s="48">
        <f t="shared" si="9"/>
        <v>2.09289665725047E-2</v>
      </c>
      <c r="P27" s="72">
        <f>AP128</f>
        <v>1136.7965504240001</v>
      </c>
      <c r="Q27" s="64"/>
      <c r="R27" s="9">
        <v>16990.589265967999</v>
      </c>
      <c r="S27" s="58">
        <v>10309.770904499001</v>
      </c>
      <c r="T27" s="43">
        <f t="shared" si="10"/>
        <v>28437.156720891002</v>
      </c>
      <c r="U27" s="12">
        <f t="shared" si="11"/>
        <v>1216694.9448642984</v>
      </c>
      <c r="V27" s="12">
        <f t="shared" si="12"/>
        <v>1636851.7056629383</v>
      </c>
      <c r="W27" s="12">
        <f>AZ128</f>
        <v>149078.07119333104</v>
      </c>
      <c r="X27" s="9"/>
      <c r="Y27" s="38">
        <f t="shared" si="13"/>
        <v>1.7768254358942314E-2</v>
      </c>
      <c r="Z27" s="38">
        <f t="shared" si="14"/>
        <v>0.17110987652749399</v>
      </c>
      <c r="AA27" s="13">
        <f t="shared" si="15"/>
        <v>0.16914261733545186</v>
      </c>
      <c r="AB27" s="14"/>
      <c r="AC27" s="28">
        <v>994.87917259999995</v>
      </c>
      <c r="AD27" s="13">
        <f t="shared" si="16"/>
        <v>0.17711956994686029</v>
      </c>
      <c r="AE27" s="28">
        <f t="shared" si="17"/>
        <v>124.35989657499999</v>
      </c>
      <c r="AG27" s="41">
        <v>285.74105476399995</v>
      </c>
      <c r="AH27" s="41">
        <v>289.21436728799989</v>
      </c>
      <c r="AI27" s="41">
        <v>76.941868639999996</v>
      </c>
      <c r="AJ27" s="41">
        <v>497.57971592099949</v>
      </c>
      <c r="AK27" s="41">
        <v>215.98303827999996</v>
      </c>
      <c r="AL27" s="41">
        <v>270.95140624899983</v>
      </c>
      <c r="AM27" s="41">
        <v>36.992757863999998</v>
      </c>
      <c r="AN27" s="41">
        <v>309.08074475899986</v>
      </c>
      <c r="AO27" s="41">
        <v>0</v>
      </c>
      <c r="AP27" s="66">
        <f t="shared" si="1"/>
        <v>1982.4849537649986</v>
      </c>
      <c r="AQ27" s="26">
        <v>98.457282210000002</v>
      </c>
      <c r="AR27" s="26">
        <v>69.460659500000006</v>
      </c>
      <c r="AS27" s="26">
        <v>69.7239802</v>
      </c>
      <c r="AT27" s="26">
        <v>73.933108799999999</v>
      </c>
      <c r="AU27" s="26">
        <v>75.588939800000006</v>
      </c>
      <c r="AV27" s="26">
        <v>79.518055500000003</v>
      </c>
      <c r="AW27" s="26">
        <v>69.583988899999994</v>
      </c>
      <c r="AX27" s="26">
        <v>125.25223870000001</v>
      </c>
      <c r="AY27" s="26">
        <v>0</v>
      </c>
      <c r="AZ27" s="12">
        <f t="shared" si="2"/>
        <v>169533.23366704461</v>
      </c>
    </row>
    <row r="28" spans="1:52" ht="33" x14ac:dyDescent="0.3">
      <c r="A28" s="3" t="s">
        <v>45</v>
      </c>
      <c r="B28" s="4">
        <v>-105356</v>
      </c>
      <c r="C28" s="6">
        <v>193.1914548</v>
      </c>
      <c r="D28" s="6">
        <v>187.7457996</v>
      </c>
      <c r="E28" s="6">
        <v>81.074083439999995</v>
      </c>
      <c r="F28" s="6">
        <v>187.27550934999999</v>
      </c>
      <c r="G28" s="7">
        <v>53.305</v>
      </c>
      <c r="H28" s="51">
        <v>138.78100000000001</v>
      </c>
      <c r="I28" s="54">
        <f t="shared" si="3"/>
        <v>17.56861498158624</v>
      </c>
      <c r="J28" s="10">
        <f t="shared" si="4"/>
        <v>-8.9240644819663269E-4</v>
      </c>
      <c r="K28" s="47">
        <f t="shared" si="5"/>
        <v>8.1235686936773979E-3</v>
      </c>
      <c r="L28" s="47">
        <f t="shared" si="6"/>
        <v>-0.20737913790222182</v>
      </c>
      <c r="M28" s="47">
        <f t="shared" si="7"/>
        <v>-5.0318808597596215E-2</v>
      </c>
      <c r="N28" s="47">
        <f t="shared" si="8"/>
        <v>-7.3051308507644658E-2</v>
      </c>
      <c r="O28" s="48">
        <f t="shared" si="9"/>
        <v>0.11207586052845851</v>
      </c>
      <c r="P28" s="72">
        <f>AP125</f>
        <v>1135.2728940689999</v>
      </c>
      <c r="Q28" s="64"/>
      <c r="R28" s="9">
        <v>15273.85124296</v>
      </c>
      <c r="S28" s="58">
        <v>10235.899000174</v>
      </c>
      <c r="T28" s="43">
        <f t="shared" si="10"/>
        <v>26645.023137203003</v>
      </c>
      <c r="U28" s="12">
        <f t="shared" si="11"/>
        <v>1238313.4901218866</v>
      </c>
      <c r="V28" s="12">
        <f t="shared" si="12"/>
        <v>1916933.1989127416</v>
      </c>
      <c r="W28" s="12">
        <f>AZ125</f>
        <v>174293.52634229188</v>
      </c>
      <c r="X28" s="9"/>
      <c r="Y28" s="38">
        <f t="shared" si="13"/>
        <v>-0.25569721510918203</v>
      </c>
      <c r="Z28" s="38">
        <f t="shared" si="14"/>
        <v>-0.28920751507978637</v>
      </c>
      <c r="AA28" s="13">
        <f t="shared" si="15"/>
        <v>9.0312030272220054E-2</v>
      </c>
      <c r="AB28" s="14"/>
      <c r="AC28" s="28">
        <v>1171.0917438000001</v>
      </c>
      <c r="AD28" s="13">
        <f t="shared" si="16"/>
        <v>1.9022642775803129E-2</v>
      </c>
      <c r="AE28" s="28">
        <f t="shared" si="17"/>
        <v>146.38646797500002</v>
      </c>
      <c r="AG28" s="41">
        <v>296.28464305599999</v>
      </c>
      <c r="AH28" s="41">
        <v>252.12536627499995</v>
      </c>
      <c r="AI28" s="41">
        <v>203.73600072000002</v>
      </c>
      <c r="AJ28" s="41">
        <v>571.83884471199849</v>
      </c>
      <c r="AK28" s="41">
        <v>309.31510871600022</v>
      </c>
      <c r="AL28" s="41">
        <v>210.18340512399996</v>
      </c>
      <c r="AM28" s="41">
        <v>37.814336591999997</v>
      </c>
      <c r="AN28" s="41">
        <v>337.73195665899999</v>
      </c>
      <c r="AO28" s="41">
        <v>0</v>
      </c>
      <c r="AP28" s="66">
        <f t="shared" si="1"/>
        <v>2219.0296618539987</v>
      </c>
      <c r="AQ28" s="26">
        <v>95.433867520000007</v>
      </c>
      <c r="AR28" s="26">
        <v>74.076925799999998</v>
      </c>
      <c r="AS28" s="26">
        <v>74.224374100000006</v>
      </c>
      <c r="AT28" s="26">
        <v>76.079524699999993</v>
      </c>
      <c r="AU28" s="26">
        <v>83.501890900000006</v>
      </c>
      <c r="AV28" s="26">
        <v>82.510291699999996</v>
      </c>
      <c r="AW28" s="26">
        <v>73.475340399999993</v>
      </c>
      <c r="AX28" s="26">
        <v>133.9894487</v>
      </c>
      <c r="AY28" s="26">
        <v>0</v>
      </c>
      <c r="AZ28" s="12">
        <f t="shared" si="2"/>
        <v>196781.29653244757</v>
      </c>
    </row>
    <row r="29" spans="1:52" ht="33" x14ac:dyDescent="0.3">
      <c r="A29" s="3" t="s">
        <v>44</v>
      </c>
      <c r="B29" s="4">
        <v>-1956315</v>
      </c>
      <c r="C29" s="6">
        <v>193.01904949999999</v>
      </c>
      <c r="D29" s="6">
        <v>189.27096549999999</v>
      </c>
      <c r="E29" s="6">
        <v>64.261009909999999</v>
      </c>
      <c r="F29" s="6">
        <v>177.85202884</v>
      </c>
      <c r="G29" s="7">
        <v>49.411000000000001</v>
      </c>
      <c r="H29" s="51">
        <v>154.33500000000001</v>
      </c>
      <c r="I29" s="54">
        <f t="shared" si="3"/>
        <v>-2.0108612365595522</v>
      </c>
      <c r="J29" s="10">
        <f t="shared" si="4"/>
        <v>-0.23371457281992261</v>
      </c>
      <c r="K29" s="47">
        <f t="shared" si="5"/>
        <v>-0.26966155197216446</v>
      </c>
      <c r="L29" s="47">
        <f t="shared" si="6"/>
        <v>-0.13276503204585255</v>
      </c>
      <c r="M29" s="47">
        <f t="shared" si="7"/>
        <v>-0.11435470791450324</v>
      </c>
      <c r="N29" s="47">
        <f t="shared" si="8"/>
        <v>-3.4931492987391455E-2</v>
      </c>
      <c r="O29" s="48">
        <f t="shared" si="9"/>
        <v>-8.2223734084945072E-2</v>
      </c>
      <c r="P29" s="72">
        <f>AP122</f>
        <v>1173.805171604</v>
      </c>
      <c r="Q29" s="64"/>
      <c r="R29" s="9">
        <v>14342.759016026001</v>
      </c>
      <c r="S29" s="58">
        <v>7661.0973783549998</v>
      </c>
      <c r="T29" s="43">
        <f t="shared" si="10"/>
        <v>23177.661565984999</v>
      </c>
      <c r="U29" s="12">
        <f t="shared" si="11"/>
        <v>921680.17926558864</v>
      </c>
      <c r="V29" s="12">
        <f t="shared" si="12"/>
        <v>1362541.7118812418</v>
      </c>
      <c r="W29" s="12">
        <f>AZ122</f>
        <v>190034.32856956893</v>
      </c>
      <c r="X29" s="9"/>
      <c r="Y29" s="38">
        <f t="shared" si="13"/>
        <v>-6.8907706205338135E-2</v>
      </c>
      <c r="Z29" s="38">
        <f t="shared" si="14"/>
        <v>-0.3205223161991248</v>
      </c>
      <c r="AA29" s="13">
        <f t="shared" si="15"/>
        <v>-1.7281031587984982E-2</v>
      </c>
      <c r="AB29" s="14"/>
      <c r="AC29" s="28">
        <v>1193.3690036999999</v>
      </c>
      <c r="AD29" s="13">
        <f t="shared" si="16"/>
        <v>-0.25857034290591563</v>
      </c>
      <c r="AE29" s="28">
        <f t="shared" si="17"/>
        <v>149.17112546249999</v>
      </c>
      <c r="AG29" s="41">
        <v>301.14613600499996</v>
      </c>
      <c r="AH29" s="41">
        <v>237.59688940700002</v>
      </c>
      <c r="AI29" s="41">
        <v>213.63213256</v>
      </c>
      <c r="AJ29" s="41">
        <v>506.26529476300095</v>
      </c>
      <c r="AK29" s="41">
        <v>301.55453100299997</v>
      </c>
      <c r="AL29" s="41">
        <v>227.24845261099995</v>
      </c>
      <c r="AM29" s="41">
        <v>40.314931343999994</v>
      </c>
      <c r="AN29" s="41">
        <v>405.02972716999989</v>
      </c>
      <c r="AO29" s="41">
        <v>0</v>
      </c>
      <c r="AP29" s="66">
        <f t="shared" si="1"/>
        <v>2232.7880948630009</v>
      </c>
      <c r="AQ29" s="26">
        <v>117.37524935</v>
      </c>
      <c r="AR29" s="26">
        <v>82.842041800000004</v>
      </c>
      <c r="AS29" s="26">
        <v>82.994272600000002</v>
      </c>
      <c r="AT29" s="26">
        <v>83.796231300000002</v>
      </c>
      <c r="AU29" s="26">
        <v>86.800275200000002</v>
      </c>
      <c r="AV29" s="26">
        <v>93.960479300000003</v>
      </c>
      <c r="AW29" s="26">
        <v>83.207497799999999</v>
      </c>
      <c r="AX29" s="26">
        <v>123.0418858</v>
      </c>
      <c r="AY29" s="26">
        <v>0</v>
      </c>
      <c r="AZ29" s="12">
        <f t="shared" si="2"/>
        <v>215900.99723665713</v>
      </c>
    </row>
    <row r="30" spans="1:52" ht="33" x14ac:dyDescent="0.3">
      <c r="A30" s="3" t="s">
        <v>43</v>
      </c>
      <c r="B30" s="4">
        <v>1977563</v>
      </c>
      <c r="C30" s="6">
        <v>147.9076848</v>
      </c>
      <c r="D30" s="6">
        <v>138.23186319999999</v>
      </c>
      <c r="E30" s="6">
        <v>55.72939487</v>
      </c>
      <c r="F30" s="6">
        <v>157.51381203</v>
      </c>
      <c r="G30" s="7">
        <v>47.685000000000002</v>
      </c>
      <c r="H30" s="51">
        <v>141.64500000000001</v>
      </c>
      <c r="I30" s="54">
        <f t="shared" si="3"/>
        <v>-1.3710673187150042</v>
      </c>
      <c r="J30" s="10">
        <f t="shared" si="4"/>
        <v>0.16508426883306887</v>
      </c>
      <c r="K30" s="47">
        <f t="shared" si="5"/>
        <v>0.32671938187403382</v>
      </c>
      <c r="L30" s="47">
        <f t="shared" si="6"/>
        <v>-0.1214327441700427</v>
      </c>
      <c r="M30" s="47">
        <f t="shared" si="7"/>
        <v>-6.2399160831229289E-2</v>
      </c>
      <c r="N30" s="47">
        <f t="shared" si="8"/>
        <v>-0.14585299360385875</v>
      </c>
      <c r="O30" s="48">
        <f t="shared" si="9"/>
        <v>-6.9504747784955329E-2</v>
      </c>
      <c r="P30" s="72">
        <f>AP119</f>
        <v>1467.450223905</v>
      </c>
      <c r="Q30" s="64"/>
      <c r="R30" s="9">
        <v>15398.862920714</v>
      </c>
      <c r="S30" s="58">
        <v>5877.6857377739998</v>
      </c>
      <c r="T30" s="43">
        <f t="shared" si="10"/>
        <v>22743.998882393003</v>
      </c>
      <c r="U30" s="12">
        <f t="shared" si="11"/>
        <v>858169.31225747208</v>
      </c>
      <c r="V30" s="12">
        <f t="shared" si="12"/>
        <v>925816.6864711456</v>
      </c>
      <c r="W30" s="12">
        <f>AZ119</f>
        <v>186750.33933475669</v>
      </c>
      <c r="X30" s="9"/>
      <c r="Y30" s="38">
        <f t="shared" si="13"/>
        <v>-3.4469346076565849E-2</v>
      </c>
      <c r="Z30" s="38">
        <f t="shared" si="14"/>
        <v>0.85543868360291819</v>
      </c>
      <c r="AA30" s="13">
        <f t="shared" si="15"/>
        <v>0.20825443834873902</v>
      </c>
      <c r="AB30" s="14"/>
      <c r="AC30" s="28">
        <v>884.79917120000005</v>
      </c>
      <c r="AD30" s="13">
        <f t="shared" si="16"/>
        <v>0.25062307099502829</v>
      </c>
      <c r="AE30" s="28">
        <f t="shared" si="17"/>
        <v>110.59989640000001</v>
      </c>
      <c r="AG30" s="41">
        <v>318.672065686</v>
      </c>
      <c r="AH30" s="41">
        <v>205.09120485299999</v>
      </c>
      <c r="AI30" s="41">
        <v>189.77338743999999</v>
      </c>
      <c r="AJ30" s="41">
        <v>341.18959693899876</v>
      </c>
      <c r="AK30" s="41">
        <v>292.09273464799986</v>
      </c>
      <c r="AL30" s="41">
        <v>204.01075884400004</v>
      </c>
      <c r="AM30" s="41">
        <v>37.796385575999992</v>
      </c>
      <c r="AN30" s="41">
        <v>359.27882416099999</v>
      </c>
      <c r="AO30" s="41">
        <v>0</v>
      </c>
      <c r="AP30" s="66">
        <f t="shared" si="1"/>
        <v>1947.9049581469985</v>
      </c>
      <c r="AQ30" s="26">
        <v>136.72806632999999</v>
      </c>
      <c r="AR30" s="26">
        <v>81.360991900000002</v>
      </c>
      <c r="AS30" s="26">
        <v>81.532006199999998</v>
      </c>
      <c r="AT30" s="26">
        <v>82.297986100000003</v>
      </c>
      <c r="AU30" s="26">
        <v>85.485826500000002</v>
      </c>
      <c r="AV30" s="26">
        <v>101.34887089999999</v>
      </c>
      <c r="AW30" s="26">
        <v>81.506548699999996</v>
      </c>
      <c r="AX30" s="26">
        <v>130.43672179999999</v>
      </c>
      <c r="AY30" s="26">
        <v>0</v>
      </c>
      <c r="AZ30" s="12">
        <f t="shared" si="2"/>
        <v>199399.51477281778</v>
      </c>
    </row>
    <row r="31" spans="1:52" ht="33" x14ac:dyDescent="0.3">
      <c r="A31" s="3" t="s">
        <v>42</v>
      </c>
      <c r="B31" s="4">
        <f>-817917-(B30+B28+B29)</f>
        <v>-733809</v>
      </c>
      <c r="C31" s="6">
        <v>172.32491680000001</v>
      </c>
      <c r="D31" s="6">
        <v>183.39489209999999</v>
      </c>
      <c r="E31" s="6">
        <v>48.96202152</v>
      </c>
      <c r="F31" s="6">
        <v>147.68508234000001</v>
      </c>
      <c r="G31" s="7">
        <v>40.729999999999997</v>
      </c>
      <c r="H31" s="51">
        <v>131.80000000000001</v>
      </c>
      <c r="I31" s="54">
        <f t="shared" si="3"/>
        <v>-1.8963763050057985</v>
      </c>
      <c r="J31" s="10">
        <f t="shared" si="4"/>
        <v>-4.2739990459696543E-2</v>
      </c>
      <c r="K31" s="47">
        <f t="shared" si="5"/>
        <v>-0.15941080727624032</v>
      </c>
      <c r="L31" s="47">
        <f t="shared" si="6"/>
        <v>0.29298846176398641</v>
      </c>
      <c r="M31" s="47">
        <f t="shared" si="7"/>
        <v>9.9413519005253317E-2</v>
      </c>
      <c r="N31" s="47">
        <f t="shared" si="8"/>
        <v>-3.8827279155413667E-2</v>
      </c>
      <c r="O31" s="48">
        <f t="shared" si="9"/>
        <v>9.2588787556904334E-2</v>
      </c>
      <c r="P31" s="72">
        <f>AP116</f>
        <v>1425.6794700730002</v>
      </c>
      <c r="Q31" s="64"/>
      <c r="R31" s="9">
        <v>16923.091643643002</v>
      </c>
      <c r="S31" s="58">
        <v>11631.48008442</v>
      </c>
      <c r="T31" s="43">
        <f t="shared" si="10"/>
        <v>29980.251198136</v>
      </c>
      <c r="U31" s="12">
        <f t="shared" si="11"/>
        <v>828588.77724098077</v>
      </c>
      <c r="V31" s="12">
        <f t="shared" si="12"/>
        <v>1717796.094003638</v>
      </c>
      <c r="W31" s="12">
        <f>AZ116</f>
        <v>225641.92636435287</v>
      </c>
      <c r="X31" s="9"/>
      <c r="Y31" s="38">
        <f t="shared" si="13"/>
        <v>0.23709508068244359</v>
      </c>
      <c r="Z31" s="38">
        <f t="shared" si="14"/>
        <v>-7.50182530148059E-2</v>
      </c>
      <c r="AA31" s="13">
        <f t="shared" si="15"/>
        <v>-0.14443747434338447</v>
      </c>
      <c r="AB31" s="14"/>
      <c r="AC31" s="28">
        <v>1106.5502566999999</v>
      </c>
      <c r="AD31" s="13">
        <f t="shared" si="16"/>
        <v>-6.0245193561121263E-2</v>
      </c>
      <c r="AE31" s="28">
        <f t="shared" si="17"/>
        <v>138.31878208749998</v>
      </c>
      <c r="AG31" s="41">
        <v>311.89157876199999</v>
      </c>
      <c r="AH31" s="41">
        <v>211.69485777799997</v>
      </c>
      <c r="AI31" s="41">
        <v>191.49793095999999</v>
      </c>
      <c r="AJ31" s="41">
        <v>247.42632449399989</v>
      </c>
      <c r="AK31" s="41">
        <v>310.78284112199998</v>
      </c>
      <c r="AL31" s="41">
        <v>221.18307066500003</v>
      </c>
      <c r="AM31" s="41">
        <v>38.54917060799999</v>
      </c>
      <c r="AN31" s="41">
        <v>322.92762598199994</v>
      </c>
      <c r="AO31" s="41">
        <v>0</v>
      </c>
      <c r="AP31" s="66">
        <f t="shared" si="1"/>
        <v>1855.9534003709998</v>
      </c>
      <c r="AQ31" s="26">
        <v>154.71876877</v>
      </c>
      <c r="AR31" s="26">
        <v>83.744562299999998</v>
      </c>
      <c r="AS31" s="26">
        <v>83.9411293</v>
      </c>
      <c r="AT31" s="26">
        <v>84.978462500000006</v>
      </c>
      <c r="AU31" s="26">
        <v>88.747995099999997</v>
      </c>
      <c r="AV31" s="26">
        <v>108.0658468</v>
      </c>
      <c r="AW31" s="26">
        <v>83.796478800000003</v>
      </c>
      <c r="AX31" s="26">
        <v>145.55933469999999</v>
      </c>
      <c r="AY31" s="26">
        <v>0</v>
      </c>
      <c r="AZ31" s="12">
        <f t="shared" si="2"/>
        <v>204803.34052458752</v>
      </c>
    </row>
    <row r="32" spans="1:52" ht="33" x14ac:dyDescent="0.3">
      <c r="A32" s="3" t="s">
        <v>41</v>
      </c>
      <c r="B32" s="4">
        <v>657769</v>
      </c>
      <c r="C32" s="6">
        <v>164.95975150000001</v>
      </c>
      <c r="D32" s="6">
        <v>154.15976430000001</v>
      </c>
      <c r="E32" s="6">
        <v>63.307328890000001</v>
      </c>
      <c r="F32" s="6">
        <v>162.36697608</v>
      </c>
      <c r="G32" s="7">
        <v>39.148564919999998</v>
      </c>
      <c r="H32" s="51">
        <v>144.0032022</v>
      </c>
      <c r="I32" s="54">
        <f t="shared" si="3"/>
        <v>-2.6634213530890025</v>
      </c>
      <c r="J32" s="10">
        <f t="shared" si="4"/>
        <v>3.716418789585766E-2</v>
      </c>
      <c r="K32" s="47">
        <f t="shared" si="5"/>
        <v>8.4420075880979953E-2</v>
      </c>
      <c r="L32" s="47">
        <f t="shared" si="6"/>
        <v>-1.0413108743625151E-3</v>
      </c>
      <c r="M32" s="47">
        <f t="shared" si="7"/>
        <v>3.1877664565519165E-5</v>
      </c>
      <c r="N32" s="47">
        <f t="shared" si="8"/>
        <v>3.1932151345894092E-3</v>
      </c>
      <c r="O32" s="48">
        <f t="shared" si="9"/>
        <v>-3.1375914083666162E-2</v>
      </c>
      <c r="P32" s="72">
        <f>AP113</f>
        <v>1285.0269572340001</v>
      </c>
      <c r="Q32" s="64"/>
      <c r="R32" s="9">
        <v>16191.539245236008</v>
      </c>
      <c r="S32" s="58">
        <v>9786.0419055470029</v>
      </c>
      <c r="T32" s="43">
        <f t="shared" si="10"/>
        <v>27262.608108017012</v>
      </c>
      <c r="U32" s="12">
        <f t="shared" si="11"/>
        <v>1025043.1002334984</v>
      </c>
      <c r="V32" s="12">
        <f t="shared" si="12"/>
        <v>1588930.0319958278</v>
      </c>
      <c r="W32" s="12">
        <f>AZ113</f>
        <v>193050.7764143098</v>
      </c>
      <c r="X32" s="9"/>
      <c r="Y32" s="38">
        <f t="shared" si="13"/>
        <v>-3.4767130407506917E-2</v>
      </c>
      <c r="Z32" s="38">
        <f t="shared" si="14"/>
        <v>-4.1608375442000738E-2</v>
      </c>
      <c r="AA32" s="13">
        <f t="shared" si="15"/>
        <v>0.20091800745833341</v>
      </c>
      <c r="AB32" s="14"/>
      <c r="AC32" s="28">
        <v>1039.8859222999999</v>
      </c>
      <c r="AD32" s="13">
        <f t="shared" si="16"/>
        <v>3.1602190966596597E-2</v>
      </c>
      <c r="AE32" s="28">
        <f t="shared" si="17"/>
        <v>129.98574028749999</v>
      </c>
      <c r="AG32" s="41">
        <v>300.22834998799999</v>
      </c>
      <c r="AH32" s="41">
        <v>208.44449907999999</v>
      </c>
      <c r="AI32" s="41">
        <v>134.31862472</v>
      </c>
      <c r="AJ32" s="41">
        <v>241.35791102399972</v>
      </c>
      <c r="AK32" s="41">
        <v>340.86788398900012</v>
      </c>
      <c r="AL32" s="41">
        <v>194.80877462900003</v>
      </c>
      <c r="AM32" s="41">
        <v>39.024013871999998</v>
      </c>
      <c r="AN32" s="41">
        <v>423.13816721900008</v>
      </c>
      <c r="AO32" s="41">
        <v>0</v>
      </c>
      <c r="AP32" s="66">
        <f t="shared" si="1"/>
        <v>1882.1882245209997</v>
      </c>
      <c r="AQ32" s="26">
        <v>119.73317023</v>
      </c>
      <c r="AR32" s="26">
        <v>83.439445000000006</v>
      </c>
      <c r="AS32" s="26">
        <v>83.521615299999993</v>
      </c>
      <c r="AT32" s="26">
        <v>86.076605299999997</v>
      </c>
      <c r="AU32" s="26">
        <v>92.875156899999993</v>
      </c>
      <c r="AV32" s="26">
        <v>106.7411254</v>
      </c>
      <c r="AW32" s="26">
        <v>83.638963899999993</v>
      </c>
      <c r="AX32" s="26">
        <v>130.46065490000001</v>
      </c>
      <c r="AY32" s="26">
        <v>0</v>
      </c>
      <c r="AZ32" s="12">
        <f t="shared" si="2"/>
        <v>196252.64014365125</v>
      </c>
    </row>
    <row r="33" spans="1:52" ht="33" x14ac:dyDescent="0.3">
      <c r="A33" s="3" t="s">
        <v>40</v>
      </c>
      <c r="B33" s="4">
        <v>-1094147</v>
      </c>
      <c r="C33" s="6">
        <v>171.0903467</v>
      </c>
      <c r="D33" s="6">
        <v>167.17394329999999</v>
      </c>
      <c r="E33" s="6">
        <v>63.24140628</v>
      </c>
      <c r="F33" s="6">
        <v>162.37215196</v>
      </c>
      <c r="G33" s="7">
        <v>39.273574709999998</v>
      </c>
      <c r="H33" s="51">
        <v>139.4849701</v>
      </c>
      <c r="I33" s="54">
        <f t="shared" si="3"/>
        <v>-2.4141801787145605</v>
      </c>
      <c r="J33" s="10">
        <f t="shared" si="4"/>
        <v>-9.7876694524227009E-2</v>
      </c>
      <c r="K33" s="47">
        <f t="shared" si="5"/>
        <v>0.32525426766074267</v>
      </c>
      <c r="L33" s="47">
        <f t="shared" si="6"/>
        <v>-0.13690130626867519</v>
      </c>
      <c r="M33" s="47">
        <f t="shared" si="7"/>
        <v>-2.5284220480192653E-2</v>
      </c>
      <c r="N33" s="47">
        <f t="shared" si="8"/>
        <v>3.2325862602895342E-2</v>
      </c>
      <c r="O33" s="48">
        <f t="shared" si="9"/>
        <v>2.518021545605929E-2</v>
      </c>
      <c r="P33" s="72">
        <f>AP110</f>
        <v>1454.48507969</v>
      </c>
      <c r="Q33" s="64"/>
      <c r="R33" s="9">
        <v>15644.897090266999</v>
      </c>
      <c r="S33" s="58">
        <v>9378.5616332080008</v>
      </c>
      <c r="T33" s="43">
        <f t="shared" si="10"/>
        <v>26477.943803164999</v>
      </c>
      <c r="U33" s="12">
        <f t="shared" si="11"/>
        <v>989405.29309436516</v>
      </c>
      <c r="V33" s="12">
        <f t="shared" si="12"/>
        <v>1522817.2346734751</v>
      </c>
      <c r="W33" s="12">
        <f>AZ110</f>
        <v>231838.15374975716</v>
      </c>
      <c r="X33" s="9"/>
      <c r="Y33" s="38">
        <f t="shared" si="13"/>
        <v>-0.16905650182235532</v>
      </c>
      <c r="Z33" s="38">
        <f t="shared" si="14"/>
        <v>-0.21977817552025702</v>
      </c>
      <c r="AA33" s="13">
        <f t="shared" si="15"/>
        <v>-0.13414136715966238</v>
      </c>
      <c r="AB33" s="14"/>
      <c r="AC33" s="28">
        <v>1072.7485958</v>
      </c>
      <c r="AD33" s="13">
        <f t="shared" si="16"/>
        <v>2.6409738787746672E-2</v>
      </c>
      <c r="AE33" s="28">
        <f t="shared" si="17"/>
        <v>134.093574475</v>
      </c>
      <c r="AG33" s="41">
        <v>266.245456891</v>
      </c>
      <c r="AH33" s="41">
        <v>188.96843991199995</v>
      </c>
      <c r="AI33" s="41">
        <v>66.312102080000003</v>
      </c>
      <c r="AJ33" s="41">
        <v>278.21723013899941</v>
      </c>
      <c r="AK33" s="41">
        <v>253.78882795899997</v>
      </c>
      <c r="AL33" s="41">
        <v>180.97614616399997</v>
      </c>
      <c r="AM33" s="41">
        <v>39.106996991999999</v>
      </c>
      <c r="AN33" s="41">
        <v>378.54728336099998</v>
      </c>
      <c r="AO33" s="41">
        <v>0</v>
      </c>
      <c r="AP33" s="66">
        <f t="shared" si="1"/>
        <v>1652.1624834979993</v>
      </c>
      <c r="AQ33" s="26">
        <v>101.01315124</v>
      </c>
      <c r="AR33" s="26">
        <v>80.687348900000003</v>
      </c>
      <c r="AS33" s="26">
        <v>79.669353000000001</v>
      </c>
      <c r="AT33" s="26">
        <v>85.6266715</v>
      </c>
      <c r="AU33" s="26">
        <v>97.379315800000001</v>
      </c>
      <c r="AV33" s="26">
        <v>91.798924200000002</v>
      </c>
      <c r="AW33" s="26">
        <v>81.182854800000001</v>
      </c>
      <c r="AX33" s="26">
        <v>116.3022905</v>
      </c>
      <c r="AY33" s="26">
        <v>0</v>
      </c>
      <c r="AZ33" s="12">
        <f t="shared" si="2"/>
        <v>159775.44440964813</v>
      </c>
    </row>
    <row r="34" spans="1:52" ht="33" x14ac:dyDescent="0.3">
      <c r="A34" s="3" t="s">
        <v>39</v>
      </c>
      <c r="B34" s="4">
        <v>1547321</v>
      </c>
      <c r="C34" s="6">
        <v>154.34458910000001</v>
      </c>
      <c r="D34" s="6">
        <v>221.5479818</v>
      </c>
      <c r="E34" s="6">
        <v>54.583575150000001</v>
      </c>
      <c r="F34" s="6">
        <v>158.26669867000001</v>
      </c>
      <c r="G34" s="7">
        <v>40.543126890000003</v>
      </c>
      <c r="H34" s="51">
        <v>142.99723169999999</v>
      </c>
      <c r="I34" s="54">
        <f t="shared" si="3"/>
        <v>-0.73630423163648651</v>
      </c>
      <c r="J34" s="10">
        <f t="shared" si="4"/>
        <v>3.4983254233173458E-2</v>
      </c>
      <c r="K34" s="47">
        <f t="shared" si="5"/>
        <v>-6.3743965010472525E-2</v>
      </c>
      <c r="L34" s="47">
        <f t="shared" si="6"/>
        <v>-0.15701647274748001</v>
      </c>
      <c r="M34" s="47">
        <f t="shared" si="7"/>
        <v>-2.6966644568097112E-2</v>
      </c>
      <c r="N34" s="47">
        <f t="shared" si="8"/>
        <v>-0.10118941667057008</v>
      </c>
      <c r="O34" s="48">
        <f t="shared" si="9"/>
        <v>3.118060361724591E-4</v>
      </c>
      <c r="P34" s="72">
        <f>AP107</f>
        <v>1444.6440403669999</v>
      </c>
      <c r="Q34" s="64"/>
      <c r="R34" s="9">
        <v>15062.038224868998</v>
      </c>
      <c r="S34" s="58">
        <v>7507.1714464929992</v>
      </c>
      <c r="T34" s="43">
        <f t="shared" si="10"/>
        <v>24013.853711728996</v>
      </c>
      <c r="U34" s="12">
        <f t="shared" si="11"/>
        <v>822139.89535930962</v>
      </c>
      <c r="V34" s="12">
        <f t="shared" si="12"/>
        <v>1188135.2411861357</v>
      </c>
      <c r="W34" s="12">
        <f>AZ107</f>
        <v>200739.06684599273</v>
      </c>
      <c r="X34" s="9"/>
      <c r="Y34" s="38">
        <f t="shared" si="13"/>
        <v>-4.9021868060410319E-2</v>
      </c>
      <c r="Z34" s="38">
        <f t="shared" si="14"/>
        <v>0.62522349469426375</v>
      </c>
      <c r="AA34" s="13">
        <f t="shared" si="15"/>
        <v>0.11625325466011538</v>
      </c>
      <c r="AB34" s="14"/>
      <c r="AC34" s="28">
        <v>1101.079606</v>
      </c>
      <c r="AD34" s="13">
        <f t="shared" si="16"/>
        <v>-9.7355189775444381E-3</v>
      </c>
      <c r="AE34" s="28">
        <f t="shared" si="17"/>
        <v>137.63495075</v>
      </c>
      <c r="AG34" s="41">
        <v>290.00020582799999</v>
      </c>
      <c r="AH34" s="41">
        <v>199.32364013699996</v>
      </c>
      <c r="AI34" s="41">
        <v>147.2316524</v>
      </c>
      <c r="AJ34" s="41">
        <v>334.03738268300083</v>
      </c>
      <c r="AK34" s="41">
        <v>227.36784828100008</v>
      </c>
      <c r="AL34" s="41">
        <v>249.80595783899986</v>
      </c>
      <c r="AM34" s="41">
        <v>43.470927023999998</v>
      </c>
      <c r="AN34" s="41">
        <v>384.13150537500002</v>
      </c>
      <c r="AO34" s="41">
        <v>0</v>
      </c>
      <c r="AP34" s="66">
        <f t="shared" si="1"/>
        <v>1875.3691195670008</v>
      </c>
      <c r="AQ34" s="26">
        <v>104.68270647</v>
      </c>
      <c r="AR34" s="26">
        <v>86.397653300000002</v>
      </c>
      <c r="AS34" s="26">
        <v>86.982747099999997</v>
      </c>
      <c r="AT34" s="26">
        <v>92.591974500000006</v>
      </c>
      <c r="AU34" s="26">
        <v>104.2710233</v>
      </c>
      <c r="AV34" s="26">
        <v>94.701115700000003</v>
      </c>
      <c r="AW34" s="26">
        <v>86.527854399999995</v>
      </c>
      <c r="AX34" s="26">
        <v>122.7499076</v>
      </c>
      <c r="AY34" s="26">
        <v>0</v>
      </c>
      <c r="AZ34" s="12">
        <f t="shared" si="2"/>
        <v>189593.22954007337</v>
      </c>
    </row>
    <row r="35" spans="1:52" ht="33" x14ac:dyDescent="0.3">
      <c r="A35" s="3" t="s">
        <v>38</v>
      </c>
      <c r="B35" s="4">
        <f>1518965-(B34+B33+B32)</f>
        <v>408022</v>
      </c>
      <c r="C35" s="6">
        <v>159.7440651</v>
      </c>
      <c r="D35" s="6">
        <v>207.425635</v>
      </c>
      <c r="E35" s="6">
        <v>46.013054709999999</v>
      </c>
      <c r="F35" s="6">
        <v>153.99877685999999</v>
      </c>
      <c r="G35" s="7">
        <v>36.440591529999999</v>
      </c>
      <c r="H35" s="51">
        <v>143.0418191</v>
      </c>
      <c r="I35" s="54">
        <f t="shared" si="3"/>
        <v>2.0073795040463502</v>
      </c>
      <c r="J35" s="10">
        <f t="shared" si="4"/>
        <v>8.525371312840084E-2</v>
      </c>
      <c r="K35" s="47">
        <f t="shared" si="5"/>
        <v>-0.18071838034869706</v>
      </c>
      <c r="L35" s="47">
        <f t="shared" si="6"/>
        <v>0.43856593388950432</v>
      </c>
      <c r="M35" s="47">
        <f t="shared" si="7"/>
        <v>0.1234445407789326</v>
      </c>
      <c r="N35" s="47">
        <f t="shared" si="8"/>
        <v>6.6801410125189647E-3</v>
      </c>
      <c r="O35" s="48">
        <f t="shared" si="9"/>
        <v>0.12313244274170446</v>
      </c>
      <c r="P35" s="72">
        <f>AP104</f>
        <v>1567.0651328009999</v>
      </c>
      <c r="Q35" s="64"/>
      <c r="R35" s="9">
        <v>16991.635674035995</v>
      </c>
      <c r="S35" s="58">
        <v>12538.965232206998</v>
      </c>
      <c r="T35" s="43">
        <f t="shared" si="10"/>
        <v>31097.666039043994</v>
      </c>
      <c r="U35" s="12">
        <f t="shared" si="11"/>
        <v>781837.061881806</v>
      </c>
      <c r="V35" s="12">
        <f t="shared" si="12"/>
        <v>1930985.3088499433</v>
      </c>
      <c r="W35" s="12">
        <f>AZ104</f>
        <v>224075.63670427384</v>
      </c>
      <c r="X35" s="9"/>
      <c r="Y35" s="38">
        <f t="shared" si="13"/>
        <v>0.30403567474917931</v>
      </c>
      <c r="Z35" s="38">
        <f t="shared" si="14"/>
        <v>-2.9215042221023866E-2</v>
      </c>
      <c r="AA35" s="13">
        <f t="shared" si="15"/>
        <v>0.20957666265573452</v>
      </c>
      <c r="AB35" s="14"/>
      <c r="AC35" s="28">
        <v>1090.3600245999999</v>
      </c>
      <c r="AD35" s="13">
        <f t="shared" si="16"/>
        <v>6.4922076105980525E-2</v>
      </c>
      <c r="AE35" s="28">
        <f t="shared" si="17"/>
        <v>136.29500307499998</v>
      </c>
      <c r="AG35" s="41">
        <v>298.75042300799998</v>
      </c>
      <c r="AH35" s="41">
        <v>195.04991361399999</v>
      </c>
      <c r="AI35" s="41">
        <v>173.65772872000002</v>
      </c>
      <c r="AJ35" s="41">
        <v>285.02886185900053</v>
      </c>
      <c r="AK35" s="41">
        <v>134.48008477800005</v>
      </c>
      <c r="AL35" s="41">
        <v>260.67591909899994</v>
      </c>
      <c r="AM35" s="41">
        <v>41.577291672000001</v>
      </c>
      <c r="AN35" s="41">
        <v>399.69502085699992</v>
      </c>
      <c r="AO35" s="41">
        <v>627.84755104999988</v>
      </c>
      <c r="AP35" s="66">
        <f t="shared" si="1"/>
        <v>2416.7627946570001</v>
      </c>
      <c r="AQ35" s="26">
        <v>105.38944542</v>
      </c>
      <c r="AR35" s="26">
        <v>77.856978299999994</v>
      </c>
      <c r="AS35" s="26">
        <v>78.1480794</v>
      </c>
      <c r="AT35" s="26">
        <v>86.170724000000007</v>
      </c>
      <c r="AU35" s="26">
        <v>97.984420099999994</v>
      </c>
      <c r="AV35" s="26">
        <v>91.700401999999997</v>
      </c>
      <c r="AW35" s="26">
        <v>76.872138699999994</v>
      </c>
      <c r="AX35" s="26">
        <v>124.82314</v>
      </c>
      <c r="AY35" s="26">
        <v>81.827350699999997</v>
      </c>
      <c r="AZ35" s="12">
        <f t="shared" si="2"/>
        <v>226346.76397007587</v>
      </c>
    </row>
    <row r="36" spans="1:52" ht="33" x14ac:dyDescent="0.3">
      <c r="A36" s="3" t="s">
        <v>37</v>
      </c>
      <c r="B36" s="4">
        <v>1227077</v>
      </c>
      <c r="C36" s="6">
        <v>173.36283979999999</v>
      </c>
      <c r="D36" s="6">
        <v>169.94001019999999</v>
      </c>
      <c r="E36" s="6">
        <v>66.192813020000003</v>
      </c>
      <c r="F36" s="6">
        <v>173.00908515</v>
      </c>
      <c r="G36" s="7">
        <v>36.684019820000003</v>
      </c>
      <c r="H36" s="51">
        <v>160.6549077</v>
      </c>
      <c r="I36" s="54">
        <f t="shared" si="3"/>
        <v>-0.32421518779995062</v>
      </c>
      <c r="J36" s="10">
        <f t="shared" si="4"/>
        <v>-0.15983060459765264</v>
      </c>
      <c r="K36" s="47">
        <f t="shared" si="5"/>
        <v>2.4586504655864734</v>
      </c>
      <c r="L36" s="47">
        <f t="shared" si="6"/>
        <v>0.13254974399333963</v>
      </c>
      <c r="M36" s="47">
        <f t="shared" si="7"/>
        <v>-8.4187433263240921E-2</v>
      </c>
      <c r="N36" s="47">
        <f t="shared" si="8"/>
        <v>-5.0532880777404476E-2</v>
      </c>
      <c r="O36" s="48">
        <f t="shared" si="9"/>
        <v>-0.10252737395833689</v>
      </c>
      <c r="P36" s="72">
        <f>AP101</f>
        <v>1819.969237241</v>
      </c>
      <c r="Q36" s="64"/>
      <c r="R36" s="9">
        <v>15402.630195319001</v>
      </c>
      <c r="S36" s="58">
        <v>10835.104352459004</v>
      </c>
      <c r="T36" s="43">
        <f t="shared" si="10"/>
        <v>28057.703785019003</v>
      </c>
      <c r="U36" s="12">
        <f t="shared" si="11"/>
        <v>1019543.4205349567</v>
      </c>
      <c r="V36" s="12">
        <f t="shared" si="12"/>
        <v>1874571.4915237154</v>
      </c>
      <c r="W36" s="12">
        <f>AZ101</f>
        <v>271036.66082721436</v>
      </c>
      <c r="X36" s="9"/>
      <c r="Y36" s="38">
        <f t="shared" si="13"/>
        <v>0.16462717921087008</v>
      </c>
      <c r="Z36" s="38">
        <f t="shared" si="14"/>
        <v>-0.33495236250997634</v>
      </c>
      <c r="AA36" s="13">
        <f t="shared" si="15"/>
        <v>2.3634542337688809E-2</v>
      </c>
      <c r="AB36" s="14"/>
      <c r="AC36" s="28">
        <v>1161.1484610999998</v>
      </c>
      <c r="AD36" s="13">
        <f t="shared" si="16"/>
        <v>0.32850522011513006</v>
      </c>
      <c r="AE36" s="28">
        <f t="shared" si="17"/>
        <v>145.14355763749998</v>
      </c>
      <c r="AG36" s="41">
        <v>313.069773543</v>
      </c>
      <c r="AH36" s="41">
        <v>183.58035351400005</v>
      </c>
      <c r="AI36" s="41">
        <v>164.72291751999998</v>
      </c>
      <c r="AJ36" s="41">
        <v>374.78754500599803</v>
      </c>
      <c r="AK36" s="41">
        <v>145.9204217999999</v>
      </c>
      <c r="AL36" s="41">
        <v>281.31768677600002</v>
      </c>
      <c r="AM36" s="41">
        <v>41.773725071999991</v>
      </c>
      <c r="AN36" s="41">
        <v>399.80169338299999</v>
      </c>
      <c r="AO36" s="41">
        <v>939.75401147200012</v>
      </c>
      <c r="AP36" s="66">
        <f t="shared" si="1"/>
        <v>2844.7281280859984</v>
      </c>
      <c r="AQ36" s="26">
        <v>128.39933493000001</v>
      </c>
      <c r="AR36" s="26">
        <v>82.909952799999999</v>
      </c>
      <c r="AS36" s="26">
        <v>82.921356000000003</v>
      </c>
      <c r="AT36" s="26">
        <v>92.412756900000005</v>
      </c>
      <c r="AU36" s="26">
        <v>98.1485129</v>
      </c>
      <c r="AV36" s="26">
        <v>105.4536887</v>
      </c>
      <c r="AW36" s="26">
        <v>80.996362700000006</v>
      </c>
      <c r="AX36" s="26">
        <v>144.78202229999999</v>
      </c>
      <c r="AY36" s="26">
        <v>99.976622800000001</v>
      </c>
      <c r="AZ36" s="12">
        <f t="shared" si="2"/>
        <v>302921.69709771289</v>
      </c>
    </row>
    <row r="37" spans="1:52" ht="33" x14ac:dyDescent="0.3">
      <c r="A37" s="3" t="s">
        <v>36</v>
      </c>
      <c r="B37" s="4">
        <v>829240</v>
      </c>
      <c r="C37" s="6">
        <v>145.65415229999999</v>
      </c>
      <c r="D37" s="6">
        <v>587.7630954</v>
      </c>
      <c r="E37" s="6">
        <v>74.966653440000002</v>
      </c>
      <c r="F37" s="6">
        <v>158.44389434000001</v>
      </c>
      <c r="G37" s="7">
        <v>34.83027062</v>
      </c>
      <c r="H37" s="51">
        <v>144.1833819</v>
      </c>
      <c r="I37" s="54">
        <f t="shared" si="3"/>
        <v>2.4509080603926487</v>
      </c>
      <c r="J37" s="10">
        <f t="shared" si="4"/>
        <v>2.6847980220609222E-2</v>
      </c>
      <c r="K37" s="47">
        <f t="shared" si="5"/>
        <v>-0.70755212594111427</v>
      </c>
      <c r="L37" s="47">
        <f t="shared" si="6"/>
        <v>-0.14285591097608955</v>
      </c>
      <c r="M37" s="47">
        <f t="shared" si="7"/>
        <v>-2.3402003753097186E-2</v>
      </c>
      <c r="N37" s="47">
        <f t="shared" si="8"/>
        <v>0.15924874344257975</v>
      </c>
      <c r="O37" s="48">
        <f t="shared" si="9"/>
        <v>-2.5529971980772396E-2</v>
      </c>
      <c r="P37" s="72">
        <f>AP98</f>
        <v>1779.0154585060002</v>
      </c>
      <c r="Q37" s="64"/>
      <c r="R37" s="9">
        <v>15838.882002261997</v>
      </c>
      <c r="S37" s="58">
        <v>7868.2700077339996</v>
      </c>
      <c r="T37" s="43">
        <f t="shared" si="10"/>
        <v>25486.167468501997</v>
      </c>
      <c r="U37" s="12">
        <f t="shared" si="11"/>
        <v>1187387.9779406285</v>
      </c>
      <c r="V37" s="12">
        <f t="shared" si="12"/>
        <v>1246679.3417439968</v>
      </c>
      <c r="W37" s="12">
        <f>AZ98</f>
        <v>277442.48826260096</v>
      </c>
      <c r="X37" s="9"/>
      <c r="Y37" s="38">
        <f t="shared" si="13"/>
        <v>-0.20678009397981412</v>
      </c>
      <c r="Z37" s="38">
        <f t="shared" si="14"/>
        <v>9.5660494335802815E-2</v>
      </c>
      <c r="AA37" s="13">
        <f t="shared" si="15"/>
        <v>-0.1142865700847509</v>
      </c>
      <c r="AB37" s="14"/>
      <c r="AC37" s="28">
        <v>1542.5917918999999</v>
      </c>
      <c r="AD37" s="13">
        <f t="shared" si="16"/>
        <v>-0.39367276526994982</v>
      </c>
      <c r="AE37" s="28">
        <f t="shared" si="17"/>
        <v>192.82397398749998</v>
      </c>
      <c r="AG37" s="41">
        <v>305.96403660800001</v>
      </c>
      <c r="AH37" s="41">
        <v>179.78818020999998</v>
      </c>
      <c r="AI37" s="41">
        <v>2.0512239999999998E-2</v>
      </c>
      <c r="AJ37" s="41">
        <v>320.02664268399968</v>
      </c>
      <c r="AK37" s="41">
        <v>187.42053431400007</v>
      </c>
      <c r="AL37" s="41">
        <v>256.09358044399994</v>
      </c>
      <c r="AM37" s="41">
        <v>38.015115936000001</v>
      </c>
      <c r="AN37" s="41">
        <v>409.11010526199988</v>
      </c>
      <c r="AO37" s="41">
        <v>938.1449263870004</v>
      </c>
      <c r="AP37" s="66">
        <f t="shared" si="1"/>
        <v>2634.5836340850001</v>
      </c>
      <c r="AQ37" s="26">
        <v>121.69650405</v>
      </c>
      <c r="AR37" s="26">
        <v>78.038049000000001</v>
      </c>
      <c r="AS37" s="26">
        <v>82.145977200000004</v>
      </c>
      <c r="AT37" s="26">
        <v>87.0946742</v>
      </c>
      <c r="AU37" s="26">
        <v>91.689245499999998</v>
      </c>
      <c r="AV37" s="26">
        <v>100.6599858</v>
      </c>
      <c r="AW37" s="26">
        <v>75.899622800000003</v>
      </c>
      <c r="AX37" s="26">
        <v>123.1382424</v>
      </c>
      <c r="AY37" s="26">
        <v>100.2509477</v>
      </c>
      <c r="AZ37" s="12">
        <f t="shared" si="2"/>
        <v>269414.54738889833</v>
      </c>
    </row>
    <row r="38" spans="1:52" ht="33" x14ac:dyDescent="0.3">
      <c r="A38" s="3" t="s">
        <v>35</v>
      </c>
      <c r="B38" s="4">
        <v>2861631</v>
      </c>
      <c r="C38" s="6">
        <v>149.5646721</v>
      </c>
      <c r="D38" s="6">
        <v>171.8900677</v>
      </c>
      <c r="E38" s="6">
        <v>64.257223870000004</v>
      </c>
      <c r="F38" s="6">
        <v>154.73598973</v>
      </c>
      <c r="G38" s="7">
        <v>40.376947450000003</v>
      </c>
      <c r="H38" s="51">
        <v>140.50238419999999</v>
      </c>
      <c r="I38" s="54">
        <f t="shared" si="3"/>
        <v>-2.1337031224500991</v>
      </c>
      <c r="J38" s="10">
        <f t="shared" si="4"/>
        <v>-3.7019691363331482E-3</v>
      </c>
      <c r="K38" s="47">
        <f t="shared" si="5"/>
        <v>0.24135666333209549</v>
      </c>
      <c r="L38" s="47">
        <f t="shared" si="6"/>
        <v>-2.1232614293456652E-2</v>
      </c>
      <c r="M38" s="47">
        <f t="shared" si="7"/>
        <v>2.7990776919819986E-2</v>
      </c>
      <c r="N38" s="47">
        <f t="shared" si="8"/>
        <v>-1.3216636811409171E-2</v>
      </c>
      <c r="O38" s="48">
        <f t="shared" si="9"/>
        <v>3.8242168135393065E-2</v>
      </c>
      <c r="P38" s="72">
        <f>AP95</f>
        <v>1966.3038178849999</v>
      </c>
      <c r="Q38" s="64"/>
      <c r="R38" s="9">
        <v>14657.648176290002</v>
      </c>
      <c r="S38" s="58">
        <v>8827.5346041789962</v>
      </c>
      <c r="T38" s="43">
        <f t="shared" si="10"/>
        <v>25451.486598353997</v>
      </c>
      <c r="U38" s="12">
        <f t="shared" si="11"/>
        <v>941859.78027156391</v>
      </c>
      <c r="V38" s="12">
        <f t="shared" si="12"/>
        <v>1365937.3038534608</v>
      </c>
      <c r="W38" s="12">
        <f>AZ95</f>
        <v>245734.53788328954</v>
      </c>
      <c r="X38" s="9"/>
      <c r="Y38" s="38">
        <f t="shared" si="13"/>
        <v>0.18234899310436403</v>
      </c>
      <c r="Z38" s="38">
        <f t="shared" si="14"/>
        <v>0.50032742878530989</v>
      </c>
      <c r="AA38" s="13">
        <f t="shared" si="15"/>
        <v>0.12094511816087766</v>
      </c>
      <c r="AB38" s="14"/>
      <c r="AC38" s="28">
        <v>935.31541549999997</v>
      </c>
      <c r="AD38" s="13">
        <f t="shared" si="16"/>
        <v>0.23573160940807755</v>
      </c>
      <c r="AE38" s="28">
        <f t="shared" si="17"/>
        <v>116.9144269375</v>
      </c>
      <c r="AG38" s="41">
        <v>221.78971047799999</v>
      </c>
      <c r="AH38" s="41">
        <v>168.90172858399998</v>
      </c>
      <c r="AI38" s="41">
        <v>48.097837200000001</v>
      </c>
      <c r="AJ38" s="41">
        <v>374.19817880600044</v>
      </c>
      <c r="AK38" s="41">
        <v>101.58882964300001</v>
      </c>
      <c r="AL38" s="41">
        <v>253.85252759999995</v>
      </c>
      <c r="AM38" s="41">
        <v>36.641132808000002</v>
      </c>
      <c r="AN38" s="41">
        <v>345.54986532800007</v>
      </c>
      <c r="AO38" s="41">
        <v>783.99526238399972</v>
      </c>
      <c r="AP38" s="66">
        <f t="shared" si="1"/>
        <v>2334.6150728310004</v>
      </c>
      <c r="AQ38" s="26">
        <v>99.380341099999995</v>
      </c>
      <c r="AR38" s="26">
        <v>76.894955499999995</v>
      </c>
      <c r="AS38" s="26">
        <v>75.548496200000002</v>
      </c>
      <c r="AT38" s="26">
        <v>84.404729700000004</v>
      </c>
      <c r="AU38" s="26">
        <v>93.267530199999996</v>
      </c>
      <c r="AV38" s="26">
        <v>88.815698600000005</v>
      </c>
      <c r="AW38" s="26">
        <v>75.552129600000001</v>
      </c>
      <c r="AX38" s="26">
        <v>106.1640486</v>
      </c>
      <c r="AY38" s="26">
        <v>96.418998500000001</v>
      </c>
      <c r="AZ38" s="12">
        <f t="shared" si="2"/>
        <v>217313.39854609576</v>
      </c>
    </row>
    <row r="39" spans="1:52" ht="33" x14ac:dyDescent="0.3">
      <c r="A39" s="3" t="s">
        <v>34</v>
      </c>
      <c r="B39" s="4">
        <f>1673708-(B38+B37+B36)</f>
        <v>-3244240</v>
      </c>
      <c r="C39" s="6">
        <v>149.01098830000001</v>
      </c>
      <c r="D39" s="6">
        <v>213.3768809</v>
      </c>
      <c r="E39" s="6">
        <v>62.892875019999998</v>
      </c>
      <c r="F39" s="6">
        <v>159.06717029999999</v>
      </c>
      <c r="G39" s="7">
        <v>39.843299999999999</v>
      </c>
      <c r="H39" s="51">
        <v>145.87549999999999</v>
      </c>
      <c r="I39" s="54">
        <f t="shared" si="3"/>
        <v>-0.94015054373289275</v>
      </c>
      <c r="J39" s="10">
        <f t="shared" si="4"/>
        <v>-0.20615759717097323</v>
      </c>
      <c r="K39" s="47">
        <f t="shared" si="5"/>
        <v>-0.28285244092721201</v>
      </c>
      <c r="L39" s="47">
        <f t="shared" si="6"/>
        <v>3.2277430461788499E-2</v>
      </c>
      <c r="M39" s="47">
        <f t="shared" si="7"/>
        <v>-0.10650595561641155</v>
      </c>
      <c r="N39" s="47">
        <f t="shared" si="8"/>
        <v>-2.2564065641558235E-2</v>
      </c>
      <c r="O39" s="48">
        <f t="shared" si="9"/>
        <v>-0.16483655678481984</v>
      </c>
      <c r="P39" s="72">
        <f>AP92</f>
        <v>1843.2040787860001</v>
      </c>
      <c r="Q39" s="64"/>
      <c r="R39" s="9">
        <v>17706.408913497005</v>
      </c>
      <c r="S39" s="58">
        <v>12883.571129777001</v>
      </c>
      <c r="T39" s="43">
        <f t="shared" si="10"/>
        <v>32433.184122060004</v>
      </c>
      <c r="U39" s="12">
        <f t="shared" si="11"/>
        <v>1113606.9628495811</v>
      </c>
      <c r="V39" s="12">
        <f t="shared" si="12"/>
        <v>2049353.2029724014</v>
      </c>
      <c r="W39" s="12">
        <f>AZ92</f>
        <v>275454.93060379266</v>
      </c>
      <c r="X39" s="9"/>
      <c r="Y39" s="38">
        <f t="shared" si="13"/>
        <v>-3.6638584569728273E-2</v>
      </c>
      <c r="Z39" s="38">
        <f t="shared" si="14"/>
        <v>-0.28767853265742782</v>
      </c>
      <c r="AA39" s="13">
        <f t="shared" si="15"/>
        <v>-0.20590465811525435</v>
      </c>
      <c r="AB39" s="14"/>
      <c r="AC39" s="28">
        <v>1155.7988236999997</v>
      </c>
      <c r="AD39" s="13">
        <f t="shared" si="16"/>
        <v>-0.25343578587689458</v>
      </c>
      <c r="AE39" s="28">
        <f t="shared" si="17"/>
        <v>144.47485296249997</v>
      </c>
      <c r="AG39" s="41">
        <v>257.04536510899999</v>
      </c>
      <c r="AH39" s="41">
        <v>184.91542978000007</v>
      </c>
      <c r="AI39" s="41">
        <v>46.399614240000005</v>
      </c>
      <c r="AJ39" s="41">
        <v>445.42629548199983</v>
      </c>
      <c r="AK39" s="41">
        <v>222.8451693750001</v>
      </c>
      <c r="AL39" s="41">
        <v>277.52789320699992</v>
      </c>
      <c r="AM39" s="41">
        <v>38.920936823999995</v>
      </c>
      <c r="AN39" s="41">
        <v>293.08616712200012</v>
      </c>
      <c r="AO39" s="41">
        <v>912.03069268499974</v>
      </c>
      <c r="AP39" s="66">
        <f t="shared" si="1"/>
        <v>2678.1975638239996</v>
      </c>
      <c r="AQ39" s="26">
        <v>95.170466700000006</v>
      </c>
      <c r="AR39" s="26">
        <v>78.625834499999996</v>
      </c>
      <c r="AS39" s="26">
        <v>78.591558399999997</v>
      </c>
      <c r="AT39" s="26">
        <v>84.029255800000001</v>
      </c>
      <c r="AU39" s="26">
        <v>89.7711386</v>
      </c>
      <c r="AV39" s="26">
        <v>85.981874300000001</v>
      </c>
      <c r="AW39" s="26">
        <v>78.114293799999999</v>
      </c>
      <c r="AX39" s="26">
        <v>109.26437180000001</v>
      </c>
      <c r="AY39" s="26">
        <v>82.337068900000006</v>
      </c>
      <c r="AZ39" s="12">
        <f t="shared" si="2"/>
        <v>234103.23987944543</v>
      </c>
    </row>
    <row r="40" spans="1:52" ht="33" x14ac:dyDescent="0.3">
      <c r="A40" s="3" t="s">
        <v>33</v>
      </c>
      <c r="B40" s="4">
        <v>-194166</v>
      </c>
      <c r="C40" s="6">
        <v>118.291241</v>
      </c>
      <c r="D40" s="6">
        <v>153.0227093</v>
      </c>
      <c r="E40" s="6">
        <v>64.922895420000003</v>
      </c>
      <c r="F40" s="6">
        <v>142.12556932000001</v>
      </c>
      <c r="G40" s="7">
        <v>38.944273163423702</v>
      </c>
      <c r="H40" s="51">
        <v>121.829884860736</v>
      </c>
      <c r="I40" s="54">
        <f t="shared" si="3"/>
        <v>-11.943141435678749</v>
      </c>
      <c r="J40" s="10">
        <f t="shared" si="4"/>
        <v>-0.19522242394937758</v>
      </c>
      <c r="K40" s="47">
        <f t="shared" si="5"/>
        <v>2.0038053815846273</v>
      </c>
      <c r="L40" s="47">
        <f t="shared" si="6"/>
        <v>0.17277352215170191</v>
      </c>
      <c r="M40" s="47">
        <f t="shared" si="7"/>
        <v>-0.24402686719876149</v>
      </c>
      <c r="N40" s="47">
        <f t="shared" si="8"/>
        <v>-6.3908852310016875E-2</v>
      </c>
      <c r="O40" s="48">
        <f t="shared" si="9"/>
        <v>-0.25805542632567391</v>
      </c>
      <c r="P40" s="72">
        <f>AP89</f>
        <v>1826.935640423</v>
      </c>
      <c r="Q40" s="64"/>
      <c r="R40" s="9">
        <v>16524.308920968</v>
      </c>
      <c r="S40" s="58">
        <v>10271.186864044999</v>
      </c>
      <c r="T40" s="43">
        <f t="shared" si="10"/>
        <v>28622.431425436</v>
      </c>
      <c r="U40" s="12">
        <f t="shared" si="11"/>
        <v>1072805.9799637785</v>
      </c>
      <c r="V40" s="12">
        <f t="shared" si="12"/>
        <v>1459798.2806445011</v>
      </c>
      <c r="W40" s="12">
        <f>AZ89</f>
        <v>218737.47729165762</v>
      </c>
      <c r="X40" s="9"/>
      <c r="Y40" s="38">
        <f t="shared" si="13"/>
        <v>0.10297879629631117</v>
      </c>
      <c r="Z40" s="38">
        <f t="shared" si="14"/>
        <v>-0.39144993823172253</v>
      </c>
      <c r="AA40" s="13">
        <f t="shared" si="15"/>
        <v>-1.2892889312688479E-2</v>
      </c>
      <c r="AB40" s="14"/>
      <c r="AC40" s="28">
        <v>862.8780405</v>
      </c>
      <c r="AD40" s="13">
        <f t="shared" si="16"/>
        <v>0.23966948327965931</v>
      </c>
      <c r="AE40" s="28">
        <f t="shared" si="17"/>
        <v>107.8597550625</v>
      </c>
      <c r="AG40" s="41">
        <v>283.70318554099998</v>
      </c>
      <c r="AH40" s="41">
        <v>180.43040367699996</v>
      </c>
      <c r="AI40" s="41">
        <v>0</v>
      </c>
      <c r="AJ40" s="41">
        <v>336.00976715899986</v>
      </c>
      <c r="AK40" s="41">
        <v>179.342255653</v>
      </c>
      <c r="AL40" s="41">
        <v>241.14299190999995</v>
      </c>
      <c r="AM40" s="41">
        <v>38.812941720000005</v>
      </c>
      <c r="AN40" s="41">
        <v>342.47927400899988</v>
      </c>
      <c r="AO40" s="41">
        <v>869.24510343900033</v>
      </c>
      <c r="AP40" s="66">
        <f t="shared" si="1"/>
        <v>2471.1659231080002</v>
      </c>
      <c r="AQ40" s="26">
        <v>115.50284026999999</v>
      </c>
      <c r="AR40" s="26">
        <v>98.569371200000006</v>
      </c>
      <c r="AS40" s="26">
        <v>0</v>
      </c>
      <c r="AT40" s="26">
        <v>102.5761929</v>
      </c>
      <c r="AU40" s="26">
        <v>107.0672702</v>
      </c>
      <c r="AV40" s="26">
        <v>106.41564959999999</v>
      </c>
      <c r="AW40" s="26">
        <v>98.830015799999998</v>
      </c>
      <c r="AX40" s="26">
        <v>116.56985969999999</v>
      </c>
      <c r="AY40" s="26">
        <v>87.643490600000007</v>
      </c>
      <c r="AZ40" s="12">
        <f t="shared" si="2"/>
        <v>249825.43134386052</v>
      </c>
    </row>
    <row r="41" spans="1:52" ht="33" x14ac:dyDescent="0.3">
      <c r="A41" s="3" t="s">
        <v>32</v>
      </c>
      <c r="B41" s="4">
        <v>2124786</v>
      </c>
      <c r="C41" s="6">
        <v>95.198138200000002</v>
      </c>
      <c r="D41" s="6">
        <v>459.6504377</v>
      </c>
      <c r="E41" s="6">
        <v>76.139852730000001</v>
      </c>
      <c r="F41" s="6">
        <v>107.44311189</v>
      </c>
      <c r="G41" s="7">
        <v>36.455389361501503</v>
      </c>
      <c r="H41" s="51">
        <v>90.391021983791006</v>
      </c>
      <c r="I41" s="54">
        <f t="shared" si="3"/>
        <v>8.1165820934437638E-2</v>
      </c>
      <c r="J41" s="10">
        <f t="shared" si="4"/>
        <v>4.6847975016385351E-2</v>
      </c>
      <c r="K41" s="47">
        <f t="shared" si="5"/>
        <v>-0.79683860616499957</v>
      </c>
      <c r="L41" s="47">
        <f t="shared" si="6"/>
        <v>-2.121607268835073E-2</v>
      </c>
      <c r="M41" s="47">
        <f t="shared" si="7"/>
        <v>4.1448650841008301E-2</v>
      </c>
      <c r="N41" s="47">
        <f t="shared" si="8"/>
        <v>1.1624507542934729E-2</v>
      </c>
      <c r="O41" s="48">
        <f t="shared" si="9"/>
        <v>8.2010390399099548E-2</v>
      </c>
      <c r="P41" s="72">
        <f>AP86</f>
        <v>1613.163530389</v>
      </c>
      <c r="Q41" s="64"/>
      <c r="R41" s="9">
        <v>15540.905399908999</v>
      </c>
      <c r="S41" s="58">
        <v>8268.1925181480001</v>
      </c>
      <c r="T41" s="43">
        <f t="shared" si="10"/>
        <v>25422.261448445999</v>
      </c>
      <c r="U41" s="12">
        <f t="shared" si="11"/>
        <v>1183282.2484399329</v>
      </c>
      <c r="V41" s="12">
        <f t="shared" si="12"/>
        <v>888360.33385543642</v>
      </c>
      <c r="W41" s="12">
        <f>AZ86</f>
        <v>215917.31920839957</v>
      </c>
      <c r="X41" s="9"/>
      <c r="Y41" s="38">
        <f t="shared" si="13"/>
        <v>-4.0928973895248327E-2</v>
      </c>
      <c r="Z41" s="38">
        <f t="shared" si="14"/>
        <v>4.9027920849583705E-2</v>
      </c>
      <c r="AA41" s="13">
        <f t="shared" si="15"/>
        <v>-0.14742036947501488</v>
      </c>
      <c r="AB41" s="14"/>
      <c r="AC41" s="28">
        <v>1069.6835745999999</v>
      </c>
      <c r="AD41" s="13">
        <f t="shared" si="16"/>
        <v>-0.37958249321705523</v>
      </c>
      <c r="AE41" s="28">
        <f t="shared" si="17"/>
        <v>133.71044682499999</v>
      </c>
      <c r="AG41" s="41">
        <v>273.72853404099999</v>
      </c>
      <c r="AH41" s="41">
        <v>185.52279653399995</v>
      </c>
      <c r="AI41" s="41">
        <v>0</v>
      </c>
      <c r="AJ41" s="41">
        <v>347.89846729000027</v>
      </c>
      <c r="AK41" s="41">
        <v>287.2032325290001</v>
      </c>
      <c r="AL41" s="41">
        <v>173.20433534700001</v>
      </c>
      <c r="AM41" s="41">
        <v>39.569005727999993</v>
      </c>
      <c r="AN41" s="41">
        <v>349.268014666</v>
      </c>
      <c r="AO41" s="41">
        <v>958.13674013800028</v>
      </c>
      <c r="AP41" s="66">
        <f t="shared" si="1"/>
        <v>2614.5311262730006</v>
      </c>
      <c r="AQ41" s="26">
        <v>138.28061690999999</v>
      </c>
      <c r="AR41" s="26">
        <v>111.737306</v>
      </c>
      <c r="AS41" s="26">
        <v>0</v>
      </c>
      <c r="AT41" s="26">
        <v>112.9855635</v>
      </c>
      <c r="AU41" s="26">
        <v>118.32843939999999</v>
      </c>
      <c r="AV41" s="26">
        <v>126.443324</v>
      </c>
      <c r="AW41" s="26">
        <v>112.64140279999999</v>
      </c>
      <c r="AX41" s="26">
        <v>111.46546549999999</v>
      </c>
      <c r="AY41" s="26">
        <v>90.021209900000002</v>
      </c>
      <c r="AZ41" s="12">
        <f t="shared" si="2"/>
        <v>283414.57334365329</v>
      </c>
    </row>
    <row r="42" spans="1:52" ht="33" x14ac:dyDescent="0.3">
      <c r="A42" s="3" t="s">
        <v>31</v>
      </c>
      <c r="B42" s="4">
        <v>2297246</v>
      </c>
      <c r="C42" s="6">
        <v>99.657978200000002</v>
      </c>
      <c r="D42" s="6">
        <v>93.383223599999994</v>
      </c>
      <c r="E42" s="6">
        <v>74.524464080000001</v>
      </c>
      <c r="F42" s="6">
        <v>111.89648391999999</v>
      </c>
      <c r="G42" s="7">
        <v>36.8791653101149</v>
      </c>
      <c r="H42" s="51">
        <v>97.804024985255296</v>
      </c>
      <c r="I42" s="54">
        <f t="shared" si="3"/>
        <v>-0.91402966856836398</v>
      </c>
      <c r="J42" s="10">
        <f t="shared" si="4"/>
        <v>-2.8009316970068827E-2</v>
      </c>
      <c r="K42" s="47">
        <f t="shared" si="5"/>
        <v>1.236351791565268</v>
      </c>
      <c r="L42" s="47">
        <f t="shared" si="6"/>
        <v>0.10917693955190129</v>
      </c>
      <c r="M42" s="47">
        <f t="shared" si="7"/>
        <v>0.16684115707645736</v>
      </c>
      <c r="N42" s="47">
        <f t="shared" si="8"/>
        <v>-5.4004831302479194E-3</v>
      </c>
      <c r="O42" s="48">
        <f t="shared" si="9"/>
        <v>3.5213019252161804E-2</v>
      </c>
      <c r="P42" s="72">
        <f>AP83</f>
        <v>1833.9136561259998</v>
      </c>
      <c r="Q42" s="64"/>
      <c r="R42" s="9">
        <v>15227.908502161001</v>
      </c>
      <c r="S42" s="58">
        <v>8328.3653010569997</v>
      </c>
      <c r="T42" s="43">
        <f t="shared" si="10"/>
        <v>25390.187459344001</v>
      </c>
      <c r="U42" s="12">
        <f t="shared" si="11"/>
        <v>1134851.7201828242</v>
      </c>
      <c r="V42" s="12">
        <f t="shared" si="12"/>
        <v>931914.79398961051</v>
      </c>
      <c r="W42" s="12">
        <f>AZ83</f>
        <v>184086.70823464257</v>
      </c>
      <c r="X42" s="9"/>
      <c r="Y42" s="38">
        <f t="shared" si="13"/>
        <v>0.28140565597091544</v>
      </c>
      <c r="Z42" s="38">
        <f t="shared" si="14"/>
        <v>0.27237891650699292</v>
      </c>
      <c r="AA42" s="13">
        <f t="shared" si="15"/>
        <v>5.7544790547740213E-2</v>
      </c>
      <c r="AB42" s="14"/>
      <c r="AC42" s="28">
        <v>663.65041640000004</v>
      </c>
      <c r="AD42" s="13">
        <f t="shared" si="16"/>
        <v>0.22269090314398826</v>
      </c>
      <c r="AE42" s="28">
        <f t="shared" si="17"/>
        <v>82.956302050000005</v>
      </c>
      <c r="AG42" s="41">
        <v>297.95517881399996</v>
      </c>
      <c r="AH42" s="41">
        <v>168.85462401999996</v>
      </c>
      <c r="AI42" s="41">
        <v>0</v>
      </c>
      <c r="AJ42" s="41">
        <v>260.53330828500015</v>
      </c>
      <c r="AK42" s="41">
        <v>245.14764200999997</v>
      </c>
      <c r="AL42" s="41">
        <v>169.28124449400011</v>
      </c>
      <c r="AM42" s="41">
        <v>38.571521520000005</v>
      </c>
      <c r="AN42" s="41">
        <v>204.16249423700003</v>
      </c>
      <c r="AO42" s="41">
        <v>811.04908584900011</v>
      </c>
      <c r="AP42" s="66">
        <f t="shared" si="1"/>
        <v>2195.5550992290005</v>
      </c>
      <c r="AQ42" s="26">
        <v>150.24397579000001</v>
      </c>
      <c r="AR42" s="26">
        <v>104.36206079999999</v>
      </c>
      <c r="AS42" s="26">
        <v>0</v>
      </c>
      <c r="AT42" s="26">
        <v>104.46276829999999</v>
      </c>
      <c r="AU42" s="26">
        <v>111.74557110000001</v>
      </c>
      <c r="AV42" s="26">
        <v>130.91343989999999</v>
      </c>
      <c r="AW42" s="26">
        <v>103.5805744</v>
      </c>
      <c r="AX42" s="26">
        <v>103.65620319999999</v>
      </c>
      <c r="AY42" s="26">
        <v>102.9773193</v>
      </c>
      <c r="AZ42" s="12">
        <f t="shared" si="2"/>
        <v>247837.00114028732</v>
      </c>
    </row>
    <row r="43" spans="1:52" ht="33" x14ac:dyDescent="0.3">
      <c r="A43" s="3" t="s">
        <v>30</v>
      </c>
      <c r="B43" s="4">
        <f>4425361-(B42+B41+B40)</f>
        <v>197495</v>
      </c>
      <c r="C43" s="6">
        <v>96.866626299999993</v>
      </c>
      <c r="D43" s="6">
        <v>208.8377394</v>
      </c>
      <c r="E43" s="6">
        <v>82.660816990000001</v>
      </c>
      <c r="F43" s="6">
        <v>130.56542277</v>
      </c>
      <c r="G43" s="7">
        <v>36.68</v>
      </c>
      <c r="H43" s="51">
        <v>101.248</v>
      </c>
      <c r="I43" s="54">
        <f t="shared" si="3"/>
        <v>0.46243196030279249</v>
      </c>
      <c r="J43" s="10">
        <f t="shared" si="4"/>
        <v>-0.10394266719703023</v>
      </c>
      <c r="K43" s="47">
        <f t="shared" si="5"/>
        <v>-0.58222658868715949</v>
      </c>
      <c r="L43" s="47">
        <f t="shared" si="6"/>
        <v>-3.4569028035927714E-2</v>
      </c>
      <c r="M43" s="47">
        <f t="shared" si="7"/>
        <v>-0.15092262141035762</v>
      </c>
      <c r="N43" s="47">
        <f t="shared" si="8"/>
        <v>-6.1668484187568172E-2</v>
      </c>
      <c r="O43" s="48">
        <f t="shared" si="9"/>
        <v>-9.0411662452591759E-2</v>
      </c>
      <c r="P43" s="72">
        <f>AP80</f>
        <v>1750.1350152780001</v>
      </c>
      <c r="Q43" s="64"/>
      <c r="R43" s="9">
        <v>17592.439391283999</v>
      </c>
      <c r="S43" s="58">
        <v>9081.6443641599999</v>
      </c>
      <c r="T43" s="43">
        <f t="shared" si="10"/>
        <v>28424.218770722</v>
      </c>
      <c r="U43" s="12">
        <f t="shared" si="11"/>
        <v>1454205.4129305936</v>
      </c>
      <c r="V43" s="12">
        <f t="shared" si="12"/>
        <v>1185748.7358533381</v>
      </c>
      <c r="W43" s="12">
        <f>AZ80</f>
        <v>194679.93930262804</v>
      </c>
      <c r="X43" s="9"/>
      <c r="Y43" s="38">
        <f t="shared" si="13"/>
        <v>-0.13803806776290653</v>
      </c>
      <c r="Z43" s="38">
        <f t="shared" si="14"/>
        <v>-0.12598574116487399</v>
      </c>
      <c r="AA43" s="13">
        <f t="shared" si="15"/>
        <v>-0.11708803579567909</v>
      </c>
      <c r="AB43" s="14"/>
      <c r="AC43" s="28">
        <v>811.43932699999993</v>
      </c>
      <c r="AD43" s="13">
        <f t="shared" si="16"/>
        <v>-0.22265277253440285</v>
      </c>
      <c r="AE43" s="28">
        <f t="shared" si="17"/>
        <v>101.42991587499999</v>
      </c>
      <c r="AG43" s="41">
        <v>339.61726638900001</v>
      </c>
      <c r="AH43" s="41">
        <v>184.07397208900002</v>
      </c>
      <c r="AI43" s="41">
        <v>0</v>
      </c>
      <c r="AJ43" s="41">
        <v>253.3458973920001</v>
      </c>
      <c r="AK43" s="41">
        <v>346.38530299399997</v>
      </c>
      <c r="AL43" s="41">
        <v>200.36045059399999</v>
      </c>
      <c r="AM43" s="41">
        <v>38.842977096000006</v>
      </c>
      <c r="AN43" s="41">
        <v>270.09081525199997</v>
      </c>
      <c r="AO43" s="41">
        <v>867.56016348499975</v>
      </c>
      <c r="AP43" s="66">
        <f t="shared" si="1"/>
        <v>2500.2768452909995</v>
      </c>
      <c r="AQ43" s="26">
        <v>159.22031476000001</v>
      </c>
      <c r="AR43" s="26">
        <v>110.4121626</v>
      </c>
      <c r="AS43" s="26">
        <v>0</v>
      </c>
      <c r="AT43" s="26">
        <v>113.2553764</v>
      </c>
      <c r="AU43" s="26">
        <v>120.4970241</v>
      </c>
      <c r="AV43" s="26">
        <v>139.28418880000001</v>
      </c>
      <c r="AW43" s="26">
        <v>110.6463184</v>
      </c>
      <c r="AX43" s="26">
        <v>110.6451679</v>
      </c>
      <c r="AY43" s="26">
        <v>107.1950597</v>
      </c>
      <c r="AZ43" s="12">
        <f t="shared" si="2"/>
        <v>299916.4389202639</v>
      </c>
    </row>
    <row r="44" spans="1:52" ht="33" x14ac:dyDescent="0.3">
      <c r="A44" s="3" t="s">
        <v>29</v>
      </c>
      <c r="B44" s="4">
        <v>288823</v>
      </c>
      <c r="C44" s="6">
        <v>86.798050799999999</v>
      </c>
      <c r="D44" s="6">
        <v>87.246854799999994</v>
      </c>
      <c r="E44" s="6">
        <v>79.803312890000001</v>
      </c>
      <c r="F44" s="6">
        <v>110.8601469</v>
      </c>
      <c r="G44" s="7">
        <v>34.417999999999999</v>
      </c>
      <c r="H44" s="51">
        <v>92.093999999999994</v>
      </c>
      <c r="I44" s="54">
        <f t="shared" si="3"/>
        <v>5.5309445577395149</v>
      </c>
      <c r="J44" s="10">
        <f t="shared" si="4"/>
        <v>-0.20082425860189934</v>
      </c>
      <c r="K44" s="47">
        <f t="shared" si="5"/>
        <v>-0.23197257421364378</v>
      </c>
      <c r="L44" s="47">
        <f t="shared" si="6"/>
        <v>-0.2050406451490864</v>
      </c>
      <c r="M44" s="47">
        <f t="shared" si="7"/>
        <v>-0.23492231652455089</v>
      </c>
      <c r="N44" s="47">
        <f t="shared" si="8"/>
        <v>-1.8912968523999082E-2</v>
      </c>
      <c r="O44" s="48">
        <f t="shared" si="9"/>
        <v>-0.25929345634958406</v>
      </c>
      <c r="P44" s="72">
        <f>AP77</f>
        <v>1762.1108776159999</v>
      </c>
      <c r="Q44" s="64"/>
      <c r="R44" s="9">
        <v>15706.988371862</v>
      </c>
      <c r="S44" s="58">
        <v>9348.3666719869998</v>
      </c>
      <c r="T44" s="43">
        <f t="shared" si="10"/>
        <v>26817.465921465002</v>
      </c>
      <c r="U44" s="12">
        <f t="shared" si="11"/>
        <v>1253469.7075992948</v>
      </c>
      <c r="V44" s="12">
        <f t="shared" si="12"/>
        <v>1036361.302531543</v>
      </c>
      <c r="W44" s="12">
        <f>AZ77</f>
        <v>171885.2476008613</v>
      </c>
      <c r="X44" s="9"/>
      <c r="Y44" s="38">
        <f t="shared" si="13"/>
        <v>-0.16699044639719235</v>
      </c>
      <c r="Z44" s="38">
        <f t="shared" si="14"/>
        <v>-0.32341009038577007</v>
      </c>
      <c r="AA44" s="13">
        <f t="shared" si="15"/>
        <v>-0.18426474213155147</v>
      </c>
      <c r="AB44" s="14"/>
      <c r="AC44" s="28">
        <v>630.77011110000001</v>
      </c>
      <c r="AD44" s="13">
        <f t="shared" si="16"/>
        <v>-9.6587489210219313E-2</v>
      </c>
      <c r="AE44" s="28">
        <f t="shared" si="17"/>
        <v>78.846263887500001</v>
      </c>
      <c r="AG44" s="41">
        <v>335.04900111899997</v>
      </c>
      <c r="AH44" s="41">
        <v>179.42534607100001</v>
      </c>
      <c r="AI44" s="41">
        <v>70.580693679999996</v>
      </c>
      <c r="AJ44" s="41">
        <v>198.74344317600071</v>
      </c>
      <c r="AK44" s="41">
        <v>305.80675063899997</v>
      </c>
      <c r="AL44" s="41">
        <v>259.61602717900007</v>
      </c>
      <c r="AM44" s="41">
        <v>39.734841719999999</v>
      </c>
      <c r="AN44" s="41">
        <v>249.95520343599998</v>
      </c>
      <c r="AO44" s="41">
        <v>962.18518679200042</v>
      </c>
      <c r="AP44" s="66">
        <f t="shared" si="1"/>
        <v>2601.096493812001</v>
      </c>
      <c r="AQ44" s="26">
        <v>152.08490975999999</v>
      </c>
      <c r="AR44" s="26">
        <v>108.8918774</v>
      </c>
      <c r="AS44" s="26">
        <v>107.88940359999999</v>
      </c>
      <c r="AT44" s="26">
        <v>112.1424823</v>
      </c>
      <c r="AU44" s="26">
        <v>124.17326250000001</v>
      </c>
      <c r="AV44" s="26">
        <v>130.42713019999999</v>
      </c>
      <c r="AW44" s="26">
        <v>108.8073005</v>
      </c>
      <c r="AX44" s="26">
        <v>109.3290902</v>
      </c>
      <c r="AY44" s="26">
        <v>106.52373660000001</v>
      </c>
      <c r="AZ44" s="12">
        <f t="shared" si="2"/>
        <v>306376.72443685768</v>
      </c>
    </row>
    <row r="45" spans="1:52" ht="33" x14ac:dyDescent="0.3">
      <c r="A45" s="3" t="s">
        <v>28</v>
      </c>
      <c r="B45" s="4">
        <v>1886287</v>
      </c>
      <c r="C45" s="6">
        <v>69.366896600000004</v>
      </c>
      <c r="D45" s="6">
        <v>67.007977299999993</v>
      </c>
      <c r="E45" s="6">
        <v>63.440390129999997</v>
      </c>
      <c r="F45" s="6">
        <v>84.816624379999993</v>
      </c>
      <c r="G45" s="7">
        <v>33.767053449340999</v>
      </c>
      <c r="H45" s="51">
        <v>68.214628430941403</v>
      </c>
      <c r="I45" s="54">
        <f t="shared" si="3"/>
        <v>0.46726346520969503</v>
      </c>
      <c r="J45" s="10">
        <f t="shared" si="4"/>
        <v>0.14553693324662881</v>
      </c>
      <c r="K45" s="47">
        <f t="shared" si="5"/>
        <v>9.7652841701282161E-2</v>
      </c>
      <c r="L45" s="47">
        <f t="shared" si="6"/>
        <v>9.1297529194434804E-2</v>
      </c>
      <c r="M45" s="47">
        <f t="shared" si="7"/>
        <v>4.7531138611909128E-2</v>
      </c>
      <c r="N45" s="47">
        <f t="shared" si="8"/>
        <v>4.0185518487562494E-2</v>
      </c>
      <c r="O45" s="48">
        <f t="shared" si="9"/>
        <v>9.870861608335621E-2</v>
      </c>
      <c r="P45" s="72">
        <f>AP74</f>
        <v>1678.0860111740001</v>
      </c>
      <c r="Q45" s="64"/>
      <c r="R45" s="9">
        <v>16458.792883245002</v>
      </c>
      <c r="S45" s="58">
        <v>8267.1481579600004</v>
      </c>
      <c r="T45" s="43">
        <f t="shared" si="10"/>
        <v>26404.027052379002</v>
      </c>
      <c r="U45" s="12">
        <f t="shared" si="11"/>
        <v>1044152.2415819304</v>
      </c>
      <c r="V45" s="12">
        <f t="shared" si="12"/>
        <v>701191.60000750225</v>
      </c>
      <c r="W45" s="12">
        <f>AZ74</f>
        <v>140212.85677547072</v>
      </c>
      <c r="X45" s="9"/>
      <c r="Y45" s="38">
        <f t="shared" si="13"/>
        <v>4.9505208103200325E-2</v>
      </c>
      <c r="Z45" s="38">
        <f t="shared" si="14"/>
        <v>9.7105949726971952E-2</v>
      </c>
      <c r="AA45" s="13">
        <f t="shared" si="15"/>
        <v>0.19346723974252772</v>
      </c>
      <c r="AB45" s="14"/>
      <c r="AC45" s="28">
        <v>569.84560979999992</v>
      </c>
      <c r="AD45" s="13">
        <f t="shared" si="16"/>
        <v>8.5195791570701479E-2</v>
      </c>
      <c r="AE45" s="28">
        <f t="shared" si="17"/>
        <v>71.23070122499999</v>
      </c>
      <c r="AG45" s="41">
        <v>297.59326260800003</v>
      </c>
      <c r="AH45" s="41">
        <v>166.52060619400001</v>
      </c>
      <c r="AI45" s="41">
        <v>184.11053135999998</v>
      </c>
      <c r="AJ45" s="41">
        <v>220.63349663899999</v>
      </c>
      <c r="AK45" s="41">
        <v>142.53003910800001</v>
      </c>
      <c r="AL45" s="41">
        <v>229.69501917799991</v>
      </c>
      <c r="AM45" s="41">
        <v>40.003415591999996</v>
      </c>
      <c r="AN45" s="41">
        <v>234.3778488990001</v>
      </c>
      <c r="AO45" s="41">
        <v>917.9699161179999</v>
      </c>
      <c r="AP45" s="66">
        <f t="shared" si="1"/>
        <v>2433.4341356960003</v>
      </c>
      <c r="AQ45" s="26">
        <v>126.08944477</v>
      </c>
      <c r="AR45" s="26">
        <v>104.26475069999999</v>
      </c>
      <c r="AS45" s="26">
        <v>104.3664399</v>
      </c>
      <c r="AT45" s="26">
        <v>108.6343626</v>
      </c>
      <c r="AU45" s="26">
        <v>115.7744675</v>
      </c>
      <c r="AV45" s="26">
        <v>115.1468976</v>
      </c>
      <c r="AW45" s="26">
        <v>104.6035921</v>
      </c>
      <c r="AX45" s="26">
        <v>104.3978719</v>
      </c>
      <c r="AY45" s="26">
        <v>107.8482257</v>
      </c>
      <c r="AZ45" s="12">
        <f t="shared" si="2"/>
        <v>268673.42326754722</v>
      </c>
    </row>
    <row r="46" spans="1:52" ht="33" x14ac:dyDescent="0.3">
      <c r="A46" s="3" t="s">
        <v>27</v>
      </c>
      <c r="B46" s="4">
        <v>2767680</v>
      </c>
      <c r="C46" s="6">
        <v>79.462342000000007</v>
      </c>
      <c r="D46" s="6">
        <v>73.551496700000001</v>
      </c>
      <c r="E46" s="6">
        <v>69.232341000000005</v>
      </c>
      <c r="F46" s="6">
        <v>88.848055110000004</v>
      </c>
      <c r="G46" s="7">
        <v>35.124000000000002</v>
      </c>
      <c r="H46" s="51">
        <v>74.947999999999993</v>
      </c>
      <c r="I46" s="54">
        <f t="shared" si="3"/>
        <v>-1.0221304486067753</v>
      </c>
      <c r="J46" s="10">
        <f t="shared" si="4"/>
        <v>0.15558782422999798</v>
      </c>
      <c r="K46" s="47">
        <f t="shared" si="5"/>
        <v>0.20267297565407658</v>
      </c>
      <c r="L46" s="47">
        <f t="shared" si="6"/>
        <v>0.33791301943697083</v>
      </c>
      <c r="M46" s="47">
        <f t="shared" si="7"/>
        <v>0.4092270520157702</v>
      </c>
      <c r="N46" s="47">
        <f t="shared" si="8"/>
        <v>3.8947728049196988E-2</v>
      </c>
      <c r="O46" s="48">
        <f t="shared" si="9"/>
        <v>0.2023803170198005</v>
      </c>
      <c r="P46" s="72">
        <f>AP71</f>
        <v>1908.5423089160004</v>
      </c>
      <c r="Q46" s="64"/>
      <c r="R46" s="9">
        <v>15828.487088034</v>
      </c>
      <c r="S46" s="58">
        <v>8658.3941011919997</v>
      </c>
      <c r="T46" s="43">
        <f t="shared" si="10"/>
        <v>26395.423498142001</v>
      </c>
      <c r="U46" s="12">
        <f t="shared" si="11"/>
        <v>1095843.215592867</v>
      </c>
      <c r="V46" s="12">
        <f t="shared" si="12"/>
        <v>769281.47626680578</v>
      </c>
      <c r="W46" s="12">
        <f>AZ71</f>
        <v>167339.45115223542</v>
      </c>
      <c r="X46" s="9"/>
      <c r="Y46" s="38">
        <f t="shared" si="13"/>
        <v>0.67513950604888184</v>
      </c>
      <c r="Z46" s="38">
        <f t="shared" si="14"/>
        <v>0.72291612564519614</v>
      </c>
      <c r="AA46" s="13">
        <f t="shared" si="15"/>
        <v>0.22013676991967204</v>
      </c>
      <c r="AB46" s="14"/>
      <c r="AC46" s="28">
        <v>618.3940576</v>
      </c>
      <c r="AD46" s="13">
        <f t="shared" si="16"/>
        <v>0.17785519321911403</v>
      </c>
      <c r="AE46" s="28">
        <f t="shared" si="17"/>
        <v>77.2992572</v>
      </c>
      <c r="AG46" s="41">
        <v>287.056359267</v>
      </c>
      <c r="AH46" s="41">
        <v>152.89936413700002</v>
      </c>
      <c r="AI46" s="41">
        <v>79.193545199999988</v>
      </c>
      <c r="AJ46" s="41">
        <v>287.18648538499991</v>
      </c>
      <c r="AK46" s="41">
        <v>220.88584191999996</v>
      </c>
      <c r="AL46" s="41">
        <v>222.10515554700004</v>
      </c>
      <c r="AM46" s="41">
        <v>41.482852319999999</v>
      </c>
      <c r="AN46" s="41">
        <v>199.51552673500001</v>
      </c>
      <c r="AO46" s="41">
        <v>956.96424834100003</v>
      </c>
      <c r="AP46" s="66">
        <f t="shared" si="1"/>
        <v>2447.289378852</v>
      </c>
      <c r="AQ46" s="26">
        <v>116.31552249000001</v>
      </c>
      <c r="AR46" s="26">
        <v>101.5566008</v>
      </c>
      <c r="AS46" s="26">
        <v>101.3677579</v>
      </c>
      <c r="AT46" s="26">
        <v>105.5499734</v>
      </c>
      <c r="AU46" s="26">
        <v>113.275904</v>
      </c>
      <c r="AV46" s="26">
        <v>109.00915019999999</v>
      </c>
      <c r="AW46" s="26">
        <v>101.5804373</v>
      </c>
      <c r="AX46" s="26">
        <v>101.64259749999999</v>
      </c>
      <c r="AY46" s="26">
        <v>87.238055299999999</v>
      </c>
      <c r="AZ46" s="12">
        <f t="shared" si="2"/>
        <v>244466.60846920044</v>
      </c>
    </row>
    <row r="47" spans="1:52" ht="33" x14ac:dyDescent="0.3">
      <c r="A47" s="3" t="s">
        <v>26</v>
      </c>
      <c r="B47" s="4">
        <f>4881540-(B46+B45+B44)</f>
        <v>-61250</v>
      </c>
      <c r="C47" s="6">
        <v>91.825714899999994</v>
      </c>
      <c r="D47" s="6">
        <v>88.458397399999996</v>
      </c>
      <c r="E47" s="6">
        <v>92.626850390000001</v>
      </c>
      <c r="F47" s="6">
        <v>125.20708277999999</v>
      </c>
      <c r="G47" s="7">
        <v>36.491999999999997</v>
      </c>
      <c r="H47" s="51">
        <v>90.116</v>
      </c>
      <c r="I47" s="54">
        <f t="shared" si="3"/>
        <v>11.799673469387756</v>
      </c>
      <c r="J47" s="10">
        <f t="shared" si="4"/>
        <v>0.1204758722766013</v>
      </c>
      <c r="K47" s="47">
        <f t="shared" si="5"/>
        <v>5.8562923953673157E-2</v>
      </c>
      <c r="L47" s="47">
        <f t="shared" si="6"/>
        <v>-1.7488001299619759E-2</v>
      </c>
      <c r="M47" s="47">
        <f t="shared" si="7"/>
        <v>-3.5899653759187994E-2</v>
      </c>
      <c r="N47" s="47">
        <f t="shared" si="8"/>
        <v>0.29245067412035525</v>
      </c>
      <c r="O47" s="48">
        <f t="shared" si="9"/>
        <v>6.7983487948865953E-2</v>
      </c>
      <c r="P47" s="72">
        <f>AP68</f>
        <v>2020.6884285410001</v>
      </c>
      <c r="Q47" s="64"/>
      <c r="R47" s="9">
        <v>19818.122446636</v>
      </c>
      <c r="S47" s="58">
        <v>10585.722717852001</v>
      </c>
      <c r="T47" s="43">
        <f t="shared" si="10"/>
        <v>32424.533593029002</v>
      </c>
      <c r="U47" s="12">
        <f t="shared" si="11"/>
        <v>1835690.2628752536</v>
      </c>
      <c r="V47" s="12">
        <f t="shared" si="12"/>
        <v>1325407.4606202219</v>
      </c>
      <c r="W47" s="12">
        <f>AZ68</f>
        <v>204177.01740901926</v>
      </c>
      <c r="X47" s="9"/>
      <c r="Y47" s="38">
        <f t="shared" si="13"/>
        <v>-6.9555526605268064E-2</v>
      </c>
      <c r="Z47" s="38">
        <f t="shared" si="14"/>
        <v>-8.4940508672710746E-2</v>
      </c>
      <c r="AA47" s="13">
        <f t="shared" si="15"/>
        <v>2.9883979796264316E-2</v>
      </c>
      <c r="AB47" s="14"/>
      <c r="AC47" s="28">
        <v>728.37865219999992</v>
      </c>
      <c r="AD47" s="13">
        <f t="shared" si="16"/>
        <v>5.1860859301554527E-2</v>
      </c>
      <c r="AE47" s="28">
        <f t="shared" si="17"/>
        <v>91.04733152499999</v>
      </c>
      <c r="AG47" s="41">
        <v>372.89540401399989</v>
      </c>
      <c r="AH47" s="41">
        <v>136.30519973</v>
      </c>
      <c r="AI47" s="41">
        <v>162.83264087999999</v>
      </c>
      <c r="AJ47" s="41">
        <v>256.07119432600018</v>
      </c>
      <c r="AK47" s="41">
        <v>157.68083141199995</v>
      </c>
      <c r="AL47" s="41">
        <v>334.99946491799989</v>
      </c>
      <c r="AM47" s="41">
        <v>40.418137031999997</v>
      </c>
      <c r="AN47" s="41">
        <v>237.41022436800003</v>
      </c>
      <c r="AO47" s="41">
        <v>936.99919213099986</v>
      </c>
      <c r="AP47" s="66">
        <f t="shared" si="1"/>
        <v>2635.6122888109994</v>
      </c>
      <c r="AQ47" s="26">
        <v>115.55684644</v>
      </c>
      <c r="AR47" s="26">
        <v>90.291268099999996</v>
      </c>
      <c r="AS47" s="26">
        <v>90.289544699999993</v>
      </c>
      <c r="AT47" s="26">
        <v>96.050733399999999</v>
      </c>
      <c r="AU47" s="26">
        <v>106.536495</v>
      </c>
      <c r="AV47" s="26">
        <v>103.9033711</v>
      </c>
      <c r="AW47" s="26">
        <v>89.102425699999998</v>
      </c>
      <c r="AX47" s="26">
        <v>89.657933799999995</v>
      </c>
      <c r="AY47" s="26">
        <v>83.839043399999994</v>
      </c>
      <c r="AZ47" s="12">
        <f t="shared" si="2"/>
        <v>249746.21429254115</v>
      </c>
    </row>
    <row r="48" spans="1:52" ht="33" x14ac:dyDescent="0.3">
      <c r="A48" s="3" t="s">
        <v>25</v>
      </c>
      <c r="B48" s="4">
        <v>-783980</v>
      </c>
      <c r="C48" s="6">
        <v>102.888498</v>
      </c>
      <c r="D48" s="6">
        <v>93.638779799999995</v>
      </c>
      <c r="E48" s="6">
        <v>91.006991909999996</v>
      </c>
      <c r="F48" s="6">
        <v>120.71219186</v>
      </c>
      <c r="G48" s="7">
        <v>47.164110000000001</v>
      </c>
      <c r="H48" s="51">
        <v>96.242400000000004</v>
      </c>
      <c r="I48" s="54">
        <f t="shared" si="3"/>
        <v>-1.4353287073649839</v>
      </c>
      <c r="J48" s="10">
        <f t="shared" si="4"/>
        <v>-0.10923744459754867</v>
      </c>
      <c r="K48" s="47">
        <f t="shared" si="5"/>
        <v>-7.6459876082238185E-2</v>
      </c>
      <c r="L48" s="47">
        <f t="shared" si="6"/>
        <v>-7.7541241633156177E-2</v>
      </c>
      <c r="M48" s="47">
        <f t="shared" si="7"/>
        <v>-0.10500025287172346</v>
      </c>
      <c r="N48" s="47">
        <f t="shared" si="8"/>
        <v>2.4507830212422102E-2</v>
      </c>
      <c r="O48" s="48">
        <f t="shared" si="9"/>
        <v>-0.12543743713789349</v>
      </c>
      <c r="P48" s="72">
        <f>AP65</f>
        <v>2105.6206604539998</v>
      </c>
      <c r="Q48" s="64"/>
      <c r="R48" s="9">
        <v>18767.875128165</v>
      </c>
      <c r="S48" s="58">
        <v>10047.259170997</v>
      </c>
      <c r="T48" s="43">
        <f t="shared" si="10"/>
        <v>30920.754959615999</v>
      </c>
      <c r="U48" s="12">
        <f t="shared" si="11"/>
        <v>1708007.8599568023</v>
      </c>
      <c r="V48" s="12">
        <f t="shared" si="12"/>
        <v>1212826.6767165344</v>
      </c>
      <c r="W48" s="12">
        <f>AZ65</f>
        <v>210278.6392721319</v>
      </c>
      <c r="X48" s="9"/>
      <c r="Y48" s="38">
        <f t="shared" si="13"/>
        <v>-0.17717876264296734</v>
      </c>
      <c r="Z48" s="38">
        <f t="shared" si="14"/>
        <v>-0.12394665443909186</v>
      </c>
      <c r="AA48" s="13">
        <f t="shared" si="15"/>
        <v>-6.0540155919584955E-2</v>
      </c>
      <c r="AB48" s="14"/>
      <c r="AC48" s="28">
        <v>766.15299500000003</v>
      </c>
      <c r="AD48" s="13">
        <f t="shared" si="16"/>
        <v>-8.8242726506603225E-2</v>
      </c>
      <c r="AE48" s="28">
        <f t="shared" si="17"/>
        <v>95.769124375000004</v>
      </c>
      <c r="AG48" s="41">
        <v>427.68871272799993</v>
      </c>
      <c r="AH48" s="41">
        <v>139.84304089700001</v>
      </c>
      <c r="AI48" s="41">
        <v>157.67347344000001</v>
      </c>
      <c r="AJ48" s="41">
        <v>290.83898107299984</v>
      </c>
      <c r="AK48" s="41">
        <v>141.93483804000005</v>
      </c>
      <c r="AL48" s="41">
        <v>267.31694179499988</v>
      </c>
      <c r="AM48" s="41">
        <v>41.200890359999995</v>
      </c>
      <c r="AN48" s="41">
        <v>257.99973899600002</v>
      </c>
      <c r="AO48" s="41">
        <v>872.23494687599987</v>
      </c>
      <c r="AP48" s="66">
        <f t="shared" si="1"/>
        <v>2596.7315642049994</v>
      </c>
      <c r="AQ48" s="26">
        <v>127.31950974999999</v>
      </c>
      <c r="AR48" s="26">
        <v>89.150811700000006</v>
      </c>
      <c r="AS48" s="26">
        <v>89.313909699999996</v>
      </c>
      <c r="AT48" s="26">
        <v>98.0847081</v>
      </c>
      <c r="AU48" s="26">
        <v>107.1180286</v>
      </c>
      <c r="AV48" s="26">
        <v>109.8477267</v>
      </c>
      <c r="AW48" s="26">
        <v>87.812671399999999</v>
      </c>
      <c r="AX48" s="26">
        <v>89.845674200000005</v>
      </c>
      <c r="AY48" s="26">
        <v>105.80665810000001</v>
      </c>
      <c r="AZ48" s="12">
        <f t="shared" si="2"/>
        <v>273183.85272040591</v>
      </c>
    </row>
    <row r="49" spans="1:52" ht="33" x14ac:dyDescent="0.3">
      <c r="A49" s="3" t="s">
        <v>24</v>
      </c>
      <c r="B49" s="4">
        <v>341289</v>
      </c>
      <c r="C49" s="6">
        <v>91.649221400000002</v>
      </c>
      <c r="D49" s="6">
        <v>86.479170300000007</v>
      </c>
      <c r="E49" s="6">
        <v>83.950196759999997</v>
      </c>
      <c r="F49" s="6">
        <v>108.03738119</v>
      </c>
      <c r="G49" s="7">
        <v>48.32</v>
      </c>
      <c r="H49" s="51">
        <v>84.17</v>
      </c>
      <c r="I49" s="54">
        <f t="shared" si="3"/>
        <v>4.743557512841023</v>
      </c>
      <c r="J49" s="10">
        <f t="shared" si="4"/>
        <v>-8.626260844590225E-2</v>
      </c>
      <c r="K49" s="47">
        <f t="shared" si="5"/>
        <v>-8.8187172397050706E-2</v>
      </c>
      <c r="L49" s="47">
        <f t="shared" si="6"/>
        <v>-0.15322636868588077</v>
      </c>
      <c r="M49" s="47">
        <f t="shared" si="7"/>
        <v>7.8906425776904855E-3</v>
      </c>
      <c r="N49" s="47">
        <f t="shared" si="8"/>
        <v>1.2831125827814517E-2</v>
      </c>
      <c r="O49" s="48">
        <f t="shared" si="9"/>
        <v>-1.6157775929666145E-2</v>
      </c>
      <c r="P49" s="72">
        <f>AP62</f>
        <v>2103.6551489889998</v>
      </c>
      <c r="Q49" s="64"/>
      <c r="R49" s="9">
        <v>16740.700974923999</v>
      </c>
      <c r="S49" s="58">
        <v>9834.5670361489993</v>
      </c>
      <c r="T49" s="43">
        <f t="shared" si="10"/>
        <v>28678.923160061997</v>
      </c>
      <c r="U49" s="12">
        <f t="shared" si="11"/>
        <v>1405385.1407451935</v>
      </c>
      <c r="V49" s="12">
        <f t="shared" si="12"/>
        <v>1062500.867723038</v>
      </c>
      <c r="W49" s="12">
        <f>AZ62</f>
        <v>197548.33766403887</v>
      </c>
      <c r="X49" s="9"/>
      <c r="Y49" s="38">
        <f t="shared" si="13"/>
        <v>-1.3402174245587574E-2</v>
      </c>
      <c r="Z49" s="38">
        <f t="shared" si="14"/>
        <v>-0.23853181080420086</v>
      </c>
      <c r="AA49" s="13">
        <f t="shared" si="15"/>
        <v>7.7454091251188045E-2</v>
      </c>
      <c r="AB49" s="14"/>
      <c r="AC49" s="28">
        <v>698.54556580000008</v>
      </c>
      <c r="AD49" s="13">
        <f t="shared" si="16"/>
        <v>-9.3953821931196349E-2</v>
      </c>
      <c r="AE49" s="28">
        <f t="shared" si="17"/>
        <v>87.31819572500001</v>
      </c>
      <c r="AG49" s="41">
        <v>396.30050618399997</v>
      </c>
      <c r="AH49" s="41">
        <v>143.69599227800001</v>
      </c>
      <c r="AI49" s="41">
        <v>0</v>
      </c>
      <c r="AJ49" s="41">
        <v>315.53375981700009</v>
      </c>
      <c r="AK49" s="41">
        <v>131.83613026999996</v>
      </c>
      <c r="AL49" s="41">
        <v>407.99152502999999</v>
      </c>
      <c r="AM49" s="41">
        <v>38.628758447999999</v>
      </c>
      <c r="AN49" s="41">
        <v>229.91424746399997</v>
      </c>
      <c r="AO49" s="41">
        <v>923.39373943199996</v>
      </c>
      <c r="AP49" s="66">
        <f t="shared" si="1"/>
        <v>2587.294658923</v>
      </c>
      <c r="AQ49" s="26">
        <v>127.24536809999999</v>
      </c>
      <c r="AR49" s="26">
        <v>84.802552500000004</v>
      </c>
      <c r="AS49" s="26">
        <v>0</v>
      </c>
      <c r="AT49" s="26">
        <v>94.982524499999997</v>
      </c>
      <c r="AU49" s="26">
        <v>97.916206000000003</v>
      </c>
      <c r="AV49" s="26">
        <v>102.7867894</v>
      </c>
      <c r="AW49" s="26">
        <v>82.656189600000005</v>
      </c>
      <c r="AX49" s="26">
        <v>85.493637899999996</v>
      </c>
      <c r="AY49" s="26">
        <v>104.8332886</v>
      </c>
      <c r="AZ49" s="12">
        <f t="shared" si="2"/>
        <v>267079.93021952978</v>
      </c>
    </row>
    <row r="50" spans="1:52" ht="33" x14ac:dyDescent="0.3">
      <c r="A50" s="3" t="s">
        <v>23</v>
      </c>
      <c r="B50" s="4">
        <v>1960213</v>
      </c>
      <c r="C50" s="6">
        <v>83.743320499999996</v>
      </c>
      <c r="D50" s="6">
        <v>78.852816799999999</v>
      </c>
      <c r="E50" s="6">
        <v>71.086812960000003</v>
      </c>
      <c r="F50" s="6">
        <v>108.88986555</v>
      </c>
      <c r="G50" s="7">
        <v>48.94</v>
      </c>
      <c r="H50" s="51">
        <v>82.81</v>
      </c>
      <c r="I50" s="54">
        <f t="shared" si="3"/>
        <v>-0.98161832413110206</v>
      </c>
      <c r="J50" s="10">
        <f t="shared" si="4"/>
        <v>0.16868513590883957</v>
      </c>
      <c r="K50" s="47">
        <f t="shared" si="5"/>
        <v>0.17471064648130608</v>
      </c>
      <c r="L50" s="47">
        <f t="shared" si="6"/>
        <v>9.6656769292305572E-2</v>
      </c>
      <c r="M50" s="47">
        <f t="shared" si="7"/>
        <v>0.10586062717385736</v>
      </c>
      <c r="N50" s="47">
        <f t="shared" si="8"/>
        <v>7.7646097261953942E-3</v>
      </c>
      <c r="O50" s="48">
        <f t="shared" si="9"/>
        <v>0.10300688322666346</v>
      </c>
      <c r="P50" s="72">
        <f>AP59</f>
        <v>2405.176048201</v>
      </c>
      <c r="Q50" s="64"/>
      <c r="R50" s="9">
        <v>19505.023034116999</v>
      </c>
      <c r="S50" s="58">
        <v>7430.0818324780003</v>
      </c>
      <c r="T50" s="43">
        <f t="shared" si="10"/>
        <v>29340.280914796</v>
      </c>
      <c r="U50" s="12">
        <f t="shared" si="11"/>
        <v>1386549.9242067668</v>
      </c>
      <c r="V50" s="12">
        <f t="shared" si="12"/>
        <v>809060.61176402704</v>
      </c>
      <c r="W50" s="12">
        <f>AZ59</f>
        <v>212849.26463598985</v>
      </c>
      <c r="X50" s="9"/>
      <c r="Y50" s="38">
        <f t="shared" si="13"/>
        <v>0.172564032937987</v>
      </c>
      <c r="Z50" s="38">
        <f t="shared" si="14"/>
        <v>1.1567091496795863</v>
      </c>
      <c r="AA50" s="13">
        <f t="shared" si="15"/>
        <v>9.9045294738321396E-2</v>
      </c>
      <c r="AB50" s="14"/>
      <c r="AC50" s="28">
        <v>632.91454010000007</v>
      </c>
      <c r="AD50" s="13">
        <f t="shared" si="16"/>
        <v>0.20043800349405161</v>
      </c>
      <c r="AE50" s="28">
        <f t="shared" si="17"/>
        <v>79.114317512500008</v>
      </c>
      <c r="AG50" s="41">
        <v>320.21569186199997</v>
      </c>
      <c r="AH50" s="41">
        <v>140.54593644900001</v>
      </c>
      <c r="AI50" s="41">
        <v>0</v>
      </c>
      <c r="AJ50" s="41">
        <v>292.18642940300026</v>
      </c>
      <c r="AK50" s="41">
        <v>103.08705584200005</v>
      </c>
      <c r="AL50" s="41">
        <v>405.66869262400007</v>
      </c>
      <c r="AM50" s="41">
        <v>38.128928376000005</v>
      </c>
      <c r="AN50" s="41">
        <v>264.20122117099999</v>
      </c>
      <c r="AO50" s="41">
        <v>847.04013187800001</v>
      </c>
      <c r="AP50" s="66">
        <f t="shared" si="1"/>
        <v>2411.0740876050004</v>
      </c>
      <c r="AQ50" s="26">
        <v>115.10634281</v>
      </c>
      <c r="AR50" s="26">
        <v>88.729072200000004</v>
      </c>
      <c r="AS50" s="26">
        <v>0</v>
      </c>
      <c r="AT50" s="26">
        <v>93.443712099999999</v>
      </c>
      <c r="AU50" s="26">
        <v>97.870458499999998</v>
      </c>
      <c r="AV50" s="26">
        <v>100.003597</v>
      </c>
      <c r="AW50" s="26">
        <v>87.753840999999994</v>
      </c>
      <c r="AX50" s="26">
        <v>89.119011700000001</v>
      </c>
      <c r="AY50" s="26">
        <v>102.7712496</v>
      </c>
      <c r="AZ50" s="12">
        <f t="shared" si="2"/>
        <v>241232.54265858</v>
      </c>
    </row>
    <row r="51" spans="1:52" ht="33" x14ac:dyDescent="0.3">
      <c r="A51" s="3" t="s">
        <v>22</v>
      </c>
      <c r="B51" s="4">
        <f>1553554-(B50+B49+B48)</f>
        <v>36032</v>
      </c>
      <c r="C51" s="6">
        <v>97.869573900000006</v>
      </c>
      <c r="D51" s="6">
        <v>92.629243399999993</v>
      </c>
      <c r="E51" s="6">
        <v>77.957834640000002</v>
      </c>
      <c r="F51" s="6">
        <v>120.41701501</v>
      </c>
      <c r="G51" s="7">
        <v>49.32</v>
      </c>
      <c r="H51" s="51">
        <v>91.34</v>
      </c>
      <c r="I51" s="54">
        <f t="shared" si="3"/>
        <v>-41.023368117229133</v>
      </c>
      <c r="J51" s="10">
        <f t="shared" si="4"/>
        <v>9.2876077189092521E-2</v>
      </c>
      <c r="K51" s="47">
        <f t="shared" si="5"/>
        <v>0.10750235600002767</v>
      </c>
      <c r="L51" s="47">
        <f t="shared" si="6"/>
        <v>0.1824757445571861</v>
      </c>
      <c r="M51" s="47">
        <f t="shared" si="7"/>
        <v>3.283221311931437E-2</v>
      </c>
      <c r="N51" s="47">
        <f t="shared" si="8"/>
        <v>6.3150102798053581E-2</v>
      </c>
      <c r="O51" s="48">
        <f t="shared" si="9"/>
        <v>0.13386337749069399</v>
      </c>
      <c r="P51" s="72">
        <f>AP56</f>
        <v>2332.5845649160001</v>
      </c>
      <c r="Q51" s="64"/>
      <c r="R51" s="9">
        <v>20855.101716274999</v>
      </c>
      <c r="S51" s="58">
        <v>14490.547070045999</v>
      </c>
      <c r="T51" s="43">
        <f t="shared" si="10"/>
        <v>37678.233351236995</v>
      </c>
      <c r="U51" s="12">
        <f t="shared" si="11"/>
        <v>1625818.5709977467</v>
      </c>
      <c r="V51" s="12">
        <f t="shared" si="12"/>
        <v>1744908.4240368407</v>
      </c>
      <c r="W51" s="12">
        <f>AZ56</f>
        <v>233930.98278669643</v>
      </c>
      <c r="X51" s="9"/>
      <c r="Y51" s="38">
        <f t="shared" si="13"/>
        <v>7.2687075837207793E-2</v>
      </c>
      <c r="Z51" s="38">
        <f t="shared" si="14"/>
        <v>-4.2792511099033523E-2</v>
      </c>
      <c r="AA51" s="13">
        <f t="shared" si="15"/>
        <v>1.7410447918495234E-2</v>
      </c>
      <c r="AB51" s="14"/>
      <c r="AC51" s="28">
        <v>759.77466689999994</v>
      </c>
      <c r="AD51" s="13">
        <f t="shared" si="16"/>
        <v>7.2509220035959734E-2</v>
      </c>
      <c r="AE51" s="28">
        <f t="shared" si="17"/>
        <v>94.971833362499993</v>
      </c>
      <c r="AG51" s="41">
        <v>313.81406772499997</v>
      </c>
      <c r="AH51" s="41">
        <v>146.45146785100002</v>
      </c>
      <c r="AI51" s="41">
        <v>49.972251279999995</v>
      </c>
      <c r="AJ51" s="41">
        <v>278.09939992500028</v>
      </c>
      <c r="AK51" s="41">
        <v>209.45866136199999</v>
      </c>
      <c r="AL51" s="41">
        <v>467.98272818000004</v>
      </c>
      <c r="AM51" s="41">
        <v>41.925614807999999</v>
      </c>
      <c r="AN51" s="41">
        <v>182.50859310899992</v>
      </c>
      <c r="AO51" s="41">
        <v>786.53196335400003</v>
      </c>
      <c r="AP51" s="66">
        <f t="shared" si="1"/>
        <v>2476.7447475940003</v>
      </c>
      <c r="AQ51" s="26">
        <v>106.00714406</v>
      </c>
      <c r="AR51" s="26">
        <v>86.735268199999993</v>
      </c>
      <c r="AS51" s="26">
        <v>86.865758999999997</v>
      </c>
      <c r="AT51" s="26">
        <v>90.1977057</v>
      </c>
      <c r="AU51" s="26">
        <v>94.956430600000004</v>
      </c>
      <c r="AV51" s="26">
        <v>94.303683699999993</v>
      </c>
      <c r="AW51" s="26">
        <v>86.160525100000001</v>
      </c>
      <c r="AX51" s="26">
        <v>87.512315400000006</v>
      </c>
      <c r="AY51" s="26">
        <v>84.429895400000007</v>
      </c>
      <c r="AZ51" s="12">
        <f t="shared" si="2"/>
        <v>225406.68175551353</v>
      </c>
    </row>
    <row r="52" spans="1:52" ht="33" x14ac:dyDescent="0.3">
      <c r="A52" s="3" t="s">
        <v>21</v>
      </c>
      <c r="B52" s="4">
        <v>-1442122</v>
      </c>
      <c r="C52" s="6">
        <v>106.959316</v>
      </c>
      <c r="D52" s="6">
        <v>102.5871053</v>
      </c>
      <c r="E52" s="6">
        <v>92.183248559999996</v>
      </c>
      <c r="F52" s="6">
        <v>124.37057211</v>
      </c>
      <c r="G52" s="7">
        <v>52.434563070000003</v>
      </c>
      <c r="H52" s="51">
        <v>103.56708089999999</v>
      </c>
      <c r="I52" s="54">
        <f t="shared" si="3"/>
        <v>-0.51587868432767825</v>
      </c>
      <c r="J52" s="10">
        <f t="shared" si="4"/>
        <v>-8.4974902980868003E-2</v>
      </c>
      <c r="K52" s="47">
        <f t="shared" si="5"/>
        <v>-8.9128094347350736E-2</v>
      </c>
      <c r="L52" s="47">
        <f t="shared" si="6"/>
        <v>-9.3103803066928947E-2</v>
      </c>
      <c r="M52" s="47">
        <f t="shared" si="7"/>
        <v>-0.10681871631377514</v>
      </c>
      <c r="N52" s="47">
        <f t="shared" si="8"/>
        <v>2.919401384076413E-2</v>
      </c>
      <c r="O52" s="48">
        <f t="shared" si="9"/>
        <v>-0.11240901876186796</v>
      </c>
      <c r="P52" s="72">
        <f>AP53</f>
        <v>2335.3440233829997</v>
      </c>
      <c r="Q52" s="64"/>
      <c r="R52" s="9">
        <v>18918.779669934</v>
      </c>
      <c r="S52" s="58">
        <v>13429.538697122</v>
      </c>
      <c r="T52" s="43">
        <f t="shared" si="10"/>
        <v>34683.662390439</v>
      </c>
      <c r="U52" s="12">
        <f t="shared" si="11"/>
        <v>1743994.5687654007</v>
      </c>
      <c r="V52" s="12">
        <f t="shared" si="12"/>
        <v>1670239.4109344471</v>
      </c>
      <c r="W52" s="12">
        <f>AZ53</f>
        <v>238003.82597902662</v>
      </c>
      <c r="X52" s="9"/>
      <c r="Y52" s="38">
        <f t="shared" si="13"/>
        <v>-0.19846863102780074</v>
      </c>
      <c r="Z52" s="38">
        <f t="shared" si="14"/>
        <v>-0.23880825192694274</v>
      </c>
      <c r="AA52" s="13">
        <f t="shared" si="15"/>
        <v>1.3565818390826649E-2</v>
      </c>
      <c r="AB52" s="14"/>
      <c r="AC52" s="28">
        <v>814.86533540000005</v>
      </c>
      <c r="AD52" s="13">
        <f t="shared" si="16"/>
        <v>-0.19042949375657048</v>
      </c>
      <c r="AE52" s="28">
        <f t="shared" si="17"/>
        <v>101.85816692500001</v>
      </c>
      <c r="AG52" s="41">
        <v>278.10542536899999</v>
      </c>
      <c r="AH52" s="41">
        <v>132.90190830099996</v>
      </c>
      <c r="AI52" s="41">
        <v>171.18429104000001</v>
      </c>
      <c r="AJ52" s="41">
        <v>284.45252979599957</v>
      </c>
      <c r="AK52" s="41">
        <v>242.34578603000006</v>
      </c>
      <c r="AL52" s="41">
        <v>216.70623121199998</v>
      </c>
      <c r="AM52" s="41">
        <v>41.282890488</v>
      </c>
      <c r="AN52" s="41">
        <v>223.48929842700002</v>
      </c>
      <c r="AO52" s="41">
        <v>818.58404610600007</v>
      </c>
      <c r="AP52" s="66">
        <f t="shared" si="1"/>
        <v>2409.0524067689998</v>
      </c>
      <c r="AQ52" s="26">
        <v>108.09594190999999</v>
      </c>
      <c r="AR52" s="26">
        <v>90.255679200000003</v>
      </c>
      <c r="AS52" s="26">
        <v>90.385426300000006</v>
      </c>
      <c r="AT52" s="26">
        <v>92.929672800000006</v>
      </c>
      <c r="AU52" s="26">
        <v>96.690007300000005</v>
      </c>
      <c r="AV52" s="26">
        <v>97.597277500000004</v>
      </c>
      <c r="AW52" s="26">
        <v>90.057800999999998</v>
      </c>
      <c r="AX52" s="26">
        <v>90.722699399999996</v>
      </c>
      <c r="AY52" s="26">
        <v>85.819762299999994</v>
      </c>
      <c r="AZ52" s="12">
        <f t="shared" si="2"/>
        <v>222790.30658872784</v>
      </c>
    </row>
    <row r="53" spans="1:52" ht="33" x14ac:dyDescent="0.3">
      <c r="A53" s="3" t="s">
        <v>20</v>
      </c>
      <c r="B53" s="4">
        <v>-698162</v>
      </c>
      <c r="C53" s="6">
        <v>97.870458499999998</v>
      </c>
      <c r="D53" s="6">
        <v>93.443712099999999</v>
      </c>
      <c r="E53" s="6">
        <v>83.600637539999994</v>
      </c>
      <c r="F53" s="6">
        <v>111.08546724999999</v>
      </c>
      <c r="G53" s="7">
        <v>53.965338430000003</v>
      </c>
      <c r="H53" s="51">
        <v>91.925206959999997</v>
      </c>
      <c r="I53" s="54">
        <f t="shared" si="3"/>
        <v>-2.0620070986389978</v>
      </c>
      <c r="J53" s="10">
        <f t="shared" si="4"/>
        <v>8.8545988573252715E-2</v>
      </c>
      <c r="K53" s="47">
        <f t="shared" si="5"/>
        <v>2.7899376441831228E-2</v>
      </c>
      <c r="L53" s="47">
        <f t="shared" si="6"/>
        <v>-0.15661267575543897</v>
      </c>
      <c r="M53" s="47">
        <f t="shared" si="7"/>
        <v>0.12054685308082018</v>
      </c>
      <c r="N53" s="47">
        <f t="shared" si="8"/>
        <v>1.3984190444369944E-2</v>
      </c>
      <c r="O53" s="48">
        <f t="shared" si="9"/>
        <v>8.3380753696156884E-2</v>
      </c>
      <c r="P53" s="72">
        <f>AP50</f>
        <v>2411.0740876050004</v>
      </c>
      <c r="Q53" s="64"/>
      <c r="R53" s="9">
        <v>16720.761890287995</v>
      </c>
      <c r="S53" s="58">
        <v>11444.993556613997</v>
      </c>
      <c r="T53" s="43">
        <f t="shared" si="10"/>
        <v>30576.829534506993</v>
      </c>
      <c r="U53" s="12">
        <f t="shared" si="11"/>
        <v>1397866.3541826119</v>
      </c>
      <c r="V53" s="12">
        <f t="shared" si="12"/>
        <v>1271372.4569097052</v>
      </c>
      <c r="W53" s="12">
        <f>AZ50</f>
        <v>241232.54265858</v>
      </c>
      <c r="X53" s="9"/>
      <c r="Y53" s="38">
        <f t="shared" si="13"/>
        <v>-5.1038630795640041E-2</v>
      </c>
      <c r="Z53" s="38">
        <f t="shared" si="14"/>
        <v>-0.18031986243626538</v>
      </c>
      <c r="AA53" s="13">
        <f t="shared" si="15"/>
        <v>3.5292384435920282E-2</v>
      </c>
      <c r="AB53" s="14"/>
      <c r="AC53" s="28">
        <v>659.69094210000003</v>
      </c>
      <c r="AD53" s="13">
        <f t="shared" si="16"/>
        <v>0.13639701162724222</v>
      </c>
      <c r="AE53" s="28">
        <f t="shared" si="17"/>
        <v>82.461367762500004</v>
      </c>
      <c r="AG53" s="41">
        <v>298.65832617399997</v>
      </c>
      <c r="AH53" s="41">
        <v>133.75406167599996</v>
      </c>
      <c r="AI53" s="41">
        <v>135.22107815999999</v>
      </c>
      <c r="AJ53" s="41">
        <v>262.190120057</v>
      </c>
      <c r="AK53" s="41">
        <v>243.14381749</v>
      </c>
      <c r="AL53" s="41">
        <v>161.53209725499994</v>
      </c>
      <c r="AM53" s="41">
        <v>43.358236991999995</v>
      </c>
      <c r="AN53" s="41">
        <v>247.88455527499994</v>
      </c>
      <c r="AO53" s="41">
        <v>809.60173030400006</v>
      </c>
      <c r="AP53" s="66">
        <f t="shared" si="1"/>
        <v>2335.3440233829997</v>
      </c>
      <c r="AQ53" s="26">
        <v>131.41284594999999</v>
      </c>
      <c r="AR53" s="26">
        <v>100.91261059999999</v>
      </c>
      <c r="AS53" s="26">
        <v>100.9128858</v>
      </c>
      <c r="AT53" s="26">
        <v>102.5871053</v>
      </c>
      <c r="AU53" s="26">
        <v>106.959316</v>
      </c>
      <c r="AV53" s="26">
        <v>114.0962165</v>
      </c>
      <c r="AW53" s="26">
        <v>100.7062749</v>
      </c>
      <c r="AX53" s="26">
        <v>101.21055200000001</v>
      </c>
      <c r="AY53" s="26">
        <v>87.480374299999994</v>
      </c>
      <c r="AZ53" s="12">
        <f t="shared" si="2"/>
        <v>238003.82597902662</v>
      </c>
    </row>
    <row r="54" spans="1:52" ht="33" x14ac:dyDescent="0.3">
      <c r="A54" s="3" t="s">
        <v>19</v>
      </c>
      <c r="B54" s="4">
        <v>741453</v>
      </c>
      <c r="C54" s="6">
        <v>106.536495</v>
      </c>
      <c r="D54" s="6">
        <v>96.050733399999999</v>
      </c>
      <c r="E54" s="6">
        <v>70.507717999999997</v>
      </c>
      <c r="F54" s="6">
        <v>124.47647075</v>
      </c>
      <c r="G54" s="7">
        <v>54.72</v>
      </c>
      <c r="H54" s="51">
        <v>99.59</v>
      </c>
      <c r="I54" s="54">
        <f t="shared" si="3"/>
        <v>-2.0714596879370641</v>
      </c>
      <c r="J54" s="10">
        <f t="shared" si="4"/>
        <v>0.16554672180645708</v>
      </c>
      <c r="K54" s="47">
        <f t="shared" si="5"/>
        <v>0.16753384727409065</v>
      </c>
      <c r="L54" s="47">
        <f t="shared" si="6"/>
        <v>0.11871738438620297</v>
      </c>
      <c r="M54" s="47">
        <f t="shared" si="7"/>
        <v>0.1581065278555866</v>
      </c>
      <c r="N54" s="47">
        <f t="shared" si="8"/>
        <v>6.8713450292397629E-2</v>
      </c>
      <c r="O54" s="48">
        <f t="shared" si="9"/>
        <v>0.14519530073300527</v>
      </c>
      <c r="P54" s="72">
        <f>AP47</f>
        <v>2635.6122888109994</v>
      </c>
      <c r="Q54" s="64"/>
      <c r="R54" s="9">
        <v>18813.843463631005</v>
      </c>
      <c r="S54" s="58">
        <v>8372.0139564969977</v>
      </c>
      <c r="T54" s="43">
        <f t="shared" si="10"/>
        <v>29821.469708939003</v>
      </c>
      <c r="U54" s="12">
        <f t="shared" si="11"/>
        <v>1326521.1694298382</v>
      </c>
      <c r="V54" s="12">
        <f t="shared" si="12"/>
        <v>1042118.7503744904</v>
      </c>
      <c r="W54" s="12">
        <f>AZ47</f>
        <v>249746.21429254115</v>
      </c>
      <c r="X54" s="9"/>
      <c r="Y54" s="38">
        <f t="shared" si="13"/>
        <v>0.21069489521098361</v>
      </c>
      <c r="Z54" s="38">
        <f t="shared" si="14"/>
        <v>0.87937940907478118</v>
      </c>
      <c r="AA54" s="13">
        <f t="shared" si="15"/>
        <v>0.22675222647412055</v>
      </c>
      <c r="AB54" s="14"/>
      <c r="AC54" s="28">
        <v>749.67081520000011</v>
      </c>
      <c r="AD54" s="13">
        <f t="shared" si="16"/>
        <v>0.21144409637676906</v>
      </c>
      <c r="AE54" s="28">
        <f t="shared" si="17"/>
        <v>93.708851900000013</v>
      </c>
      <c r="AG54" s="41">
        <v>268.75174287099998</v>
      </c>
      <c r="AH54" s="41">
        <v>119.52373529199998</v>
      </c>
      <c r="AI54" s="41">
        <v>109.15792328000001</v>
      </c>
      <c r="AJ54" s="41">
        <v>206.79406580600013</v>
      </c>
      <c r="AK54" s="41">
        <v>257.93297703299999</v>
      </c>
      <c r="AL54" s="41">
        <v>168.09475005800005</v>
      </c>
      <c r="AM54" s="41">
        <v>36.724882823999998</v>
      </c>
      <c r="AN54" s="41">
        <v>205.66877190299996</v>
      </c>
      <c r="AO54" s="41">
        <v>760.41024106099974</v>
      </c>
      <c r="AP54" s="66">
        <f t="shared" si="1"/>
        <v>2133.0590901279998</v>
      </c>
      <c r="AQ54" s="26">
        <v>135.62568489</v>
      </c>
      <c r="AR54" s="26">
        <v>89.393854099999999</v>
      </c>
      <c r="AS54" s="26">
        <v>88.728818000000004</v>
      </c>
      <c r="AT54" s="26">
        <v>90.081243799999996</v>
      </c>
      <c r="AU54" s="26">
        <v>98.705369000000005</v>
      </c>
      <c r="AV54" s="26">
        <v>110.8664641</v>
      </c>
      <c r="AW54" s="26">
        <v>88.495569200000006</v>
      </c>
      <c r="AX54" s="26">
        <v>90.025318600000006</v>
      </c>
      <c r="AY54" s="26">
        <v>101.4211196</v>
      </c>
      <c r="AZ54" s="12">
        <f t="shared" si="2"/>
        <v>218430.53109035172</v>
      </c>
    </row>
    <row r="55" spans="1:52" ht="33" x14ac:dyDescent="0.3">
      <c r="A55" s="3" t="s">
        <v>18</v>
      </c>
      <c r="B55" s="4">
        <f>-2193268-(B54+B53+B52)</f>
        <v>-794437</v>
      </c>
      <c r="C55" s="6">
        <v>124.17326250000001</v>
      </c>
      <c r="D55" s="6">
        <v>112.1424823</v>
      </c>
      <c r="E55" s="6">
        <v>78.878209859999998</v>
      </c>
      <c r="F55" s="6">
        <v>144.15701333999999</v>
      </c>
      <c r="G55" s="7">
        <v>58.48</v>
      </c>
      <c r="H55" s="51">
        <v>114.05</v>
      </c>
      <c r="I55" s="54">
        <f t="shared" si="3"/>
        <v>2.0353331982271721</v>
      </c>
      <c r="J55" s="10">
        <f t="shared" si="4"/>
        <v>-4.7069900414350579E-2</v>
      </c>
      <c r="K55" s="47">
        <f t="shared" si="5"/>
        <v>7.5179466577582647E-3</v>
      </c>
      <c r="L55" s="47">
        <f t="shared" si="6"/>
        <v>0.19792983217684809</v>
      </c>
      <c r="M55" s="47">
        <f t="shared" si="7"/>
        <v>-5.6698362990654776E-2</v>
      </c>
      <c r="N55" s="47">
        <f t="shared" si="8"/>
        <v>-5.620725034199725E-2</v>
      </c>
      <c r="O55" s="48">
        <f t="shared" si="9"/>
        <v>1.9324857518632246E-2</v>
      </c>
      <c r="P55" s="72">
        <f>AP44</f>
        <v>2601.096493812001</v>
      </c>
      <c r="Q55" s="64"/>
      <c r="R55" s="9">
        <v>20360.659947386001</v>
      </c>
      <c r="S55" s="58">
        <v>13586.134145588003</v>
      </c>
      <c r="T55" s="43">
        <f t="shared" si="10"/>
        <v>36547.890586786001</v>
      </c>
      <c r="U55" s="12">
        <f t="shared" si="11"/>
        <v>1606012.4082180094</v>
      </c>
      <c r="V55" s="12">
        <f t="shared" si="12"/>
        <v>1958536.5212645591</v>
      </c>
      <c r="W55" s="12">
        <f>AZ44</f>
        <v>306376.72443685768</v>
      </c>
      <c r="X55" s="9"/>
      <c r="Y55" s="38">
        <f t="shared" si="13"/>
        <v>-7.2089169377190898E-2</v>
      </c>
      <c r="Z55" s="38">
        <f t="shared" si="14"/>
        <v>-0.18795774289914946</v>
      </c>
      <c r="AA55" s="13">
        <f t="shared" si="15"/>
        <v>-7.4947439742397093E-2</v>
      </c>
      <c r="AB55" s="14"/>
      <c r="AC55" s="28">
        <v>908.18428329999995</v>
      </c>
      <c r="AD55" s="13">
        <f t="shared" si="16"/>
        <v>-0.1371545120197302</v>
      </c>
      <c r="AE55" s="28">
        <f t="shared" si="17"/>
        <v>113.52303541249999</v>
      </c>
      <c r="AG55" s="41">
        <v>302.37704398599999</v>
      </c>
      <c r="AH55" s="41">
        <v>133.68313837900001</v>
      </c>
      <c r="AI55" s="41">
        <v>165.03223576000002</v>
      </c>
      <c r="AJ55" s="41">
        <v>171.41665403499997</v>
      </c>
      <c r="AK55" s="41">
        <v>299.7278536899999</v>
      </c>
      <c r="AL55" s="41">
        <v>185.47249582900005</v>
      </c>
      <c r="AM55" s="41">
        <v>42.463746696000001</v>
      </c>
      <c r="AN55" s="41">
        <v>253.74551992799999</v>
      </c>
      <c r="AO55" s="41">
        <v>884.91700463400002</v>
      </c>
      <c r="AP55" s="66">
        <f t="shared" si="1"/>
        <v>2438.8356929370002</v>
      </c>
      <c r="AQ55" s="26">
        <v>142.25440449000001</v>
      </c>
      <c r="AR55" s="26">
        <v>91.473638100000002</v>
      </c>
      <c r="AS55" s="26">
        <v>91.560245199999997</v>
      </c>
      <c r="AT55" s="26">
        <v>93.698584199999999</v>
      </c>
      <c r="AU55" s="26">
        <v>101.877064</v>
      </c>
      <c r="AV55" s="26">
        <v>115.1818481</v>
      </c>
      <c r="AW55" s="26">
        <v>91.417415300000002</v>
      </c>
      <c r="AX55" s="26">
        <v>91.857876300000001</v>
      </c>
      <c r="AY55" s="26">
        <v>105.0588126</v>
      </c>
      <c r="AZ55" s="12">
        <f t="shared" si="2"/>
        <v>258472.07798608526</v>
      </c>
    </row>
    <row r="56" spans="1:52" ht="33" x14ac:dyDescent="0.3">
      <c r="A56" s="3" t="s">
        <v>17</v>
      </c>
      <c r="B56" s="4">
        <v>-2411381</v>
      </c>
      <c r="C56" s="6">
        <v>118.32843939999999</v>
      </c>
      <c r="D56" s="6">
        <v>112.9855635</v>
      </c>
      <c r="E56" s="6">
        <v>94.490560700000003</v>
      </c>
      <c r="F56" s="6">
        <v>135.98354667000001</v>
      </c>
      <c r="G56" s="7">
        <v>55.192999999999998</v>
      </c>
      <c r="H56" s="51">
        <v>116.254</v>
      </c>
      <c r="I56" s="54">
        <f t="shared" si="3"/>
        <v>-1.1077237483417179</v>
      </c>
      <c r="J56" s="10">
        <f t="shared" si="4"/>
        <v>-0.21179109035050789</v>
      </c>
      <c r="K56" s="47">
        <f t="shared" si="5"/>
        <v>-0.25296005006869743</v>
      </c>
      <c r="L56" s="47">
        <f t="shared" si="6"/>
        <v>-0.184632866719776</v>
      </c>
      <c r="M56" s="47">
        <f t="shared" si="7"/>
        <v>-0.22700885339395452</v>
      </c>
      <c r="N56" s="47">
        <f t="shared" si="8"/>
        <v>3.2141757106879512E-2</v>
      </c>
      <c r="O56" s="48">
        <f t="shared" si="9"/>
        <v>-0.27974951399521741</v>
      </c>
      <c r="P56" s="72">
        <f>AP41</f>
        <v>2614.5311262730006</v>
      </c>
      <c r="Q56" s="64"/>
      <c r="R56" s="9">
        <v>15771.271719208997</v>
      </c>
      <c r="S56" s="58">
        <v>11695.638599585001</v>
      </c>
      <c r="T56" s="43">
        <f t="shared" si="10"/>
        <v>30081.441445067001</v>
      </c>
      <c r="U56" s="12">
        <f t="shared" si="11"/>
        <v>1490236.3077001111</v>
      </c>
      <c r="V56" s="12">
        <f t="shared" si="12"/>
        <v>1590414.4173421205</v>
      </c>
      <c r="W56" s="12">
        <f>AZ41</f>
        <v>283414.57334365329</v>
      </c>
      <c r="X56" s="9"/>
      <c r="Y56" s="38">
        <f t="shared" si="13"/>
        <v>-0.15017649171955702</v>
      </c>
      <c r="Z56" s="38">
        <f t="shared" si="14"/>
        <v>-0.40534306603417058</v>
      </c>
      <c r="AA56" s="13">
        <f t="shared" si="15"/>
        <v>-0.23323138968371535</v>
      </c>
      <c r="AB56" s="14"/>
      <c r="AC56" s="28">
        <v>783.62271110000006</v>
      </c>
      <c r="AD56" s="13">
        <f t="shared" si="16"/>
        <v>-0.11045637520956735</v>
      </c>
      <c r="AE56" s="28">
        <f t="shared" si="17"/>
        <v>97.952838887500008</v>
      </c>
      <c r="AG56" s="41">
        <v>288.08672940100001</v>
      </c>
      <c r="AH56" s="41">
        <v>136.31104830200002</v>
      </c>
      <c r="AI56" s="41">
        <v>99.838581359999992</v>
      </c>
      <c r="AJ56" s="41">
        <v>156.23782248100002</v>
      </c>
      <c r="AK56" s="41">
        <v>321.18562883499999</v>
      </c>
      <c r="AL56" s="41">
        <v>175.96527297699998</v>
      </c>
      <c r="AM56" s="41">
        <v>41.469185016000004</v>
      </c>
      <c r="AN56" s="41">
        <v>227.313830878</v>
      </c>
      <c r="AO56" s="41">
        <v>886.17646566600001</v>
      </c>
      <c r="AP56" s="66">
        <f t="shared" si="1"/>
        <v>2332.5845649160001</v>
      </c>
      <c r="AQ56" s="26">
        <v>127.29431775</v>
      </c>
      <c r="AR56" s="26">
        <v>90.173672699999997</v>
      </c>
      <c r="AS56" s="26">
        <v>90.277142999999995</v>
      </c>
      <c r="AT56" s="26">
        <v>92.629243399999993</v>
      </c>
      <c r="AU56" s="26">
        <v>97.869573900000006</v>
      </c>
      <c r="AV56" s="26">
        <v>110.894261</v>
      </c>
      <c r="AW56" s="26">
        <v>90.051235199999994</v>
      </c>
      <c r="AX56" s="26">
        <v>90.602250499999997</v>
      </c>
      <c r="AY56" s="26">
        <v>97.277287200000004</v>
      </c>
      <c r="AZ56" s="12">
        <f t="shared" si="2"/>
        <v>233930.98278669643</v>
      </c>
    </row>
    <row r="57" spans="1:52" ht="33" x14ac:dyDescent="0.3">
      <c r="A57" s="3" t="s">
        <v>16</v>
      </c>
      <c r="B57" s="4">
        <v>259763</v>
      </c>
      <c r="C57" s="6">
        <v>93.267530199999996</v>
      </c>
      <c r="D57" s="6">
        <v>84.404729700000004</v>
      </c>
      <c r="E57" s="6">
        <v>77.0444976</v>
      </c>
      <c r="F57" s="6">
        <v>105.11407766000001</v>
      </c>
      <c r="G57" s="7">
        <v>56.966999999999999</v>
      </c>
      <c r="H57" s="51">
        <v>83.731999999999999</v>
      </c>
      <c r="I57" s="54">
        <f t="shared" si="3"/>
        <v>1.5897799147684619</v>
      </c>
      <c r="J57" s="10">
        <f t="shared" si="4"/>
        <v>5.0573762271663526E-2</v>
      </c>
      <c r="K57" s="47">
        <f t="shared" si="5"/>
        <v>2.0922930578379691E-2</v>
      </c>
      <c r="L57" s="47">
        <f t="shared" si="6"/>
        <v>-6.9101496743357678E-3</v>
      </c>
      <c r="M57" s="47">
        <f t="shared" si="7"/>
        <v>-2.4170415862068854E-2</v>
      </c>
      <c r="N57" s="47">
        <f t="shared" si="8"/>
        <v>-9.0929836572050601E-3</v>
      </c>
      <c r="O57" s="48">
        <f t="shared" si="9"/>
        <v>-1.3853723785410554E-2</v>
      </c>
      <c r="P57" s="72">
        <f>AP38</f>
        <v>2334.6150728310004</v>
      </c>
      <c r="Q57" s="64"/>
      <c r="R57" s="9">
        <v>16437.745544811005</v>
      </c>
      <c r="S57" s="58">
        <v>8997.3767758380036</v>
      </c>
      <c r="T57" s="43">
        <f t="shared" si="10"/>
        <v>27769.737393480013</v>
      </c>
      <c r="U57" s="12">
        <f t="shared" si="11"/>
        <v>1266437.8471766021</v>
      </c>
      <c r="V57" s="12">
        <f t="shared" si="12"/>
        <v>945750.96115171642</v>
      </c>
      <c r="W57" s="12">
        <f>AZ38</f>
        <v>217313.39854609576</v>
      </c>
      <c r="X57" s="9"/>
      <c r="Y57" s="38">
        <f t="shared" si="13"/>
        <v>0.18556455188219315</v>
      </c>
      <c r="Z57" s="38">
        <f t="shared" si="14"/>
        <v>4.3686196756657046E-2</v>
      </c>
      <c r="AA57" s="13">
        <f t="shared" si="15"/>
        <v>4.1568377672138723E-2</v>
      </c>
      <c r="AB57" s="14"/>
      <c r="AC57" s="28">
        <v>697.06658690000006</v>
      </c>
      <c r="AD57" s="13">
        <f t="shared" si="16"/>
        <v>2.627675267216267E-2</v>
      </c>
      <c r="AE57" s="28">
        <f t="shared" si="17"/>
        <v>87.133323362500008</v>
      </c>
      <c r="AG57" s="41">
        <v>278.64945392200002</v>
      </c>
      <c r="AH57" s="41">
        <v>126.754573724</v>
      </c>
      <c r="AI57" s="41">
        <v>105.01600648</v>
      </c>
      <c r="AJ57" s="41">
        <v>178.36269761700001</v>
      </c>
      <c r="AK57" s="41">
        <v>247.93332918599998</v>
      </c>
      <c r="AL57" s="41">
        <v>169.59685853100001</v>
      </c>
      <c r="AM57" s="41">
        <v>39.670227072000003</v>
      </c>
      <c r="AN57" s="41">
        <v>209.828171841</v>
      </c>
      <c r="AO57" s="41">
        <v>843.61644344800004</v>
      </c>
      <c r="AP57" s="66">
        <f t="shared" si="1"/>
        <v>2199.4277618209999</v>
      </c>
      <c r="AQ57" s="26">
        <v>103.45697445</v>
      </c>
      <c r="AR57" s="26">
        <v>80.735673399999996</v>
      </c>
      <c r="AS57" s="26">
        <v>81.1495496</v>
      </c>
      <c r="AT57" s="26">
        <v>82.951371499999993</v>
      </c>
      <c r="AU57" s="26">
        <v>87.5330139</v>
      </c>
      <c r="AV57" s="26">
        <v>92.023434399999999</v>
      </c>
      <c r="AW57" s="26">
        <v>80.773063100000002</v>
      </c>
      <c r="AX57" s="26">
        <v>81.261342200000001</v>
      </c>
      <c r="AY57" s="26">
        <v>95.728411300000005</v>
      </c>
      <c r="AZ57" s="12">
        <f t="shared" si="2"/>
        <v>200701.78076233272</v>
      </c>
    </row>
    <row r="58" spans="1:52" ht="33" x14ac:dyDescent="0.3">
      <c r="A58" s="3" t="s">
        <v>15</v>
      </c>
      <c r="B58" s="4">
        <v>672729</v>
      </c>
      <c r="C58" s="6">
        <v>97.984420099999994</v>
      </c>
      <c r="D58" s="6">
        <v>86.170724000000007</v>
      </c>
      <c r="E58" s="6">
        <v>76.512108589999997</v>
      </c>
      <c r="F58" s="6">
        <v>102.57342669000001</v>
      </c>
      <c r="G58" s="7">
        <v>56.448999999999998</v>
      </c>
      <c r="H58" s="51">
        <v>82.572000000000003</v>
      </c>
      <c r="I58" s="54">
        <f t="shared" si="3"/>
        <v>-3.0356755840762029</v>
      </c>
      <c r="J58" s="10">
        <f t="shared" si="4"/>
        <v>-5.2143628495077463E-2</v>
      </c>
      <c r="K58" s="47">
        <f t="shared" si="5"/>
        <v>-1.0922352236475334E-3</v>
      </c>
      <c r="L58" s="47">
        <f t="shared" si="6"/>
        <v>0.13413837494659486</v>
      </c>
      <c r="M58" s="47">
        <f t="shared" si="7"/>
        <v>0.10241261551832434</v>
      </c>
      <c r="N58" s="47">
        <f t="shared" si="8"/>
        <v>-3.5199914967492689E-2</v>
      </c>
      <c r="O58" s="48">
        <f t="shared" si="9"/>
        <v>3.3183161362205214E-3</v>
      </c>
      <c r="P58" s="72">
        <f>AP35</f>
        <v>2416.7627946570001</v>
      </c>
      <c r="Q58" s="64"/>
      <c r="R58" s="9">
        <v>19623.610516608005</v>
      </c>
      <c r="S58" s="58">
        <v>9623.030599402</v>
      </c>
      <c r="T58" s="43">
        <f t="shared" si="10"/>
        <v>31663.403910667002</v>
      </c>
      <c r="U58" s="12">
        <f t="shared" si="11"/>
        <v>1501443.8187745777</v>
      </c>
      <c r="V58" s="12">
        <f t="shared" si="12"/>
        <v>987067.22372338781</v>
      </c>
      <c r="W58" s="12">
        <f>AZ35</f>
        <v>226346.76397007587</v>
      </c>
      <c r="X58" s="9"/>
      <c r="Y58" s="38">
        <f t="shared" si="13"/>
        <v>3.8303686456047648E-2</v>
      </c>
      <c r="Z58" s="38">
        <f t="shared" si="14"/>
        <v>0.83328679737228373</v>
      </c>
      <c r="AA58" s="13">
        <f t="shared" si="15"/>
        <v>-0.1329558386370534</v>
      </c>
      <c r="AB58" s="14"/>
      <c r="AC58" s="28">
        <v>715.38323319999995</v>
      </c>
      <c r="AD58" s="13">
        <f t="shared" si="16"/>
        <v>-6.7977084509617758E-2</v>
      </c>
      <c r="AE58" s="28">
        <f t="shared" si="17"/>
        <v>89.422904149999994</v>
      </c>
      <c r="AG58" s="41">
        <v>361.78075727800001</v>
      </c>
      <c r="AH58" s="41">
        <v>124.844533958</v>
      </c>
      <c r="AI58" s="41">
        <v>0</v>
      </c>
      <c r="AJ58" s="41">
        <v>189.498916573</v>
      </c>
      <c r="AK58" s="41">
        <v>140.63389449300001</v>
      </c>
      <c r="AL58" s="41">
        <v>201.34043856</v>
      </c>
      <c r="AM58" s="41">
        <v>40.271468496000004</v>
      </c>
      <c r="AN58" s="41">
        <v>246.97598338500001</v>
      </c>
      <c r="AO58" s="41">
        <v>879.98948096200002</v>
      </c>
      <c r="AP58" s="66">
        <f t="shared" si="1"/>
        <v>2185.3354737049999</v>
      </c>
      <c r="AQ58" s="26">
        <v>87.143634410000004</v>
      </c>
      <c r="AR58" s="26">
        <v>70.797131699999994</v>
      </c>
      <c r="AS58" s="26">
        <v>0</v>
      </c>
      <c r="AT58" s="26">
        <v>75.861760399999994</v>
      </c>
      <c r="AU58" s="26">
        <v>87.026909700000004</v>
      </c>
      <c r="AV58" s="26">
        <v>80.367443399999999</v>
      </c>
      <c r="AW58" s="26">
        <v>69.6441047</v>
      </c>
      <c r="AX58" s="26">
        <v>71.084371099999998</v>
      </c>
      <c r="AY58" s="26">
        <v>95.296046000000004</v>
      </c>
      <c r="AZ58" s="12">
        <f t="shared" si="2"/>
        <v>187381.71678483658</v>
      </c>
    </row>
    <row r="59" spans="1:52" ht="33" x14ac:dyDescent="0.3">
      <c r="A59" s="3" t="s">
        <v>14</v>
      </c>
      <c r="B59" s="4">
        <f>-2848347-(B58+B57+B56)</f>
        <v>-1369458</v>
      </c>
      <c r="C59" s="6">
        <v>92.875156899999993</v>
      </c>
      <c r="D59" s="6">
        <v>86.076605299999997</v>
      </c>
      <c r="E59" s="6">
        <v>86.775318499999997</v>
      </c>
      <c r="F59" s="6">
        <v>113.0782396</v>
      </c>
      <c r="G59" s="7">
        <v>54.462000000000003</v>
      </c>
      <c r="H59" s="51">
        <v>82.846000000000004</v>
      </c>
      <c r="I59" s="54">
        <f t="shared" si="3"/>
        <v>-0.60033750578696099</v>
      </c>
      <c r="J59" s="10">
        <f t="shared" si="4"/>
        <v>-6.5409113726083962E-2</v>
      </c>
      <c r="K59" s="47">
        <f t="shared" si="5"/>
        <v>-2.6492378411675059E-2</v>
      </c>
      <c r="L59" s="47">
        <f t="shared" si="6"/>
        <v>6.9726109965243241E-2</v>
      </c>
      <c r="M59" s="47">
        <f t="shared" si="7"/>
        <v>-8.355637223768736E-2</v>
      </c>
      <c r="N59" s="47">
        <f t="shared" si="8"/>
        <v>-4.7005251367926298E-2</v>
      </c>
      <c r="O59" s="48">
        <f t="shared" si="9"/>
        <v>1.6621200782174099E-2</v>
      </c>
      <c r="P59" s="72">
        <f>AP32</f>
        <v>1882.1882245209997</v>
      </c>
      <c r="Q59" s="64"/>
      <c r="R59" s="9">
        <v>17965.415500494993</v>
      </c>
      <c r="S59" s="58">
        <v>16002.878323646994</v>
      </c>
      <c r="T59" s="43">
        <f t="shared" si="10"/>
        <v>35850.482048662991</v>
      </c>
      <c r="U59" s="12">
        <f t="shared" si="11"/>
        <v>1558954.6520402899</v>
      </c>
      <c r="V59" s="12">
        <f t="shared" si="12"/>
        <v>1809577.3093710011</v>
      </c>
      <c r="W59" s="12">
        <f>AZ32</f>
        <v>196252.64014365125</v>
      </c>
      <c r="X59" s="9"/>
      <c r="Y59" s="38">
        <f t="shared" si="13"/>
        <v>-0.22088064868796425</v>
      </c>
      <c r="Z59" s="38">
        <f t="shared" si="14"/>
        <v>-0.24627448950855951</v>
      </c>
      <c r="AA59" s="13">
        <f t="shared" si="15"/>
        <v>0.10011767015528479</v>
      </c>
      <c r="AB59" s="14"/>
      <c r="AC59" s="28">
        <v>666.75356669999996</v>
      </c>
      <c r="AD59" s="13">
        <f t="shared" si="16"/>
        <v>-4.5160437684689747E-2</v>
      </c>
      <c r="AE59" s="28">
        <f t="shared" si="17"/>
        <v>83.344195837499996</v>
      </c>
      <c r="AG59" s="41">
        <v>418.51495908700002</v>
      </c>
      <c r="AH59" s="41">
        <v>119.065326165</v>
      </c>
      <c r="AI59" s="41">
        <v>143.87805656</v>
      </c>
      <c r="AJ59" s="41">
        <v>220.50231503000001</v>
      </c>
      <c r="AK59" s="41">
        <v>118.055183707</v>
      </c>
      <c r="AL59" s="41">
        <v>250.05446207599999</v>
      </c>
      <c r="AM59" s="41">
        <v>40.168988327999998</v>
      </c>
      <c r="AN59" s="41">
        <v>226.22785737199999</v>
      </c>
      <c r="AO59" s="41">
        <v>868.70889987600003</v>
      </c>
      <c r="AP59" s="66">
        <f t="shared" si="1"/>
        <v>2405.176048201</v>
      </c>
      <c r="AQ59" s="26">
        <v>100.93751421</v>
      </c>
      <c r="AR59" s="26">
        <v>71.643978399999995</v>
      </c>
      <c r="AS59" s="26">
        <v>72.136402000000004</v>
      </c>
      <c r="AT59" s="26">
        <v>78.852816799999999</v>
      </c>
      <c r="AU59" s="26">
        <v>83.743320499999996</v>
      </c>
      <c r="AV59" s="26">
        <v>87.850294000000005</v>
      </c>
      <c r="AW59" s="26">
        <v>70.677925000000002</v>
      </c>
      <c r="AX59" s="26">
        <v>72.119397899999996</v>
      </c>
      <c r="AY59" s="26">
        <v>95.8904055</v>
      </c>
      <c r="AZ59" s="12">
        <f t="shared" si="2"/>
        <v>212849.26463598985</v>
      </c>
    </row>
    <row r="60" spans="1:52" ht="33" x14ac:dyDescent="0.3">
      <c r="A60" s="3" t="s">
        <v>13</v>
      </c>
      <c r="B60" s="4">
        <v>-547321</v>
      </c>
      <c r="C60" s="6">
        <v>86.800275200000002</v>
      </c>
      <c r="D60" s="6">
        <v>83.796231300000002</v>
      </c>
      <c r="E60" s="6">
        <v>92.825823900000003</v>
      </c>
      <c r="F60" s="6">
        <v>103.62983212</v>
      </c>
      <c r="G60" s="7">
        <v>51.902000000000001</v>
      </c>
      <c r="H60" s="51">
        <v>84.222999999999999</v>
      </c>
      <c r="I60" s="54">
        <f t="shared" si="3"/>
        <v>-1.9347055932441839</v>
      </c>
      <c r="J60" s="10">
        <f t="shared" si="4"/>
        <v>-0.14992022398564928</v>
      </c>
      <c r="K60" s="47">
        <f t="shared" si="5"/>
        <v>-0.10894396512077982</v>
      </c>
      <c r="L60" s="47">
        <f t="shared" si="6"/>
        <v>-0.12246286865437669</v>
      </c>
      <c r="M60" s="47">
        <f t="shared" si="7"/>
        <v>-1.4374225158206334E-2</v>
      </c>
      <c r="N60" s="47">
        <f t="shared" si="8"/>
        <v>2.8727216677584672E-2</v>
      </c>
      <c r="O60" s="48">
        <f t="shared" si="9"/>
        <v>-4.393099272170313E-2</v>
      </c>
      <c r="P60" s="72">
        <f>AP29</f>
        <v>2232.7880948630009</v>
      </c>
      <c r="Q60" s="64"/>
      <c r="R60" s="9">
        <v>13084.847364576002</v>
      </c>
      <c r="S60" s="58">
        <v>13161.505267132001</v>
      </c>
      <c r="T60" s="43">
        <f t="shared" si="10"/>
        <v>28479.140726571004</v>
      </c>
      <c r="U60" s="12">
        <f t="shared" si="11"/>
        <v>1214611.7372225111</v>
      </c>
      <c r="V60" s="12">
        <f t="shared" si="12"/>
        <v>1363924.5812793851</v>
      </c>
      <c r="W60" s="12">
        <f>AZ29</f>
        <v>215900.99723665713</v>
      </c>
      <c r="X60" s="9"/>
      <c r="Y60" s="38">
        <f t="shared" si="13"/>
        <v>2.9964245944377122E-2</v>
      </c>
      <c r="Z60" s="38">
        <f t="shared" si="14"/>
        <v>-0.32170832305001124</v>
      </c>
      <c r="AA60" s="13">
        <f t="shared" si="15"/>
        <v>-0.29641078223772238</v>
      </c>
      <c r="AB60" s="14"/>
      <c r="AC60" s="28">
        <v>636.64268379999999</v>
      </c>
      <c r="AD60" s="13">
        <f t="shared" si="16"/>
        <v>-0.24336089747427644</v>
      </c>
      <c r="AE60" s="28">
        <f t="shared" si="17"/>
        <v>79.580335474999998</v>
      </c>
      <c r="AG60" s="41">
        <v>434.20963744699998</v>
      </c>
      <c r="AH60" s="41">
        <v>123.678915635</v>
      </c>
      <c r="AI60" s="41">
        <v>155.8501</v>
      </c>
      <c r="AJ60" s="41">
        <v>219.00973927799998</v>
      </c>
      <c r="AK60" s="41">
        <v>103.79378077899999</v>
      </c>
      <c r="AL60" s="41">
        <v>526.19410099300001</v>
      </c>
      <c r="AM60" s="41">
        <v>39.383013431999998</v>
      </c>
      <c r="AN60" s="41">
        <v>239.20813958099998</v>
      </c>
      <c r="AO60" s="41">
        <v>881.13261855400003</v>
      </c>
      <c r="AP60" s="66">
        <f t="shared" si="1"/>
        <v>2722.4600456990001</v>
      </c>
      <c r="AQ60" s="26">
        <v>110.24358076</v>
      </c>
      <c r="AR60" s="26">
        <v>74.752957300000006</v>
      </c>
      <c r="AS60" s="26">
        <v>74.913127500000002</v>
      </c>
      <c r="AT60" s="26">
        <v>83.517358900000005</v>
      </c>
      <c r="AU60" s="26">
        <v>85.045872399999993</v>
      </c>
      <c r="AV60" s="26">
        <v>90.731483800000007</v>
      </c>
      <c r="AW60" s="26">
        <v>72.901428999999993</v>
      </c>
      <c r="AX60" s="26">
        <v>75.515812199999999</v>
      </c>
      <c r="AY60" s="26">
        <v>96.357204600000003</v>
      </c>
      <c r="AZ60" s="12">
        <f t="shared" si="2"/>
        <v>249488.67843661306</v>
      </c>
    </row>
    <row r="61" spans="1:52" ht="33" x14ac:dyDescent="0.3">
      <c r="A61" s="3" t="s">
        <v>12</v>
      </c>
      <c r="B61" s="4">
        <v>511584</v>
      </c>
      <c r="C61" s="6">
        <v>73.787158500000004</v>
      </c>
      <c r="D61" s="6">
        <v>74.667137600000004</v>
      </c>
      <c r="E61" s="6">
        <v>81.458107220000002</v>
      </c>
      <c r="F61" s="6">
        <v>102.14023358</v>
      </c>
      <c r="G61" s="7">
        <v>53.393000000000001</v>
      </c>
      <c r="H61" s="51">
        <v>80.522999999999996</v>
      </c>
      <c r="I61" s="54">
        <f t="shared" si="3"/>
        <v>2.1368944298492525</v>
      </c>
      <c r="J61" s="10">
        <f t="shared" si="4"/>
        <v>-0.1907284205828309</v>
      </c>
      <c r="K61" s="47">
        <f t="shared" si="5"/>
        <v>-0.22718181579254756</v>
      </c>
      <c r="L61" s="47">
        <f t="shared" si="6"/>
        <v>-0.19119375715344539</v>
      </c>
      <c r="M61" s="47">
        <f t="shared" si="7"/>
        <v>-0.2478651038150485</v>
      </c>
      <c r="N61" s="47">
        <f t="shared" si="8"/>
        <v>-8.0909482516434747E-2</v>
      </c>
      <c r="O61" s="48">
        <f t="shared" si="9"/>
        <v>-0.31443190144430777</v>
      </c>
      <c r="P61" s="72">
        <f>AP26</f>
        <v>1769.4782367139978</v>
      </c>
      <c r="Q61" s="64"/>
      <c r="R61" s="9">
        <v>15357.669171772999</v>
      </c>
      <c r="S61" s="58">
        <v>9057.5345193889989</v>
      </c>
      <c r="T61" s="43">
        <f t="shared" si="10"/>
        <v>26184.681927875998</v>
      </c>
      <c r="U61" s="12">
        <f t="shared" si="11"/>
        <v>1251006.6620435736</v>
      </c>
      <c r="V61" s="12">
        <f t="shared" si="12"/>
        <v>925138.69146930543</v>
      </c>
      <c r="W61" s="12">
        <f>AZ26</f>
        <v>151905.61375983525</v>
      </c>
      <c r="X61" s="9"/>
      <c r="Y61" s="38">
        <f t="shared" si="13"/>
        <v>-8.3608060614679805E-2</v>
      </c>
      <c r="Z61" s="38">
        <f t="shared" si="14"/>
        <v>-4.3383213210860111E-2</v>
      </c>
      <c r="AA61" s="13">
        <f t="shared" si="15"/>
        <v>0.16236046341596885</v>
      </c>
      <c r="AB61" s="14"/>
      <c r="AC61" s="28">
        <v>481.70874889999999</v>
      </c>
      <c r="AD61" s="13">
        <f t="shared" si="16"/>
        <v>-7.5983879851844641E-2</v>
      </c>
      <c r="AE61" s="28">
        <f t="shared" si="17"/>
        <v>60.213593612499999</v>
      </c>
      <c r="AG61" s="41">
        <v>310.79828232300002</v>
      </c>
      <c r="AH61" s="41">
        <v>125.97300475999999</v>
      </c>
      <c r="AI61" s="41">
        <v>17.655909599999998</v>
      </c>
      <c r="AJ61" s="41">
        <v>187.602005201</v>
      </c>
      <c r="AK61" s="41">
        <v>127.216672159</v>
      </c>
      <c r="AL61" s="41">
        <v>323.66698700400002</v>
      </c>
      <c r="AM61" s="41">
        <v>39.270531552000001</v>
      </c>
      <c r="AN61" s="41">
        <v>192.70255265500001</v>
      </c>
      <c r="AO61" s="41">
        <v>866.45411480600001</v>
      </c>
      <c r="AP61" s="66">
        <f t="shared" si="1"/>
        <v>2191.3400600599998</v>
      </c>
      <c r="AQ61" s="26">
        <v>110.97307769</v>
      </c>
      <c r="AR61" s="26">
        <v>75.100098900000006</v>
      </c>
      <c r="AS61" s="26">
        <v>71.077316800000006</v>
      </c>
      <c r="AT61" s="26">
        <v>83.823937200000003</v>
      </c>
      <c r="AU61" s="26">
        <v>82.033617000000007</v>
      </c>
      <c r="AV61" s="26">
        <v>92.297670299999993</v>
      </c>
      <c r="AW61" s="26">
        <v>73.823237000000006</v>
      </c>
      <c r="AX61" s="26">
        <v>75.773964500000005</v>
      </c>
      <c r="AY61" s="26">
        <v>96.584473099999997</v>
      </c>
      <c r="AZ61" s="12">
        <f t="shared" si="2"/>
        <v>202427.98132802767</v>
      </c>
    </row>
    <row r="62" spans="1:52" ht="33" x14ac:dyDescent="0.3">
      <c r="A62" s="3" t="s">
        <v>11</v>
      </c>
      <c r="B62" s="4">
        <v>1604785</v>
      </c>
      <c r="C62" s="6">
        <v>59.713850299999997</v>
      </c>
      <c r="D62" s="6">
        <v>57.704121700000002</v>
      </c>
      <c r="E62" s="6">
        <v>65.883825650000006</v>
      </c>
      <c r="F62" s="6">
        <v>76.823233979999998</v>
      </c>
      <c r="G62" s="7">
        <v>49.073</v>
      </c>
      <c r="H62" s="51">
        <v>55.204000000000001</v>
      </c>
      <c r="I62" s="54">
        <f t="shared" si="3"/>
        <v>-0.24220565371685304</v>
      </c>
      <c r="J62" s="10">
        <f t="shared" si="4"/>
        <v>0.14774749167363599</v>
      </c>
      <c r="K62" s="47">
        <f t="shared" si="5"/>
        <v>0.17841560700853698</v>
      </c>
      <c r="L62" s="47">
        <f t="shared" si="6"/>
        <v>0.29320469461839754</v>
      </c>
      <c r="M62" s="47">
        <f t="shared" si="7"/>
        <v>0.28894493488491918</v>
      </c>
      <c r="N62" s="47">
        <f t="shared" si="8"/>
        <v>-9.0008762455933033E-2</v>
      </c>
      <c r="O62" s="48">
        <f t="shared" si="9"/>
        <v>0.19281211506412577</v>
      </c>
      <c r="P62" s="72">
        <f>AP23</f>
        <v>2522.1472422770003</v>
      </c>
      <c r="Q62" s="64"/>
      <c r="R62" s="9">
        <v>17400.513857593</v>
      </c>
      <c r="S62" s="58">
        <v>11519.994102279999</v>
      </c>
      <c r="T62" s="43">
        <f t="shared" si="10"/>
        <v>31442.655202149996</v>
      </c>
      <c r="U62" s="12">
        <f t="shared" si="11"/>
        <v>1146412.4212140662</v>
      </c>
      <c r="V62" s="12">
        <f t="shared" si="12"/>
        <v>885003.20236767642</v>
      </c>
      <c r="W62" s="12">
        <f>AZ23</f>
        <v>176569.07960536928</v>
      </c>
      <c r="X62" s="9"/>
      <c r="Y62" s="38">
        <f t="shared" si="13"/>
        <v>0.10519002532377436</v>
      </c>
      <c r="Z62" s="38">
        <f t="shared" si="14"/>
        <v>0.80755921366805117</v>
      </c>
      <c r="AA62" s="13">
        <f t="shared" si="15"/>
        <v>7.4329591873836448E-2</v>
      </c>
      <c r="AB62" s="14"/>
      <c r="AC62" s="28">
        <v>445.10664919999999</v>
      </c>
      <c r="AD62" s="13">
        <f t="shared" si="16"/>
        <v>0.16926436177804019</v>
      </c>
      <c r="AE62" s="28">
        <f t="shared" si="17"/>
        <v>55.638331149999999</v>
      </c>
      <c r="AG62" s="41">
        <v>359.69227242400001</v>
      </c>
      <c r="AH62" s="41">
        <v>125.61352181300001</v>
      </c>
      <c r="AI62" s="41">
        <v>49.22598352</v>
      </c>
      <c r="AJ62" s="41">
        <v>249.89568516200001</v>
      </c>
      <c r="AK62" s="41">
        <v>83.200117176999996</v>
      </c>
      <c r="AL62" s="41">
        <v>200.716631855</v>
      </c>
      <c r="AM62" s="41">
        <v>39.042325056000003</v>
      </c>
      <c r="AN62" s="41">
        <v>203.694014638</v>
      </c>
      <c r="AO62" s="41">
        <v>792.57459734400004</v>
      </c>
      <c r="AP62" s="66">
        <f t="shared" si="1"/>
        <v>2103.6551489889998</v>
      </c>
      <c r="AQ62" s="26">
        <v>105.1213857</v>
      </c>
      <c r="AR62" s="26">
        <v>81.6665311</v>
      </c>
      <c r="AS62" s="26">
        <v>82.527811999999997</v>
      </c>
      <c r="AT62" s="26">
        <v>86.479170300000007</v>
      </c>
      <c r="AU62" s="26">
        <v>91.649221400000002</v>
      </c>
      <c r="AV62" s="26">
        <v>97.411107999999999</v>
      </c>
      <c r="AW62" s="26">
        <v>79.809742099999994</v>
      </c>
      <c r="AX62" s="26">
        <v>82.122513400000003</v>
      </c>
      <c r="AY62" s="26">
        <v>96.879467500000004</v>
      </c>
      <c r="AZ62" s="12">
        <f t="shared" si="2"/>
        <v>197548.33766403887</v>
      </c>
    </row>
    <row r="63" spans="1:52" ht="33" x14ac:dyDescent="0.3">
      <c r="A63" s="3" t="s">
        <v>10</v>
      </c>
      <c r="B63" s="4">
        <f>2785145-(B62+B61+B60)</f>
        <v>1216097</v>
      </c>
      <c r="C63" s="6">
        <v>68.536421899999993</v>
      </c>
      <c r="D63" s="6">
        <v>67.999437599999993</v>
      </c>
      <c r="E63" s="6">
        <v>85.201272630000005</v>
      </c>
      <c r="F63" s="6">
        <v>99.020918320000007</v>
      </c>
      <c r="G63" s="7">
        <v>44.655999999999999</v>
      </c>
      <c r="H63" s="51">
        <v>65.847999999999999</v>
      </c>
      <c r="I63" s="54">
        <f t="shared" si="3"/>
        <v>-1.4716276744371544</v>
      </c>
      <c r="J63" s="10">
        <f t="shared" si="4"/>
        <v>0.29923514726116757</v>
      </c>
      <c r="K63" s="47">
        <f t="shared" si="5"/>
        <v>0.24624008066796146</v>
      </c>
      <c r="L63" s="47">
        <f t="shared" si="6"/>
        <v>8.0615110290988057E-2</v>
      </c>
      <c r="M63" s="47">
        <f t="shared" si="7"/>
        <v>7.6649864783725821E-5</v>
      </c>
      <c r="N63" s="47">
        <f t="shared" si="8"/>
        <v>7.994446434969546E-2</v>
      </c>
      <c r="O63" s="48">
        <f t="shared" si="9"/>
        <v>0.25800328028186131</v>
      </c>
      <c r="P63" s="72">
        <f>AP20</f>
        <v>2298.8982480529994</v>
      </c>
      <c r="Q63" s="64"/>
      <c r="R63" s="9">
        <v>14870.711830035996</v>
      </c>
      <c r="S63" s="58">
        <v>16155.128832432993</v>
      </c>
      <c r="T63" s="43">
        <f t="shared" si="10"/>
        <v>33324.738910521992</v>
      </c>
      <c r="U63" s="12">
        <f t="shared" si="11"/>
        <v>1267003.5728330633</v>
      </c>
      <c r="V63" s="12">
        <f t="shared" si="12"/>
        <v>1599695.6925654244</v>
      </c>
      <c r="W63" s="12">
        <f>AZ20</f>
        <v>189693.38722997531</v>
      </c>
      <c r="X63" s="9"/>
      <c r="Y63" s="38">
        <f t="shared" si="13"/>
        <v>-9.1313410083492724E-2</v>
      </c>
      <c r="Z63" s="38">
        <f t="shared" si="14"/>
        <v>-7.2498016022259956E-2</v>
      </c>
      <c r="AA63" s="13">
        <f t="shared" si="15"/>
        <v>0.25022320443684493</v>
      </c>
      <c r="AB63" s="14"/>
      <c r="AC63" s="28">
        <v>520.44734210000001</v>
      </c>
      <c r="AD63" s="13">
        <f t="shared" si="16"/>
        <v>0.21150763563482522</v>
      </c>
      <c r="AE63" s="28">
        <f t="shared" si="17"/>
        <v>65.055917762500002</v>
      </c>
      <c r="AG63" s="41">
        <v>366.77790666099997</v>
      </c>
      <c r="AH63" s="41">
        <v>115.854204583</v>
      </c>
      <c r="AI63" s="41">
        <v>79.534356719999991</v>
      </c>
      <c r="AJ63" s="41">
        <v>269.43789334799999</v>
      </c>
      <c r="AK63" s="41">
        <v>144.96111299899999</v>
      </c>
      <c r="AL63" s="41">
        <v>234.08127104100001</v>
      </c>
      <c r="AM63" s="41">
        <v>43.454149367999996</v>
      </c>
      <c r="AN63" s="41">
        <v>194.62982558800002</v>
      </c>
      <c r="AO63" s="41">
        <v>813.46341980599993</v>
      </c>
      <c r="AP63" s="66">
        <f t="shared" si="1"/>
        <v>2262.1941401139998</v>
      </c>
      <c r="AQ63" s="26">
        <v>96.224725100000001</v>
      </c>
      <c r="AR63" s="26">
        <v>77.897539399999999</v>
      </c>
      <c r="AS63" s="26">
        <v>78.139008700000005</v>
      </c>
      <c r="AT63" s="26">
        <v>81.170521800000003</v>
      </c>
      <c r="AU63" s="26">
        <v>83.006420599999998</v>
      </c>
      <c r="AV63" s="26">
        <v>87.988447500000007</v>
      </c>
      <c r="AW63" s="26">
        <v>77.124229600000007</v>
      </c>
      <c r="AX63" s="26">
        <v>78.506321900000003</v>
      </c>
      <c r="AY63" s="26">
        <v>96.354942199999996</v>
      </c>
      <c r="AZ63" s="12">
        <f t="shared" si="2"/>
        <v>202044.42196787859</v>
      </c>
    </row>
    <row r="64" spans="1:52" ht="33" x14ac:dyDescent="0.3">
      <c r="A64" s="3" t="s">
        <v>9</v>
      </c>
      <c r="B64" s="4">
        <v>-573545</v>
      </c>
      <c r="C64" s="6">
        <v>89.044928200000001</v>
      </c>
      <c r="D64" s="6">
        <v>84.743624600000004</v>
      </c>
      <c r="E64" s="6">
        <v>92.069782619999998</v>
      </c>
      <c r="F64" s="6">
        <v>99.028508259999995</v>
      </c>
      <c r="G64" s="7">
        <v>48.225999999999999</v>
      </c>
      <c r="H64" s="51">
        <v>82.837000000000003</v>
      </c>
      <c r="I64" s="54">
        <f t="shared" si="3"/>
        <v>0.80161626376308748</v>
      </c>
      <c r="J64" s="10">
        <f t="shared" si="4"/>
        <v>-2.6954545851382853E-2</v>
      </c>
      <c r="K64" s="47">
        <f t="shared" si="5"/>
        <v>-9.3880242172223755E-3</v>
      </c>
      <c r="L64" s="47">
        <f t="shared" si="6"/>
        <v>1.115433533973516E-2</v>
      </c>
      <c r="M64" s="47">
        <f t="shared" si="7"/>
        <v>2.2027366344577221E-2</v>
      </c>
      <c r="N64" s="47">
        <f t="shared" si="8"/>
        <v>0.1295774063783022</v>
      </c>
      <c r="O64" s="48">
        <f t="shared" si="9"/>
        <v>1.4510424085855332E-2</v>
      </c>
      <c r="P64" s="72">
        <f>AP17</f>
        <v>2515.8375406659998</v>
      </c>
      <c r="Q64" s="64"/>
      <c r="R64" s="9">
        <v>12504.745023256008</v>
      </c>
      <c r="S64" s="58">
        <v>14982.765616538998</v>
      </c>
      <c r="T64" s="43">
        <f t="shared" si="10"/>
        <v>30003.348180461006</v>
      </c>
      <c r="U64" s="12">
        <f t="shared" si="11"/>
        <v>1151309.1560097074</v>
      </c>
      <c r="V64" s="12">
        <f t="shared" si="12"/>
        <v>1483720.928615076</v>
      </c>
      <c r="W64" s="12">
        <f>AZ17</f>
        <v>237159.07444313902</v>
      </c>
      <c r="X64" s="9"/>
      <c r="Y64" s="38">
        <f t="shared" si="13"/>
        <v>0.27957331419493564</v>
      </c>
      <c r="Z64" s="38">
        <f t="shared" si="14"/>
        <v>-0.11457178869846227</v>
      </c>
      <c r="AA64" s="13">
        <f t="shared" si="15"/>
        <v>-6.5169541660448735E-2</v>
      </c>
      <c r="AB64" s="14"/>
      <c r="AC64" s="28">
        <v>630.52592890000005</v>
      </c>
      <c r="AD64" s="13">
        <f t="shared" si="16"/>
        <v>1.1682015381746855E-2</v>
      </c>
      <c r="AE64" s="28">
        <f t="shared" si="17"/>
        <v>78.815741112500007</v>
      </c>
      <c r="AG64" s="41">
        <v>313.81132324100003</v>
      </c>
      <c r="AH64" s="41">
        <v>112.62480213100001</v>
      </c>
      <c r="AI64" s="41">
        <v>142.51540296000002</v>
      </c>
      <c r="AJ64" s="41">
        <v>241.968108237</v>
      </c>
      <c r="AK64" s="41">
        <v>194.85387737400001</v>
      </c>
      <c r="AL64" s="41">
        <v>194.960184408</v>
      </c>
      <c r="AM64" s="41">
        <v>42.096148416000005</v>
      </c>
      <c r="AN64" s="41">
        <v>146.134636731</v>
      </c>
      <c r="AO64" s="41">
        <v>732.66067116699992</v>
      </c>
      <c r="AP64" s="66">
        <f t="shared" si="1"/>
        <v>2121.6251546650001</v>
      </c>
      <c r="AQ64" s="26">
        <v>88.854668930000003</v>
      </c>
      <c r="AR64" s="26">
        <v>74.607532300000003</v>
      </c>
      <c r="AS64" s="26">
        <v>74.592131199999997</v>
      </c>
      <c r="AT64" s="26">
        <v>76.881280799999999</v>
      </c>
      <c r="AU64" s="26">
        <v>85.400367700000004</v>
      </c>
      <c r="AV64" s="26">
        <v>82.010908599999993</v>
      </c>
      <c r="AW64" s="26">
        <v>74.449896800000005</v>
      </c>
      <c r="AX64" s="26">
        <v>75.298629000000005</v>
      </c>
      <c r="AY64" s="26">
        <v>95.589617200000006</v>
      </c>
      <c r="AZ64" s="12">
        <f t="shared" si="2"/>
        <v>182321.60493994935</v>
      </c>
    </row>
    <row r="65" spans="1:52" ht="33" x14ac:dyDescent="0.3">
      <c r="A65" s="3" t="s">
        <v>8</v>
      </c>
      <c r="B65" s="4">
        <v>-1033308</v>
      </c>
      <c r="C65" s="6">
        <v>86.644762600000007</v>
      </c>
      <c r="D65" s="6">
        <v>83.948049400000002</v>
      </c>
      <c r="E65" s="6">
        <v>93.096759849999998</v>
      </c>
      <c r="F65" s="6">
        <v>101.20984549000001</v>
      </c>
      <c r="G65" s="7">
        <v>54.475000000000001</v>
      </c>
      <c r="H65" s="51">
        <v>84.039000000000001</v>
      </c>
      <c r="I65" s="54">
        <f t="shared" si="3"/>
        <v>0.19942456653776028</v>
      </c>
      <c r="J65" s="10">
        <f t="shared" si="4"/>
        <v>0.17102327890733912</v>
      </c>
      <c r="K65" s="47">
        <f t="shared" si="5"/>
        <v>0.17630677074433598</v>
      </c>
      <c r="L65" s="47">
        <f t="shared" si="6"/>
        <v>2.4489628894426102E-2</v>
      </c>
      <c r="M65" s="47">
        <f t="shared" si="7"/>
        <v>0.23922487019696356</v>
      </c>
      <c r="N65" s="47">
        <f t="shared" si="8"/>
        <v>0.1124736117485084</v>
      </c>
      <c r="O65" s="48">
        <f t="shared" si="9"/>
        <v>0.23148776163447915</v>
      </c>
      <c r="P65" s="72">
        <f>AP14</f>
        <v>2311.3773893050002</v>
      </c>
      <c r="Q65" s="64"/>
      <c r="R65" s="9">
        <v>15824.229272768996</v>
      </c>
      <c r="S65" s="58">
        <v>12980.242796874003</v>
      </c>
      <c r="T65" s="43">
        <f t="shared" si="10"/>
        <v>31115.849458947996</v>
      </c>
      <c r="U65" s="12">
        <f t="shared" si="11"/>
        <v>1473184.4724183155</v>
      </c>
      <c r="V65" s="12">
        <f t="shared" si="12"/>
        <v>1313728.3678943033</v>
      </c>
      <c r="W65" s="12">
        <f>AZ14</f>
        <v>221703.52626106341</v>
      </c>
      <c r="X65" s="9"/>
      <c r="Y65" s="38">
        <f t="shared" si="13"/>
        <v>4.5169821172961668E-3</v>
      </c>
      <c r="Z65" s="38">
        <f t="shared" si="14"/>
        <v>0.16396727475241976</v>
      </c>
      <c r="AA65" s="13">
        <f t="shared" si="15"/>
        <v>0.25945257180185322</v>
      </c>
      <c r="AB65" s="14"/>
      <c r="AC65" s="28">
        <v>637.89174250000008</v>
      </c>
      <c r="AD65" s="13">
        <f t="shared" si="16"/>
        <v>0.17185972351727047</v>
      </c>
      <c r="AE65" s="28">
        <f t="shared" si="17"/>
        <v>79.73646781250001</v>
      </c>
      <c r="AG65" s="41">
        <v>327.68450484300001</v>
      </c>
      <c r="AH65" s="41">
        <v>115.88497244899999</v>
      </c>
      <c r="AI65" s="41">
        <v>106.85439072</v>
      </c>
      <c r="AJ65" s="41">
        <v>225.52301043099999</v>
      </c>
      <c r="AK65" s="41">
        <v>166.02829856699998</v>
      </c>
      <c r="AL65" s="41">
        <v>171.74590249599999</v>
      </c>
      <c r="AM65" s="41">
        <v>44.669970575999997</v>
      </c>
      <c r="AN65" s="41">
        <v>173.34230055</v>
      </c>
      <c r="AO65" s="41">
        <v>773.88730982200002</v>
      </c>
      <c r="AP65" s="66">
        <f t="shared" si="1"/>
        <v>2105.6206604539998</v>
      </c>
      <c r="AQ65" s="26">
        <v>116.04641072</v>
      </c>
      <c r="AR65" s="26">
        <v>91.474945500000004</v>
      </c>
      <c r="AS65" s="26">
        <v>91.649409199999994</v>
      </c>
      <c r="AT65" s="26">
        <v>93.638779799999995</v>
      </c>
      <c r="AU65" s="26">
        <v>102.888498</v>
      </c>
      <c r="AV65" s="26">
        <v>105.4990117</v>
      </c>
      <c r="AW65" s="26">
        <v>91.514291499999999</v>
      </c>
      <c r="AX65" s="26">
        <v>91.901778800000002</v>
      </c>
      <c r="AY65" s="26">
        <v>97.586280500000001</v>
      </c>
      <c r="AZ65" s="12">
        <f t="shared" si="2"/>
        <v>210278.6392721319</v>
      </c>
    </row>
    <row r="66" spans="1:52" ht="33" x14ac:dyDescent="0.3">
      <c r="A66" s="3" t="s">
        <v>7</v>
      </c>
      <c r="B66" s="4">
        <v>-1239375</v>
      </c>
      <c r="C66" s="6">
        <v>101.46303399999999</v>
      </c>
      <c r="D66" s="6">
        <v>98.748658899999995</v>
      </c>
      <c r="E66" s="6">
        <v>95.376664950000006</v>
      </c>
      <c r="F66" s="6">
        <v>125.42175764</v>
      </c>
      <c r="G66" s="7">
        <v>60.601999999999997</v>
      </c>
      <c r="H66" s="51">
        <v>103.49299999999999</v>
      </c>
      <c r="I66" s="54">
        <f t="shared" si="3"/>
        <v>-2.4013426122037318</v>
      </c>
      <c r="J66" s="10">
        <f t="shared" si="4"/>
        <v>0.43862145301115285</v>
      </c>
      <c r="K66" s="47">
        <f t="shared" si="5"/>
        <v>0.44782617802215036</v>
      </c>
      <c r="L66" s="47">
        <f t="shared" si="6"/>
        <v>0.31855520725040815</v>
      </c>
      <c r="M66" s="47">
        <f t="shared" si="7"/>
        <v>0.54534972198624343</v>
      </c>
      <c r="N66" s="47">
        <f t="shared" si="8"/>
        <v>0.20657734068182568</v>
      </c>
      <c r="O66" s="48">
        <f t="shared" si="9"/>
        <v>0.40861700791357886</v>
      </c>
      <c r="P66" s="72">
        <f>AP11</f>
        <v>2435.9662215820013</v>
      </c>
      <c r="Q66" s="64"/>
      <c r="R66" s="9">
        <v>15515.732502405006</v>
      </c>
      <c r="S66" s="58">
        <v>12191.95821296</v>
      </c>
      <c r="T66" s="43">
        <f t="shared" si="10"/>
        <v>30143.656936947009</v>
      </c>
      <c r="U66" s="12">
        <f t="shared" si="11"/>
        <v>1479838.8203357074</v>
      </c>
      <c r="V66" s="12">
        <f t="shared" si="12"/>
        <v>1529136.8281428765</v>
      </c>
      <c r="W66" s="12">
        <f>AZ11</f>
        <v>279225.07632703602</v>
      </c>
      <c r="X66" s="9"/>
      <c r="Y66" s="38">
        <f t="shared" si="13"/>
        <v>0.47862551150615484</v>
      </c>
      <c r="Z66" s="38">
        <f t="shared" si="14"/>
        <v>0.78594926099590745</v>
      </c>
      <c r="AA66" s="13">
        <f t="shared" si="15"/>
        <v>0.63804954023105676</v>
      </c>
      <c r="AB66" s="14"/>
      <c r="AC66" s="28">
        <v>747.51964099999998</v>
      </c>
      <c r="AD66" s="13">
        <f t="shared" si="16"/>
        <v>0.44114354474867895</v>
      </c>
      <c r="AE66" s="28">
        <f t="shared" si="17"/>
        <v>93.439955124999997</v>
      </c>
      <c r="AG66" s="41">
        <v>351.31685048499997</v>
      </c>
      <c r="AH66" s="41">
        <v>103.66063500599999</v>
      </c>
      <c r="AI66" s="41">
        <v>16.89388512</v>
      </c>
      <c r="AJ66" s="41">
        <v>180.625526686</v>
      </c>
      <c r="AK66" s="41">
        <v>255.62502233000001</v>
      </c>
      <c r="AL66" s="41">
        <v>154.86941811299999</v>
      </c>
      <c r="AM66" s="41">
        <v>37.444639007999996</v>
      </c>
      <c r="AN66" s="41">
        <v>131.70873046399998</v>
      </c>
      <c r="AO66" s="41">
        <v>752.41711412000006</v>
      </c>
      <c r="AP66" s="66">
        <f t="shared" si="1"/>
        <v>1984.5618213319999</v>
      </c>
      <c r="AQ66" s="26">
        <v>122.43741292</v>
      </c>
      <c r="AR66" s="26">
        <v>90.582117699999998</v>
      </c>
      <c r="AS66" s="26">
        <v>91.309595700000003</v>
      </c>
      <c r="AT66" s="26">
        <v>92.614152599999997</v>
      </c>
      <c r="AU66" s="26">
        <v>99.500553800000006</v>
      </c>
      <c r="AV66" s="26">
        <v>108.324932</v>
      </c>
      <c r="AW66" s="26">
        <v>90.455492699999994</v>
      </c>
      <c r="AX66" s="26">
        <v>91.075441400000003</v>
      </c>
      <c r="AY66" s="26">
        <v>97.463622000000001</v>
      </c>
      <c r="AZ66" s="12">
        <f t="shared" si="2"/>
        <v>201602.031745168</v>
      </c>
    </row>
    <row r="67" spans="1:52" ht="33" x14ac:dyDescent="0.3">
      <c r="A67" s="3" t="s">
        <v>6</v>
      </c>
      <c r="B67" s="4">
        <f>-7425576-(B68+F70+F69)</f>
        <v>1736789</v>
      </c>
      <c r="C67" s="6">
        <v>145.96689739999999</v>
      </c>
      <c r="D67" s="6">
        <v>142.97089339999999</v>
      </c>
      <c r="E67" s="6">
        <v>125.75939821999999</v>
      </c>
      <c r="F67" s="6">
        <v>193.82047829999999</v>
      </c>
      <c r="G67" s="7">
        <v>73.120999999999995</v>
      </c>
      <c r="H67" s="51">
        <v>145.78200000000001</v>
      </c>
      <c r="I67" s="54">
        <f t="shared" si="3"/>
        <v>-6.2754623618643368</v>
      </c>
      <c r="J67" s="10">
        <f t="shared" si="4"/>
        <v>0.35295414657487967</v>
      </c>
      <c r="K67" s="47">
        <f t="shared" si="5"/>
        <v>0.35544533290298375</v>
      </c>
      <c r="L67" s="47">
        <f t="shared" si="6"/>
        <v>0.19037327236663365</v>
      </c>
      <c r="M67" s="47">
        <f t="shared" si="7"/>
        <v>0.12640304401725339</v>
      </c>
      <c r="N67" s="47">
        <f t="shared" si="8"/>
        <v>0.24010886065562564</v>
      </c>
      <c r="O67" s="48">
        <f t="shared" si="9"/>
        <v>0.26313948224060574</v>
      </c>
      <c r="P67" s="72">
        <f>AP8</f>
        <v>2644.7247352100007</v>
      </c>
      <c r="Q67" s="64"/>
      <c r="R67" s="9">
        <v>17399.315388243995</v>
      </c>
      <c r="S67" s="58">
        <v>14090.156066772004</v>
      </c>
      <c r="T67" s="43">
        <f t="shared" si="10"/>
        <v>34134.196190226001</v>
      </c>
      <c r="U67" s="12">
        <f t="shared" si="11"/>
        <v>2188127.4326655501</v>
      </c>
      <c r="V67" s="12">
        <f t="shared" si="12"/>
        <v>2730960.7881833962</v>
      </c>
      <c r="W67" s="12">
        <f>AZ8</f>
        <v>457384.50789848308</v>
      </c>
      <c r="X67" s="9"/>
      <c r="Y67" s="38">
        <f t="shared" si="13"/>
        <v>-7.8697252028998965E-2</v>
      </c>
      <c r="Z67" s="38">
        <f t="shared" si="14"/>
        <v>0.30420223487684395</v>
      </c>
      <c r="AA67" s="13">
        <f t="shared" si="15"/>
        <v>0.26298624537256193</v>
      </c>
      <c r="AB67" s="14"/>
      <c r="AC67" s="28">
        <v>1077.2831051999999</v>
      </c>
      <c r="AD67" s="13">
        <f t="shared" si="16"/>
        <v>0.2507037978191064</v>
      </c>
      <c r="AE67" s="28">
        <f t="shared" si="17"/>
        <v>134.66038814999999</v>
      </c>
      <c r="AG67" s="41">
        <v>365.00070212600002</v>
      </c>
      <c r="AH67" s="41">
        <v>113.34519247</v>
      </c>
      <c r="AI67" s="41">
        <v>44.341624880000005</v>
      </c>
      <c r="AJ67" s="41">
        <v>143.233068532</v>
      </c>
      <c r="AK67" s="41">
        <v>258.09779054199998</v>
      </c>
      <c r="AL67" s="41">
        <v>169.40681666700002</v>
      </c>
      <c r="AM67" s="41">
        <v>42.525175871999998</v>
      </c>
      <c r="AN67" s="41">
        <v>155.322471944</v>
      </c>
      <c r="AO67" s="41">
        <v>875.65750431700008</v>
      </c>
      <c r="AP67" s="66">
        <f t="shared" si="1"/>
        <v>2166.9303473499999</v>
      </c>
      <c r="AQ67" s="26">
        <v>125.21180114000001</v>
      </c>
      <c r="AR67" s="26">
        <v>85.381833</v>
      </c>
      <c r="AS67" s="26">
        <v>88.137124900000003</v>
      </c>
      <c r="AT67" s="26">
        <v>85.494516899999994</v>
      </c>
      <c r="AU67" s="26">
        <v>92.117046999999999</v>
      </c>
      <c r="AV67" s="26">
        <v>105.51225410000001</v>
      </c>
      <c r="AW67" s="26">
        <v>84.749341299999998</v>
      </c>
      <c r="AX67" s="26">
        <v>85.714115300000003</v>
      </c>
      <c r="AY67" s="26">
        <v>96.913425500000002</v>
      </c>
      <c r="AZ67" s="12">
        <f t="shared" si="2"/>
        <v>214963.77956319629</v>
      </c>
    </row>
    <row r="68" spans="1:52" ht="33" x14ac:dyDescent="0.3">
      <c r="A68" s="3" t="s">
        <v>5</v>
      </c>
      <c r="B68" s="4">
        <v>-9162365</v>
      </c>
      <c r="C68" s="6">
        <v>197.48651910000001</v>
      </c>
      <c r="D68" s="6">
        <v>193.78923019999999</v>
      </c>
      <c r="E68" s="6">
        <v>149.70062639</v>
      </c>
      <c r="F68" s="6">
        <v>218.31997675</v>
      </c>
      <c r="G68" s="7">
        <v>90.677999999999997</v>
      </c>
      <c r="H68" s="51">
        <v>184.143</v>
      </c>
      <c r="I68" s="54"/>
      <c r="J68" s="11"/>
      <c r="K68" s="47"/>
      <c r="L68" s="47">
        <f t="shared" si="6"/>
        <v>-1</v>
      </c>
      <c r="M68" s="47">
        <f t="shared" si="7"/>
        <v>-1</v>
      </c>
      <c r="N68" s="47">
        <f t="shared" si="8"/>
        <v>-1</v>
      </c>
      <c r="O68" s="48">
        <f t="shared" si="9"/>
        <v>-1</v>
      </c>
      <c r="P68" s="72">
        <f>AP5</f>
        <v>2981.9993294349997</v>
      </c>
      <c r="Q68" s="64"/>
      <c r="R68" s="9">
        <v>13466.395333401002</v>
      </c>
      <c r="S68" s="58">
        <v>16314.243049725006</v>
      </c>
      <c r="T68" s="43">
        <f t="shared" si="10"/>
        <v>32762.637712561009</v>
      </c>
      <c r="U68" s="12">
        <f t="shared" si="11"/>
        <v>2015927.8166255029</v>
      </c>
      <c r="V68" s="12">
        <f t="shared" si="12"/>
        <v>3561725.1633098125</v>
      </c>
      <c r="W68" s="12">
        <f>AZ5</f>
        <v>577670.34232228203</v>
      </c>
      <c r="X68" s="9"/>
      <c r="Y68" s="38">
        <f t="shared" si="13"/>
        <v>-1</v>
      </c>
      <c r="Z68" s="38">
        <f t="shared" si="14"/>
        <v>-1</v>
      </c>
      <c r="AA68" s="13">
        <f t="shared" si="15"/>
        <v>-1</v>
      </c>
      <c r="AB68" s="14"/>
      <c r="AC68" s="28">
        <v>1347.3620709999998</v>
      </c>
      <c r="AD68" s="13">
        <f t="shared" si="16"/>
        <v>-1</v>
      </c>
      <c r="AE68" s="28">
        <f t="shared" si="17"/>
        <v>168.42025887499997</v>
      </c>
      <c r="AG68" s="41">
        <v>312.87990633800001</v>
      </c>
      <c r="AH68" s="41">
        <v>111.94580200999999</v>
      </c>
      <c r="AI68" s="41">
        <v>82.484458000000004</v>
      </c>
      <c r="AJ68" s="41">
        <v>113.25430318400001</v>
      </c>
      <c r="AK68" s="41">
        <v>240.60113558100002</v>
      </c>
      <c r="AL68" s="41">
        <v>164.80577839</v>
      </c>
      <c r="AM68" s="41">
        <v>41.217618960000003</v>
      </c>
      <c r="AN68" s="41">
        <v>108.265921166</v>
      </c>
      <c r="AO68" s="41">
        <v>845.23350491200006</v>
      </c>
      <c r="AP68" s="66">
        <f t="shared" ref="AP68:AP131" si="18">AM68+AG68+AH68+AI68+AJ68+AK68+AL68+AN68+AO68</f>
        <v>2020.6884285410001</v>
      </c>
      <c r="AQ68" s="26">
        <v>137.74042890999999</v>
      </c>
      <c r="AR68" s="26">
        <v>86.577811400000002</v>
      </c>
      <c r="AS68" s="26">
        <v>87.022680399999999</v>
      </c>
      <c r="AT68" s="26">
        <v>88.458397399999996</v>
      </c>
      <c r="AU68" s="26">
        <v>91.825714899999994</v>
      </c>
      <c r="AV68" s="26">
        <v>103.66850119999999</v>
      </c>
      <c r="AW68" s="26">
        <v>86.835968399999999</v>
      </c>
      <c r="AX68" s="26">
        <v>86.950090200000005</v>
      </c>
      <c r="AY68" s="26">
        <v>97.039488300000002</v>
      </c>
      <c r="AZ68" s="12">
        <f t="shared" ref="AZ68:AZ131" si="19">(AG68*AQ68)+(AH68*AR68)+(AI68*AS68)+(AJ68*AT68)+(AK68*AU68)+(AL68*AV68)+(AM68*AW68)+(AN68*AX68)+(AO68*AY68)</f>
        <v>204177.01740901926</v>
      </c>
    </row>
    <row r="69" spans="1:52" x14ac:dyDescent="0.3">
      <c r="G69" s="6"/>
      <c r="H69" s="6"/>
      <c r="I69" s="7"/>
      <c r="J69" s="11"/>
      <c r="P69" s="72"/>
      <c r="Q69" s="64"/>
      <c r="T69" s="9"/>
      <c r="U69" s="12"/>
      <c r="V69" s="12"/>
      <c r="W69" s="12"/>
      <c r="AC69" s="28"/>
      <c r="AE69" s="28"/>
      <c r="AG69" s="41">
        <v>274.75834470500001</v>
      </c>
      <c r="AH69" s="41">
        <v>97.131858590999997</v>
      </c>
      <c r="AI69" s="41">
        <v>40.310770640000001</v>
      </c>
      <c r="AJ69" s="41">
        <v>121.479896618</v>
      </c>
      <c r="AK69" s="41">
        <v>174.667630742</v>
      </c>
      <c r="AL69" s="41">
        <v>161.029832242</v>
      </c>
      <c r="AM69" s="41">
        <v>39.641748743999997</v>
      </c>
      <c r="AN69" s="41">
        <v>128.47329250300001</v>
      </c>
      <c r="AO69" s="41">
        <v>838.56802185000004</v>
      </c>
      <c r="AP69" s="66">
        <f t="shared" si="18"/>
        <v>1876.0613966350002</v>
      </c>
      <c r="AQ69" s="26">
        <v>104.1778228</v>
      </c>
      <c r="AR69" s="26">
        <v>74.725774200000004</v>
      </c>
      <c r="AS69" s="26">
        <v>74.6456558</v>
      </c>
      <c r="AT69" s="26">
        <v>76.539287700000003</v>
      </c>
      <c r="AU69" s="26">
        <v>81.755622399999993</v>
      </c>
      <c r="AV69" s="26">
        <v>87.268827999999999</v>
      </c>
      <c r="AW69" s="26">
        <v>74.568948399999996</v>
      </c>
      <c r="AX69" s="26">
        <v>74.925909200000007</v>
      </c>
      <c r="AY69" s="26">
        <v>96.051372200000003</v>
      </c>
      <c r="AZ69" s="12">
        <f t="shared" si="19"/>
        <v>169649.56469168927</v>
      </c>
    </row>
    <row r="70" spans="1:52" x14ac:dyDescent="0.3">
      <c r="G70" s="6"/>
      <c r="H70" s="6"/>
      <c r="P70" s="72"/>
      <c r="Q70" s="64"/>
      <c r="T70" s="9"/>
      <c r="U70" s="12"/>
      <c r="V70" s="12"/>
      <c r="W70" s="12"/>
      <c r="AC70" s="28"/>
      <c r="AE70" s="28"/>
      <c r="AG70" s="41">
        <v>295.27682186099997</v>
      </c>
      <c r="AH70" s="41">
        <v>94.957276551999996</v>
      </c>
      <c r="AI70" s="41">
        <v>60.457124</v>
      </c>
      <c r="AJ70" s="41">
        <v>118.26735127000001</v>
      </c>
      <c r="AK70" s="41">
        <v>126.141429918</v>
      </c>
      <c r="AL70" s="41">
        <v>173.499873925</v>
      </c>
      <c r="AM70" s="41">
        <v>43.198095744</v>
      </c>
      <c r="AN70" s="41">
        <v>139.10176356299999</v>
      </c>
      <c r="AO70" s="41">
        <v>820.97818227899995</v>
      </c>
      <c r="AP70" s="66">
        <f t="shared" si="18"/>
        <v>1871.8779191119997</v>
      </c>
      <c r="AQ70" s="26">
        <v>83.94211224</v>
      </c>
      <c r="AR70" s="26">
        <v>73.162263499999995</v>
      </c>
      <c r="AS70" s="26">
        <v>72.817990199999997</v>
      </c>
      <c r="AT70" s="26">
        <v>75.222866699999997</v>
      </c>
      <c r="AU70" s="26">
        <v>80.106572700000001</v>
      </c>
      <c r="AV70" s="26">
        <v>80.267425700000004</v>
      </c>
      <c r="AW70" s="26">
        <v>73.093974200000005</v>
      </c>
      <c r="AX70" s="26">
        <v>73.318950599999994</v>
      </c>
      <c r="AY70" s="26">
        <v>96.120859300000006</v>
      </c>
      <c r="AZ70" s="12">
        <f t="shared" si="19"/>
        <v>161332.8149128654</v>
      </c>
    </row>
    <row r="71" spans="1:52" x14ac:dyDescent="0.3">
      <c r="G71" s="6"/>
      <c r="H71" s="6"/>
      <c r="I71" s="7"/>
      <c r="J71" s="11"/>
      <c r="P71" s="72"/>
      <c r="Q71" s="64"/>
      <c r="T71" s="9"/>
      <c r="U71" s="12"/>
      <c r="V71" s="12"/>
      <c r="W71" s="12"/>
      <c r="AC71" s="28"/>
      <c r="AE71" s="28"/>
      <c r="AG71" s="41">
        <v>400.01110013200002</v>
      </c>
      <c r="AH71" s="41">
        <v>92.764108686</v>
      </c>
      <c r="AI71" s="41">
        <v>2.128E-5</v>
      </c>
      <c r="AJ71" s="41">
        <v>133.73356985300001</v>
      </c>
      <c r="AK71" s="41">
        <v>69.961486927999999</v>
      </c>
      <c r="AL71" s="41">
        <v>199.28217941800003</v>
      </c>
      <c r="AM71" s="41">
        <v>42.748810775999999</v>
      </c>
      <c r="AN71" s="41">
        <v>117.31431969499999</v>
      </c>
      <c r="AO71" s="41">
        <v>852.72671214800005</v>
      </c>
      <c r="AP71" s="66">
        <f t="shared" si="18"/>
        <v>1908.5423089160004</v>
      </c>
      <c r="AQ71" s="26">
        <v>89.071432849999994</v>
      </c>
      <c r="AR71" s="26">
        <v>70.633461400000002</v>
      </c>
      <c r="AS71" s="26">
        <v>74.953007499999998</v>
      </c>
      <c r="AT71" s="26">
        <v>73.551496700000001</v>
      </c>
      <c r="AU71" s="26">
        <v>79.462342000000007</v>
      </c>
      <c r="AV71" s="26">
        <v>82.798056599999995</v>
      </c>
      <c r="AW71" s="26">
        <v>69.187784399999998</v>
      </c>
      <c r="AX71" s="26">
        <v>71.783029400000004</v>
      </c>
      <c r="AY71" s="26">
        <v>96.024879600000006</v>
      </c>
      <c r="AZ71" s="12">
        <f t="shared" si="19"/>
        <v>167339.45115223542</v>
      </c>
    </row>
    <row r="72" spans="1:52" x14ac:dyDescent="0.3">
      <c r="G72" s="6"/>
      <c r="H72" s="6"/>
      <c r="I72" s="7"/>
      <c r="J72" s="11"/>
      <c r="P72" s="72"/>
      <c r="Q72" s="64"/>
      <c r="T72" s="9"/>
      <c r="U72" s="12"/>
      <c r="V72" s="12"/>
      <c r="W72" s="12"/>
      <c r="AC72" s="28"/>
      <c r="AE72" s="28"/>
      <c r="AG72" s="41">
        <v>412.74536910900002</v>
      </c>
      <c r="AH72" s="41">
        <v>90.477426362000003</v>
      </c>
      <c r="AI72" s="41">
        <v>88.296585440000001</v>
      </c>
      <c r="AJ72" s="41">
        <v>197.279627009</v>
      </c>
      <c r="AK72" s="41">
        <v>74.753924129000012</v>
      </c>
      <c r="AL72" s="41">
        <v>276.67680137499997</v>
      </c>
      <c r="AM72" s="41">
        <v>43.299139799999999</v>
      </c>
      <c r="AN72" s="41">
        <v>136.50550487699999</v>
      </c>
      <c r="AO72" s="41">
        <v>893.23882132599999</v>
      </c>
      <c r="AP72" s="66">
        <f t="shared" si="18"/>
        <v>2213.2731994270002</v>
      </c>
      <c r="AQ72" s="26">
        <v>99.280425339999994</v>
      </c>
      <c r="AR72" s="26">
        <v>70.855638200000001</v>
      </c>
      <c r="AS72" s="26">
        <v>71.637071700000007</v>
      </c>
      <c r="AT72" s="26">
        <v>75.389662299999998</v>
      </c>
      <c r="AU72" s="26">
        <v>78.196905599999994</v>
      </c>
      <c r="AV72" s="26">
        <v>87.944074700000002</v>
      </c>
      <c r="AW72" s="26">
        <v>69.992596800000001</v>
      </c>
      <c r="AX72" s="26">
        <v>71.347504900000004</v>
      </c>
      <c r="AY72" s="26">
        <v>95.889203800000004</v>
      </c>
      <c r="AZ72" s="12">
        <f t="shared" si="19"/>
        <v>197186.04149906134</v>
      </c>
    </row>
    <row r="73" spans="1:52" x14ac:dyDescent="0.3">
      <c r="G73" s="6"/>
      <c r="H73" s="6"/>
      <c r="P73" s="72"/>
      <c r="Q73" s="64"/>
      <c r="T73" s="9"/>
      <c r="U73" s="12"/>
      <c r="V73" s="12"/>
      <c r="W73" s="12"/>
      <c r="AC73" s="28"/>
      <c r="AE73" s="28"/>
      <c r="AG73" s="41">
        <v>296.40198826</v>
      </c>
      <c r="AH73" s="41">
        <v>91.87981010499999</v>
      </c>
      <c r="AI73" s="41">
        <v>25.895638719999997</v>
      </c>
      <c r="AJ73" s="41">
        <v>165.97997992700002</v>
      </c>
      <c r="AK73" s="41">
        <v>84.182540185999997</v>
      </c>
      <c r="AL73" s="41">
        <v>600.14545033100001</v>
      </c>
      <c r="AM73" s="41">
        <v>41.497263863999997</v>
      </c>
      <c r="AN73" s="41">
        <v>130.91827097999999</v>
      </c>
      <c r="AO73" s="41">
        <v>799.79464145099996</v>
      </c>
      <c r="AP73" s="66">
        <f t="shared" si="18"/>
        <v>2236.6955838240001</v>
      </c>
      <c r="AQ73" s="26">
        <v>101.88994361</v>
      </c>
      <c r="AR73" s="26">
        <v>66.220873800000007</v>
      </c>
      <c r="AS73" s="26">
        <v>66.932281200000006</v>
      </c>
      <c r="AT73" s="26">
        <v>70.401748600000005</v>
      </c>
      <c r="AU73" s="26">
        <v>72.385188499999998</v>
      </c>
      <c r="AV73" s="26">
        <v>78.364256400000002</v>
      </c>
      <c r="AW73" s="26">
        <v>65.166202299999995</v>
      </c>
      <c r="AX73" s="26">
        <v>66.693581600000002</v>
      </c>
      <c r="AY73" s="26">
        <v>95.041724700000003</v>
      </c>
      <c r="AZ73" s="12">
        <f t="shared" si="19"/>
        <v>190276.28876806778</v>
      </c>
    </row>
    <row r="74" spans="1:52" x14ac:dyDescent="0.3">
      <c r="G74" s="6"/>
      <c r="H74" s="6"/>
      <c r="I74" s="7"/>
      <c r="J74" s="11"/>
      <c r="P74" s="72"/>
      <c r="Q74" s="64"/>
      <c r="T74" s="9"/>
      <c r="U74" s="12"/>
      <c r="V74" s="12"/>
      <c r="W74" s="12"/>
      <c r="AC74" s="28"/>
      <c r="AE74" s="28"/>
      <c r="AG74" s="41">
        <v>225.99923000499999</v>
      </c>
      <c r="AH74" s="41">
        <v>87.430141528999997</v>
      </c>
      <c r="AI74" s="41">
        <v>1.0042300800000001</v>
      </c>
      <c r="AJ74" s="41">
        <v>167.15323474900001</v>
      </c>
      <c r="AK74" s="41">
        <v>67.010973203999995</v>
      </c>
      <c r="AL74" s="41">
        <v>286.60740276800004</v>
      </c>
      <c r="AM74" s="41">
        <v>40.012926575999998</v>
      </c>
      <c r="AN74" s="41">
        <v>111.25508074699999</v>
      </c>
      <c r="AO74" s="41">
        <v>691.61279151600002</v>
      </c>
      <c r="AP74" s="66">
        <f t="shared" si="18"/>
        <v>1678.0860111740001</v>
      </c>
      <c r="AQ74" s="26">
        <v>91.536024400000002</v>
      </c>
      <c r="AR74" s="26">
        <v>64.907974699999997</v>
      </c>
      <c r="AS74" s="26">
        <v>66.073353400000002</v>
      </c>
      <c r="AT74" s="26">
        <v>67.007977299999993</v>
      </c>
      <c r="AU74" s="26">
        <v>69.366896600000004</v>
      </c>
      <c r="AV74" s="26">
        <v>77.885818099999995</v>
      </c>
      <c r="AW74" s="26">
        <v>64.160136300000005</v>
      </c>
      <c r="AX74" s="26">
        <v>65.337385499999996</v>
      </c>
      <c r="AY74" s="26">
        <v>95.106067899999999</v>
      </c>
      <c r="AZ74" s="12">
        <f t="shared" si="19"/>
        <v>140212.85677547072</v>
      </c>
    </row>
    <row r="75" spans="1:52" x14ac:dyDescent="0.3">
      <c r="G75" s="6"/>
      <c r="H75" s="6"/>
      <c r="I75" s="7"/>
      <c r="J75" s="11"/>
      <c r="P75" s="72"/>
      <c r="Q75" s="64"/>
      <c r="T75" s="9"/>
      <c r="U75" s="12"/>
      <c r="V75" s="12"/>
      <c r="W75" s="12"/>
      <c r="AC75" s="28"/>
      <c r="AE75" s="28"/>
      <c r="AG75" s="41">
        <v>284.784320192</v>
      </c>
      <c r="AH75" s="41">
        <v>86.216572574000011</v>
      </c>
      <c r="AI75" s="41">
        <v>3.7519999999999996E-4</v>
      </c>
      <c r="AJ75" s="41">
        <v>206.285703009</v>
      </c>
      <c r="AK75" s="41">
        <v>132.055757419</v>
      </c>
      <c r="AL75" s="41">
        <v>343.889344623</v>
      </c>
      <c r="AM75" s="41">
        <v>40.900124327999997</v>
      </c>
      <c r="AN75" s="41">
        <v>95.320099470999992</v>
      </c>
      <c r="AO75" s="41">
        <v>810.82589501500001</v>
      </c>
      <c r="AP75" s="66">
        <f t="shared" si="18"/>
        <v>2000.278191831</v>
      </c>
      <c r="AQ75" s="26">
        <v>81.62013288</v>
      </c>
      <c r="AR75" s="26">
        <v>68.273777999999993</v>
      </c>
      <c r="AS75" s="26">
        <v>72.481343300000006</v>
      </c>
      <c r="AT75" s="26">
        <v>69.455054599999997</v>
      </c>
      <c r="AU75" s="26">
        <v>69.260785100000007</v>
      </c>
      <c r="AV75" s="26">
        <v>73.645954099999997</v>
      </c>
      <c r="AW75" s="26">
        <v>68.241893099999999</v>
      </c>
      <c r="AX75" s="26">
        <v>68.059018100000003</v>
      </c>
      <c r="AY75" s="26">
        <v>95.376546899999994</v>
      </c>
      <c r="AZ75" s="12">
        <f t="shared" si="19"/>
        <v>164542.68976913008</v>
      </c>
    </row>
    <row r="76" spans="1:52" x14ac:dyDescent="0.3">
      <c r="G76" s="6"/>
      <c r="H76" s="6"/>
      <c r="P76" s="72"/>
      <c r="Q76" s="64"/>
      <c r="T76" s="9"/>
      <c r="U76" s="12"/>
      <c r="V76" s="12"/>
      <c r="W76" s="12"/>
      <c r="AC76" s="28"/>
      <c r="AE76" s="28"/>
      <c r="AG76" s="41">
        <v>238.85930851200001</v>
      </c>
      <c r="AH76" s="41">
        <v>90.393193183999998</v>
      </c>
      <c r="AI76" s="41">
        <v>0</v>
      </c>
      <c r="AJ76" s="41">
        <v>172.41392763600001</v>
      </c>
      <c r="AK76" s="41">
        <v>132.90622489799998</v>
      </c>
      <c r="AL76" s="41">
        <v>223.64826720599999</v>
      </c>
      <c r="AM76" s="41">
        <v>40.022436048000003</v>
      </c>
      <c r="AN76" s="41">
        <v>123.177617642</v>
      </c>
      <c r="AO76" s="41">
        <v>836.66607844299995</v>
      </c>
      <c r="AP76" s="66">
        <f t="shared" si="18"/>
        <v>1858.0870535690001</v>
      </c>
      <c r="AQ76" s="26">
        <v>95.827580049999995</v>
      </c>
      <c r="AR76" s="26">
        <v>75.134590000000003</v>
      </c>
      <c r="AS76" s="26">
        <v>0</v>
      </c>
      <c r="AT76" s="26">
        <v>74.704158899999996</v>
      </c>
      <c r="AU76" s="26">
        <v>75.672476900000007</v>
      </c>
      <c r="AV76" s="26">
        <v>80.972269600000004</v>
      </c>
      <c r="AW76" s="26">
        <v>74.812200399999995</v>
      </c>
      <c r="AX76" s="26">
        <v>74.931188199999994</v>
      </c>
      <c r="AY76" s="26">
        <v>96.078453499999995</v>
      </c>
      <c r="AZ76" s="12">
        <f t="shared" si="19"/>
        <v>163337.2481521146</v>
      </c>
    </row>
    <row r="77" spans="1:52" x14ac:dyDescent="0.3">
      <c r="G77" s="6"/>
      <c r="H77" s="6"/>
      <c r="I77" s="7"/>
      <c r="J77" s="11"/>
      <c r="P77" s="72"/>
      <c r="Q77" s="64"/>
      <c r="T77" s="9"/>
      <c r="U77" s="12"/>
      <c r="V77" s="12"/>
      <c r="W77" s="12"/>
      <c r="AC77" s="28"/>
      <c r="AE77" s="28"/>
      <c r="AG77" s="41">
        <v>241.979677189</v>
      </c>
      <c r="AH77" s="41">
        <v>95.735152447999994</v>
      </c>
      <c r="AI77" s="41">
        <v>0</v>
      </c>
      <c r="AJ77" s="41">
        <v>179.11367956200002</v>
      </c>
      <c r="AK77" s="41">
        <v>143.910001085</v>
      </c>
      <c r="AL77" s="41">
        <v>150.15270844</v>
      </c>
      <c r="AM77" s="41">
        <v>42.054282312000005</v>
      </c>
      <c r="AN77" s="41">
        <v>127.563546929</v>
      </c>
      <c r="AO77" s="41">
        <v>781.601829651</v>
      </c>
      <c r="AP77" s="66">
        <f t="shared" si="18"/>
        <v>1762.1108776159999</v>
      </c>
      <c r="AQ77" s="26">
        <v>124.06297936</v>
      </c>
      <c r="AR77" s="26">
        <v>87.151060700000002</v>
      </c>
      <c r="AS77" s="26">
        <v>0</v>
      </c>
      <c r="AT77" s="26">
        <v>87.246854799999994</v>
      </c>
      <c r="AU77" s="26">
        <v>86.798050799999999</v>
      </c>
      <c r="AV77" s="26">
        <v>97.981190999999995</v>
      </c>
      <c r="AW77" s="26">
        <v>87.384013699999997</v>
      </c>
      <c r="AX77" s="26">
        <v>87.093010100000001</v>
      </c>
      <c r="AY77" s="26">
        <v>97.115930000000006</v>
      </c>
      <c r="AZ77" s="12">
        <f t="shared" si="19"/>
        <v>171885.2476008613</v>
      </c>
    </row>
    <row r="78" spans="1:52" x14ac:dyDescent="0.3">
      <c r="G78" s="6"/>
      <c r="H78" s="6"/>
      <c r="I78" s="7"/>
      <c r="J78" s="11"/>
      <c r="P78" s="72"/>
      <c r="Q78" s="64"/>
      <c r="T78" s="9"/>
      <c r="U78" s="12"/>
      <c r="V78" s="12"/>
      <c r="W78" s="12"/>
      <c r="AC78" s="28"/>
      <c r="AE78" s="28"/>
      <c r="AG78" s="41">
        <v>305.704764748</v>
      </c>
      <c r="AH78" s="41">
        <v>88.95741439999999</v>
      </c>
      <c r="AI78" s="41">
        <v>1.7956959999999998E-2</v>
      </c>
      <c r="AJ78" s="41">
        <v>135.11246430099999</v>
      </c>
      <c r="AK78" s="41">
        <v>213.15562767700001</v>
      </c>
      <c r="AL78" s="41">
        <v>85.312992661999999</v>
      </c>
      <c r="AM78" s="41">
        <v>40.435258752000003</v>
      </c>
      <c r="AN78" s="41">
        <v>116.93098841000001</v>
      </c>
      <c r="AO78" s="41">
        <v>754.78811839299999</v>
      </c>
      <c r="AP78" s="66">
        <f t="shared" si="18"/>
        <v>1740.4155863030001</v>
      </c>
      <c r="AQ78" s="26">
        <v>126.04974476</v>
      </c>
      <c r="AR78" s="26">
        <v>86.572311999999997</v>
      </c>
      <c r="AS78" s="26">
        <v>93.679999300000006</v>
      </c>
      <c r="AT78" s="26">
        <v>84.333939200000003</v>
      </c>
      <c r="AU78" s="26">
        <v>86.966949999999997</v>
      </c>
      <c r="AV78" s="26">
        <v>102.1912616</v>
      </c>
      <c r="AW78" s="26">
        <v>84.218786899999998</v>
      </c>
      <c r="AX78" s="26">
        <v>86.330659499999996</v>
      </c>
      <c r="AY78" s="26">
        <v>97.000586200000001</v>
      </c>
      <c r="AZ78" s="12">
        <f t="shared" si="19"/>
        <v>171602.27005189908</v>
      </c>
    </row>
    <row r="79" spans="1:52" x14ac:dyDescent="0.3">
      <c r="G79" s="6"/>
      <c r="H79" s="6"/>
      <c r="P79" s="72"/>
      <c r="Q79" s="64"/>
      <c r="T79" s="9"/>
      <c r="U79" s="12"/>
      <c r="V79" s="12"/>
      <c r="W79" s="12"/>
      <c r="AC79" s="28"/>
      <c r="AE79" s="28"/>
      <c r="AG79" s="41">
        <v>328.19031676200001</v>
      </c>
      <c r="AH79" s="41">
        <v>92.669146800999997</v>
      </c>
      <c r="AI79" s="41">
        <v>5.2248000000000008E-4</v>
      </c>
      <c r="AJ79" s="41">
        <v>96.878184441000002</v>
      </c>
      <c r="AK79" s="41">
        <v>214.53263999699999</v>
      </c>
      <c r="AL79" s="41">
        <v>91.854299604000005</v>
      </c>
      <c r="AM79" s="41">
        <v>40.428082463999999</v>
      </c>
      <c r="AN79" s="41">
        <v>106.83766791800001</v>
      </c>
      <c r="AO79" s="41">
        <v>833.24797837200003</v>
      </c>
      <c r="AP79" s="66">
        <f t="shared" si="18"/>
        <v>1804.6388388390001</v>
      </c>
      <c r="AQ79" s="26">
        <v>138.72819851</v>
      </c>
      <c r="AR79" s="26">
        <v>89.919447300000002</v>
      </c>
      <c r="AS79" s="26">
        <v>90.669499299999998</v>
      </c>
      <c r="AT79" s="26">
        <v>90.425196900000003</v>
      </c>
      <c r="AU79" s="26">
        <v>92.012575699999999</v>
      </c>
      <c r="AV79" s="26">
        <v>108.6188622</v>
      </c>
      <c r="AW79" s="26">
        <v>91.098323100000002</v>
      </c>
      <c r="AX79" s="26">
        <v>90.031336999999994</v>
      </c>
      <c r="AY79" s="26">
        <v>97.519400399999995</v>
      </c>
      <c r="AZ79" s="12">
        <f t="shared" si="19"/>
        <v>186898.60827891622</v>
      </c>
    </row>
    <row r="80" spans="1:52" x14ac:dyDescent="0.3">
      <c r="G80" s="6"/>
      <c r="H80" s="6"/>
      <c r="I80" s="7"/>
      <c r="J80" s="11"/>
      <c r="P80" s="72"/>
      <c r="Q80" s="64"/>
      <c r="T80" s="9"/>
      <c r="U80" s="12"/>
      <c r="V80" s="12"/>
      <c r="W80" s="12"/>
      <c r="AC80" s="28"/>
      <c r="AE80" s="28"/>
      <c r="AG80" s="41">
        <v>285.55788153700001</v>
      </c>
      <c r="AH80" s="41">
        <v>95.175337615000004</v>
      </c>
      <c r="AI80" s="41">
        <v>0</v>
      </c>
      <c r="AJ80" s="41">
        <v>86.958144245</v>
      </c>
      <c r="AK80" s="41">
        <v>170.80939584400002</v>
      </c>
      <c r="AL80" s="41">
        <v>82.514333476999994</v>
      </c>
      <c r="AM80" s="41">
        <v>41.739938016000004</v>
      </c>
      <c r="AN80" s="41">
        <v>84.073796247999994</v>
      </c>
      <c r="AO80" s="41">
        <v>903.30618829599996</v>
      </c>
      <c r="AP80" s="66">
        <f t="shared" si="18"/>
        <v>1750.1350152780001</v>
      </c>
      <c r="AQ80" s="26">
        <v>139.82884547</v>
      </c>
      <c r="AR80" s="26">
        <v>107.8052919</v>
      </c>
      <c r="AS80" s="26">
        <v>0</v>
      </c>
      <c r="AT80" s="26">
        <v>208.8377394</v>
      </c>
      <c r="AU80" s="26">
        <v>96.866626299999993</v>
      </c>
      <c r="AV80" s="26">
        <v>109.9777541</v>
      </c>
      <c r="AW80" s="26">
        <v>94.727535399999994</v>
      </c>
      <c r="AX80" s="26">
        <v>94.948647300000005</v>
      </c>
      <c r="AY80" s="26">
        <v>98.275732599999998</v>
      </c>
      <c r="AZ80" s="12">
        <f t="shared" si="19"/>
        <v>194679.93930262804</v>
      </c>
    </row>
    <row r="81" spans="7:52" x14ac:dyDescent="0.3">
      <c r="G81" s="6"/>
      <c r="H81" s="6"/>
      <c r="I81" s="7"/>
      <c r="J81" s="11"/>
      <c r="P81" s="72"/>
      <c r="Q81" s="64"/>
      <c r="T81" s="9"/>
      <c r="U81" s="12"/>
      <c r="V81" s="12"/>
      <c r="W81" s="12"/>
      <c r="AC81" s="28"/>
      <c r="AE81" s="28"/>
      <c r="AG81" s="41">
        <v>236.84212345399999</v>
      </c>
      <c r="AH81" s="41">
        <v>90.653392635000003</v>
      </c>
      <c r="AI81" s="41">
        <v>0</v>
      </c>
      <c r="AJ81" s="41">
        <v>66.466718810000003</v>
      </c>
      <c r="AK81" s="41">
        <v>121.975931274</v>
      </c>
      <c r="AL81" s="41">
        <v>91.776580686999992</v>
      </c>
      <c r="AM81" s="41">
        <v>41.351594759999998</v>
      </c>
      <c r="AN81" s="41">
        <v>117.56539879</v>
      </c>
      <c r="AO81" s="41">
        <v>810.88364823500001</v>
      </c>
      <c r="AP81" s="66">
        <f t="shared" si="18"/>
        <v>1577.515388645</v>
      </c>
      <c r="AQ81" s="26">
        <v>129.35932066000001</v>
      </c>
      <c r="AR81" s="26">
        <v>137.24182099999999</v>
      </c>
      <c r="AS81" s="26">
        <v>0</v>
      </c>
      <c r="AT81" s="26">
        <v>98.084957099999997</v>
      </c>
      <c r="AU81" s="26">
        <v>96.765729500000006</v>
      </c>
      <c r="AV81" s="26">
        <v>102.4025446</v>
      </c>
      <c r="AW81" s="26">
        <v>95.874303699999999</v>
      </c>
      <c r="AX81" s="26">
        <v>94.764197899999999</v>
      </c>
      <c r="AY81" s="26">
        <v>85.951494499999995</v>
      </c>
      <c r="AZ81" s="12">
        <f t="shared" si="19"/>
        <v>155602.01101303787</v>
      </c>
    </row>
    <row r="82" spans="7:52" x14ac:dyDescent="0.3">
      <c r="G82" s="6"/>
      <c r="H82" s="6"/>
      <c r="P82" s="72"/>
      <c r="Q82" s="64"/>
      <c r="T82" s="9"/>
      <c r="U82" s="12"/>
      <c r="V82" s="12"/>
      <c r="W82" s="12"/>
      <c r="AC82" s="28"/>
      <c r="AE82" s="28"/>
      <c r="AG82" s="41">
        <v>277.385254342</v>
      </c>
      <c r="AH82" s="41">
        <v>89.487067219000011</v>
      </c>
      <c r="AI82" s="41">
        <v>0</v>
      </c>
      <c r="AJ82" s="41">
        <v>152.96414628899998</v>
      </c>
      <c r="AK82" s="41">
        <v>128.942985905</v>
      </c>
      <c r="AL82" s="41">
        <v>129.66131747099999</v>
      </c>
      <c r="AM82" s="41">
        <v>44.946450695999999</v>
      </c>
      <c r="AN82" s="41">
        <v>126.29236410599999</v>
      </c>
      <c r="AO82" s="41">
        <v>877.7632784299999</v>
      </c>
      <c r="AP82" s="66">
        <f t="shared" si="18"/>
        <v>1827.4428644579998</v>
      </c>
      <c r="AQ82" s="26">
        <v>121.91769023000001</v>
      </c>
      <c r="AR82" s="26">
        <v>97.934114199999996</v>
      </c>
      <c r="AS82" s="26">
        <v>0</v>
      </c>
      <c r="AT82" s="26">
        <v>211.93729329999999</v>
      </c>
      <c r="AU82" s="26">
        <v>99.226575100000005</v>
      </c>
      <c r="AV82" s="26">
        <v>106.3100061</v>
      </c>
      <c r="AW82" s="26">
        <v>98.038898099999997</v>
      </c>
      <c r="AX82" s="26">
        <v>97.984869500000002</v>
      </c>
      <c r="AY82" s="26">
        <v>98.675776400000004</v>
      </c>
      <c r="AZ82" s="12">
        <f t="shared" si="19"/>
        <v>204974.89394592331</v>
      </c>
    </row>
    <row r="83" spans="7:52" x14ac:dyDescent="0.3">
      <c r="G83" s="6"/>
      <c r="H83" s="6"/>
      <c r="I83" s="7"/>
      <c r="J83" s="11"/>
      <c r="P83" s="72"/>
      <c r="Q83" s="64"/>
      <c r="T83" s="9"/>
      <c r="U83" s="12"/>
      <c r="V83" s="12"/>
      <c r="W83" s="12"/>
      <c r="AC83" s="28"/>
      <c r="AE83" s="28"/>
      <c r="AG83" s="41">
        <v>370.049225148</v>
      </c>
      <c r="AH83" s="41">
        <v>86.770039147999995</v>
      </c>
      <c r="AI83" s="41">
        <v>0</v>
      </c>
      <c r="AJ83" s="41">
        <v>153.481573747</v>
      </c>
      <c r="AK83" s="41">
        <v>69.785685958000002</v>
      </c>
      <c r="AL83" s="41">
        <v>136.03256572499998</v>
      </c>
      <c r="AM83" s="41">
        <v>42.239943984</v>
      </c>
      <c r="AN83" s="41">
        <v>109.92675831299999</v>
      </c>
      <c r="AO83" s="41">
        <v>865.62786410299998</v>
      </c>
      <c r="AP83" s="66">
        <f t="shared" si="18"/>
        <v>1833.9136561259998</v>
      </c>
      <c r="AQ83" s="26">
        <v>115.21358587</v>
      </c>
      <c r="AR83" s="26">
        <v>99.935959100000005</v>
      </c>
      <c r="AS83" s="26">
        <v>0</v>
      </c>
      <c r="AT83" s="26">
        <v>93.383223599999994</v>
      </c>
      <c r="AU83" s="26">
        <v>99.657978200000002</v>
      </c>
      <c r="AV83" s="26">
        <v>100.1784735</v>
      </c>
      <c r="AW83" s="26">
        <v>84.635042999999996</v>
      </c>
      <c r="AX83" s="26">
        <v>88.122968400000005</v>
      </c>
      <c r="AY83" s="26">
        <v>97.7367706</v>
      </c>
      <c r="AZ83" s="12">
        <f t="shared" si="19"/>
        <v>184086.70823464257</v>
      </c>
    </row>
    <row r="84" spans="7:52" x14ac:dyDescent="0.3">
      <c r="G84" s="6"/>
      <c r="H84" s="6"/>
      <c r="I84" s="7"/>
      <c r="J84" s="11"/>
      <c r="P84" s="72"/>
      <c r="Q84" s="64"/>
      <c r="T84" s="9"/>
      <c r="U84" s="12"/>
      <c r="V84" s="12"/>
      <c r="W84" s="12"/>
      <c r="AC84" s="28"/>
      <c r="AE84" s="28"/>
      <c r="AG84" s="41">
        <v>504.70954005999999</v>
      </c>
      <c r="AH84" s="41">
        <v>86.715214644000014</v>
      </c>
      <c r="AI84" s="41">
        <v>0</v>
      </c>
      <c r="AJ84" s="41">
        <v>151.266880125</v>
      </c>
      <c r="AK84" s="41">
        <v>65.890475844999997</v>
      </c>
      <c r="AL84" s="41">
        <v>155.93523850400001</v>
      </c>
      <c r="AM84" s="41">
        <v>42.961173527999996</v>
      </c>
      <c r="AN84" s="41">
        <v>125.679069517</v>
      </c>
      <c r="AO84" s="41">
        <v>862.67617232999999</v>
      </c>
      <c r="AP84" s="66">
        <f t="shared" si="18"/>
        <v>1995.833764553</v>
      </c>
      <c r="AQ84" s="26">
        <v>112.76081594999999</v>
      </c>
      <c r="AR84" s="26">
        <v>105.5485274</v>
      </c>
      <c r="AS84" s="26">
        <v>0</v>
      </c>
      <c r="AT84" s="26">
        <v>94.253542699999997</v>
      </c>
      <c r="AU84" s="26">
        <v>96.059264600000006</v>
      </c>
      <c r="AV84" s="26">
        <v>101.5806285</v>
      </c>
      <c r="AW84" s="26">
        <v>85.087236099999998</v>
      </c>
      <c r="AX84" s="26">
        <v>87.928223500000001</v>
      </c>
      <c r="AY84" s="26">
        <v>97.531452900000005</v>
      </c>
      <c r="AZ84" s="12">
        <f t="shared" si="19"/>
        <v>201335.19759349839</v>
      </c>
    </row>
    <row r="85" spans="7:52" x14ac:dyDescent="0.3">
      <c r="G85" s="6"/>
      <c r="H85" s="6"/>
      <c r="P85" s="72"/>
      <c r="Q85" s="64"/>
      <c r="T85" s="9"/>
      <c r="U85" s="12"/>
      <c r="V85" s="12"/>
      <c r="W85" s="12"/>
      <c r="AC85" s="28"/>
      <c r="AE85" s="28"/>
      <c r="AG85" s="41">
        <v>487.46757802000002</v>
      </c>
      <c r="AH85" s="41">
        <v>89.353773014000012</v>
      </c>
      <c r="AI85" s="41">
        <v>0</v>
      </c>
      <c r="AJ85" s="41">
        <v>137.72049235399999</v>
      </c>
      <c r="AK85" s="41">
        <v>95.99440517699999</v>
      </c>
      <c r="AL85" s="41">
        <v>204.310679905</v>
      </c>
      <c r="AM85" s="41">
        <v>41.513801280000003</v>
      </c>
      <c r="AN85" s="41">
        <v>119.579693346</v>
      </c>
      <c r="AO85" s="41">
        <v>826.06993981699998</v>
      </c>
      <c r="AP85" s="66">
        <f t="shared" si="18"/>
        <v>2002.0103629129999</v>
      </c>
      <c r="AQ85" s="26">
        <v>113.97758733000001</v>
      </c>
      <c r="AR85" s="26">
        <v>81.120525700000002</v>
      </c>
      <c r="AS85" s="26">
        <v>0</v>
      </c>
      <c r="AT85" s="26">
        <v>90.437620199999998</v>
      </c>
      <c r="AU85" s="26">
        <v>91.958425599999998</v>
      </c>
      <c r="AV85" s="26">
        <v>95.380664100000004</v>
      </c>
      <c r="AW85" s="26">
        <v>78.073235499999996</v>
      </c>
      <c r="AX85" s="26">
        <v>81.155873299999996</v>
      </c>
      <c r="AY85" s="26">
        <v>96.415645499999997</v>
      </c>
      <c r="AZ85" s="12">
        <f t="shared" si="19"/>
        <v>196170.47746618383</v>
      </c>
    </row>
    <row r="86" spans="7:52" x14ac:dyDescent="0.3">
      <c r="G86" s="6"/>
      <c r="H86" s="6"/>
      <c r="I86" s="7"/>
      <c r="J86" s="11"/>
      <c r="P86" s="72"/>
      <c r="Q86" s="64"/>
      <c r="T86" s="9"/>
      <c r="U86" s="12"/>
      <c r="V86" s="12"/>
      <c r="W86" s="12"/>
      <c r="AC86" s="28"/>
      <c r="AE86" s="28"/>
      <c r="AG86" s="41">
        <v>138.92685078599999</v>
      </c>
      <c r="AH86" s="41">
        <v>86.370709732000009</v>
      </c>
      <c r="AI86" s="41">
        <v>0</v>
      </c>
      <c r="AJ86" s="41">
        <v>137.68008701700001</v>
      </c>
      <c r="AK86" s="41">
        <v>53.959587708000001</v>
      </c>
      <c r="AL86" s="41">
        <v>217.078513722</v>
      </c>
      <c r="AM86" s="41">
        <v>39.245492927999997</v>
      </c>
      <c r="AN86" s="41">
        <v>102.411021123</v>
      </c>
      <c r="AO86" s="41">
        <v>837.49126737300003</v>
      </c>
      <c r="AP86" s="66">
        <f t="shared" si="18"/>
        <v>1613.163530389</v>
      </c>
      <c r="AQ86" s="26">
        <v>141.41059867999999</v>
      </c>
      <c r="AR86" s="26">
        <v>134.04993859999999</v>
      </c>
      <c r="AS86" s="26">
        <v>0</v>
      </c>
      <c r="AT86" s="26">
        <v>459.6504377</v>
      </c>
      <c r="AU86" s="26">
        <v>95.198138200000002</v>
      </c>
      <c r="AV86" s="26">
        <v>95.917785800000004</v>
      </c>
      <c r="AW86" s="26">
        <v>82.1787353</v>
      </c>
      <c r="AX86" s="26">
        <v>105.4642401</v>
      </c>
      <c r="AY86" s="26">
        <v>97.224298899999994</v>
      </c>
      <c r="AZ86" s="12">
        <f t="shared" si="19"/>
        <v>215917.31920839957</v>
      </c>
    </row>
    <row r="87" spans="7:52" x14ac:dyDescent="0.3">
      <c r="G87" s="6"/>
      <c r="H87" s="6"/>
      <c r="I87" s="7"/>
      <c r="J87" s="11"/>
      <c r="P87" s="72"/>
      <c r="Q87" s="64"/>
      <c r="T87" s="9"/>
      <c r="U87" s="12"/>
      <c r="V87" s="12"/>
      <c r="W87" s="12"/>
      <c r="AC87" s="28"/>
      <c r="AE87" s="28"/>
      <c r="AG87" s="41">
        <v>172.603172597</v>
      </c>
      <c r="AH87" s="41">
        <v>89.609609179000003</v>
      </c>
      <c r="AI87" s="41">
        <v>0</v>
      </c>
      <c r="AJ87" s="41">
        <v>177.39652469699999</v>
      </c>
      <c r="AK87" s="41">
        <v>96.672657540999992</v>
      </c>
      <c r="AL87" s="41">
        <v>281.098686762</v>
      </c>
      <c r="AM87" s="41">
        <v>41.118988272000003</v>
      </c>
      <c r="AN87" s="41">
        <v>79.173538925999992</v>
      </c>
      <c r="AO87" s="41">
        <v>777.06478628399998</v>
      </c>
      <c r="AP87" s="66">
        <f t="shared" si="18"/>
        <v>1714.7379642579999</v>
      </c>
      <c r="AQ87" s="26">
        <v>122.65539606999999</v>
      </c>
      <c r="AR87" s="26">
        <v>98.482714999999999</v>
      </c>
      <c r="AS87" s="26">
        <v>0</v>
      </c>
      <c r="AT87" s="26">
        <v>99.756669599999995</v>
      </c>
      <c r="AU87" s="26">
        <v>103.65937099999999</v>
      </c>
      <c r="AV87" s="26">
        <v>101.5275676</v>
      </c>
      <c r="AW87" s="26">
        <v>95.4239733</v>
      </c>
      <c r="AX87" s="26">
        <v>103.54557490000001</v>
      </c>
      <c r="AY87" s="26">
        <v>98.453833900000006</v>
      </c>
      <c r="AZ87" s="12">
        <f t="shared" si="19"/>
        <v>174879.30164064042</v>
      </c>
    </row>
    <row r="88" spans="7:52" x14ac:dyDescent="0.3">
      <c r="G88" s="6"/>
      <c r="H88" s="6"/>
      <c r="P88" s="72"/>
      <c r="Q88" s="64"/>
      <c r="T88" s="9"/>
      <c r="U88" s="12"/>
      <c r="V88" s="12"/>
      <c r="W88" s="12"/>
      <c r="AC88" s="28"/>
      <c r="AE88" s="28"/>
      <c r="AG88" s="41">
        <v>194.140194431</v>
      </c>
      <c r="AH88" s="41">
        <v>87.762546119999996</v>
      </c>
      <c r="AI88" s="41">
        <v>0</v>
      </c>
      <c r="AJ88" s="41">
        <v>125.11582219900001</v>
      </c>
      <c r="AK88" s="41">
        <v>106.842246334</v>
      </c>
      <c r="AL88" s="41">
        <v>230.79457289499999</v>
      </c>
      <c r="AM88" s="41">
        <v>38.177704080000005</v>
      </c>
      <c r="AN88" s="41">
        <v>55.515815648999997</v>
      </c>
      <c r="AO88" s="41">
        <v>820.75697322000008</v>
      </c>
      <c r="AP88" s="66">
        <f t="shared" si="18"/>
        <v>1659.105874928</v>
      </c>
      <c r="AQ88" s="26">
        <v>130.09017306000001</v>
      </c>
      <c r="AR88" s="26">
        <v>121.11351380000001</v>
      </c>
      <c r="AS88" s="26">
        <v>0</v>
      </c>
      <c r="AT88" s="26">
        <v>145.8354702</v>
      </c>
      <c r="AU88" s="26">
        <v>109.0584152</v>
      </c>
      <c r="AV88" s="26">
        <v>109.1585991</v>
      </c>
      <c r="AW88" s="26">
        <v>103.2841614</v>
      </c>
      <c r="AX88" s="26">
        <v>149.03005160000001</v>
      </c>
      <c r="AY88" s="26">
        <v>99.2132486</v>
      </c>
      <c r="AZ88" s="12">
        <f t="shared" si="19"/>
        <v>184623.18755573058</v>
      </c>
    </row>
    <row r="89" spans="7:52" x14ac:dyDescent="0.3">
      <c r="G89" s="6"/>
      <c r="H89" s="6"/>
      <c r="I89" s="7"/>
      <c r="J89" s="11"/>
      <c r="P89" s="72"/>
      <c r="Q89" s="64"/>
      <c r="T89" s="9"/>
      <c r="U89" s="12"/>
      <c r="V89" s="12"/>
      <c r="W89" s="12"/>
      <c r="AC89" s="28"/>
      <c r="AE89" s="28"/>
      <c r="AG89" s="41">
        <v>326.40649817399998</v>
      </c>
      <c r="AH89" s="41">
        <v>91.688160980999996</v>
      </c>
      <c r="AI89" s="41">
        <v>0</v>
      </c>
      <c r="AJ89" s="41">
        <v>155.34633806899998</v>
      </c>
      <c r="AK89" s="41">
        <v>130.75959420699999</v>
      </c>
      <c r="AL89" s="41">
        <v>194.70447740699998</v>
      </c>
      <c r="AM89" s="41">
        <v>41.582312184000003</v>
      </c>
      <c r="AN89" s="41">
        <v>28.459379718000001</v>
      </c>
      <c r="AO89" s="41">
        <v>857.98887968300005</v>
      </c>
      <c r="AP89" s="66">
        <f t="shared" si="18"/>
        <v>1826.935640423</v>
      </c>
      <c r="AQ89" s="26">
        <v>145.68658242999999</v>
      </c>
      <c r="AR89" s="26">
        <v>123.5058801</v>
      </c>
      <c r="AS89" s="26">
        <v>0</v>
      </c>
      <c r="AT89" s="26">
        <v>153.0227093</v>
      </c>
      <c r="AU89" s="26">
        <v>118.291241</v>
      </c>
      <c r="AV89" s="26">
        <v>130.4646802</v>
      </c>
      <c r="AW89" s="26">
        <v>118.1807103</v>
      </c>
      <c r="AX89" s="26">
        <v>118.0776247</v>
      </c>
      <c r="AY89" s="26">
        <v>101.3351949</v>
      </c>
      <c r="AZ89" s="12">
        <f t="shared" si="19"/>
        <v>218737.47729165762</v>
      </c>
    </row>
    <row r="90" spans="7:52" x14ac:dyDescent="0.3">
      <c r="G90" s="6"/>
      <c r="H90" s="6"/>
      <c r="I90" s="7"/>
      <c r="J90" s="11"/>
      <c r="P90" s="72"/>
      <c r="Q90" s="64"/>
      <c r="T90" s="9"/>
      <c r="U90" s="12"/>
      <c r="V90" s="12"/>
      <c r="W90" s="12"/>
      <c r="AC90" s="28"/>
      <c r="AE90" s="28"/>
      <c r="AG90" s="41">
        <v>304.32364962399998</v>
      </c>
      <c r="AH90" s="41">
        <v>83.424259105000004</v>
      </c>
      <c r="AI90" s="41">
        <v>0</v>
      </c>
      <c r="AJ90" s="41">
        <v>98.063715432999999</v>
      </c>
      <c r="AK90" s="41">
        <v>136.770823455</v>
      </c>
      <c r="AL90" s="41">
        <v>182.436631318</v>
      </c>
      <c r="AM90" s="41">
        <v>39.945373943999996</v>
      </c>
      <c r="AN90" s="41">
        <v>36.731798300000001</v>
      </c>
      <c r="AO90" s="41">
        <v>737.72607131200004</v>
      </c>
      <c r="AP90" s="66">
        <f t="shared" si="18"/>
        <v>1619.4223224910002</v>
      </c>
      <c r="AQ90" s="26">
        <v>160.31808624999999</v>
      </c>
      <c r="AR90" s="26">
        <v>118.50776930000001</v>
      </c>
      <c r="AS90" s="26">
        <v>0</v>
      </c>
      <c r="AT90" s="26">
        <v>245.99852670000001</v>
      </c>
      <c r="AU90" s="26">
        <v>127.4974979</v>
      </c>
      <c r="AV90" s="26">
        <v>138.9336418</v>
      </c>
      <c r="AW90" s="26">
        <v>112.5170674</v>
      </c>
      <c r="AX90" s="26">
        <v>193.57427970000001</v>
      </c>
      <c r="AY90" s="26">
        <v>99.078796499999996</v>
      </c>
      <c r="AZ90" s="12">
        <f t="shared" si="19"/>
        <v>210280.93986523841</v>
      </c>
    </row>
    <row r="91" spans="7:52" x14ac:dyDescent="0.3">
      <c r="G91" s="6"/>
      <c r="H91" s="6"/>
      <c r="P91" s="72"/>
      <c r="Q91" s="64"/>
      <c r="T91" s="9"/>
      <c r="U91" s="12"/>
      <c r="V91" s="12"/>
      <c r="W91" s="12"/>
      <c r="AC91" s="28"/>
      <c r="AE91" s="28"/>
      <c r="AG91" s="41">
        <v>342.64137479999999</v>
      </c>
      <c r="AH91" s="41">
        <v>90.830169317000014</v>
      </c>
      <c r="AI91" s="41">
        <v>0</v>
      </c>
      <c r="AJ91" s="41">
        <v>90.761265427000012</v>
      </c>
      <c r="AK91" s="41">
        <v>157.51158475299999</v>
      </c>
      <c r="AL91" s="41">
        <v>200.62216740400001</v>
      </c>
      <c r="AM91" s="41">
        <v>41.530780536000002</v>
      </c>
      <c r="AN91" s="41">
        <v>55.986940599</v>
      </c>
      <c r="AO91" s="41">
        <v>875.54839171399999</v>
      </c>
      <c r="AP91" s="66">
        <f t="shared" si="18"/>
        <v>1855.4326745500002</v>
      </c>
      <c r="AQ91" s="26">
        <v>179.29372910000001</v>
      </c>
      <c r="AR91" s="26">
        <v>140.1312892</v>
      </c>
      <c r="AS91" s="26">
        <v>0</v>
      </c>
      <c r="AT91" s="26">
        <v>142.08647110000001</v>
      </c>
      <c r="AU91" s="26">
        <v>146.75813840000001</v>
      </c>
      <c r="AV91" s="26">
        <v>160.91040860000001</v>
      </c>
      <c r="AW91" s="26">
        <v>140.12795750000001</v>
      </c>
      <c r="AX91" s="26">
        <v>140.29617820000001</v>
      </c>
      <c r="AY91" s="26">
        <v>106.5225753</v>
      </c>
      <c r="AZ91" s="12">
        <f t="shared" si="19"/>
        <v>249395.89508974948</v>
      </c>
    </row>
    <row r="92" spans="7:52" x14ac:dyDescent="0.3">
      <c r="G92" s="6"/>
      <c r="H92" s="6"/>
      <c r="I92" s="7"/>
      <c r="J92" s="11"/>
      <c r="P92" s="72"/>
      <c r="Q92" s="64"/>
      <c r="T92" s="9"/>
      <c r="U92" s="12"/>
      <c r="V92" s="12"/>
      <c r="W92" s="12"/>
      <c r="AC92" s="28"/>
      <c r="AE92" s="28"/>
      <c r="AG92" s="41">
        <v>380.73370431000001</v>
      </c>
      <c r="AH92" s="41">
        <v>84.813623902000018</v>
      </c>
      <c r="AI92" s="41">
        <v>0</v>
      </c>
      <c r="AJ92" s="41">
        <v>71.851019330000042</v>
      </c>
      <c r="AK92" s="41">
        <v>190.43697874800003</v>
      </c>
      <c r="AL92" s="41">
        <v>202.43133833900015</v>
      </c>
      <c r="AM92" s="41">
        <v>40.841165064000002</v>
      </c>
      <c r="AN92" s="41">
        <v>48.894907548999996</v>
      </c>
      <c r="AO92" s="41">
        <v>823.20134154399989</v>
      </c>
      <c r="AP92" s="66">
        <f t="shared" si="18"/>
        <v>1843.2040787860001</v>
      </c>
      <c r="AQ92" s="26">
        <v>167.13194326999999</v>
      </c>
      <c r="AR92" s="26">
        <v>147.53666559999999</v>
      </c>
      <c r="AS92" s="26">
        <v>0</v>
      </c>
      <c r="AT92" s="26">
        <v>213.3768809</v>
      </c>
      <c r="AU92" s="26">
        <v>149.01098830000001</v>
      </c>
      <c r="AV92" s="26">
        <v>155.14295179999999</v>
      </c>
      <c r="AW92" s="26">
        <v>143.39458210000001</v>
      </c>
      <c r="AX92" s="26">
        <v>216.43857499999999</v>
      </c>
      <c r="AY92" s="26">
        <v>130.89818</v>
      </c>
      <c r="AZ92" s="12">
        <f t="shared" si="19"/>
        <v>275454.93060379266</v>
      </c>
    </row>
    <row r="93" spans="7:52" x14ac:dyDescent="0.3">
      <c r="G93" s="6"/>
      <c r="H93" s="6"/>
      <c r="I93" s="7"/>
      <c r="J93" s="11"/>
      <c r="P93" s="72"/>
      <c r="Q93" s="64"/>
      <c r="T93" s="9"/>
      <c r="U93" s="12"/>
      <c r="V93" s="12"/>
      <c r="W93" s="12"/>
      <c r="AC93" s="28"/>
      <c r="AE93" s="28"/>
      <c r="AG93" s="41">
        <v>361.470734413</v>
      </c>
      <c r="AH93" s="41">
        <v>84.13497627199996</v>
      </c>
      <c r="AI93" s="41">
        <v>0</v>
      </c>
      <c r="AJ93" s="41">
        <v>82.923849590000003</v>
      </c>
      <c r="AK93" s="41">
        <v>99.455157593999985</v>
      </c>
      <c r="AL93" s="41">
        <v>198.594152987</v>
      </c>
      <c r="AM93" s="41">
        <v>40.312250328000005</v>
      </c>
      <c r="AN93" s="41">
        <v>49.913239418999993</v>
      </c>
      <c r="AO93" s="41">
        <v>769.65026761800027</v>
      </c>
      <c r="AP93" s="66">
        <f t="shared" si="18"/>
        <v>1686.4546282210003</v>
      </c>
      <c r="AQ93" s="26">
        <v>153.17896927999999</v>
      </c>
      <c r="AR93" s="26">
        <v>170.43441569999999</v>
      </c>
      <c r="AS93" s="26">
        <v>0</v>
      </c>
      <c r="AT93" s="26">
        <v>146.4387174</v>
      </c>
      <c r="AU93" s="26">
        <v>144.5534844</v>
      </c>
      <c r="AV93" s="26">
        <v>141.916235</v>
      </c>
      <c r="AW93" s="26">
        <v>132.828115</v>
      </c>
      <c r="AX93" s="26">
        <v>133.10523749999999</v>
      </c>
      <c r="AY93" s="26">
        <v>123.3074701</v>
      </c>
      <c r="AZ93" s="12">
        <f t="shared" si="19"/>
        <v>231314.73744714295</v>
      </c>
    </row>
    <row r="94" spans="7:52" x14ac:dyDescent="0.3">
      <c r="G94" s="6"/>
      <c r="H94" s="6"/>
      <c r="P94" s="72"/>
      <c r="Q94" s="64"/>
      <c r="T94" s="9"/>
      <c r="U94" s="12"/>
      <c r="V94" s="12"/>
      <c r="W94" s="12"/>
      <c r="AC94" s="28"/>
      <c r="AE94" s="28"/>
      <c r="AG94" s="41">
        <v>467.20842635399993</v>
      </c>
      <c r="AH94" s="41">
        <v>84.601156161999995</v>
      </c>
      <c r="AI94" s="41">
        <v>0</v>
      </c>
      <c r="AJ94" s="41">
        <v>114.20227960100007</v>
      </c>
      <c r="AK94" s="41">
        <v>93.234700409000013</v>
      </c>
      <c r="AL94" s="41">
        <v>214.87859142300013</v>
      </c>
      <c r="AM94" s="41">
        <v>41.207069736000001</v>
      </c>
      <c r="AN94" s="41">
        <v>47.404883085000002</v>
      </c>
      <c r="AO94" s="41">
        <v>877.30870274400036</v>
      </c>
      <c r="AP94" s="66">
        <f t="shared" si="18"/>
        <v>1940.0458095140004</v>
      </c>
      <c r="AQ94" s="26">
        <v>147.8492607</v>
      </c>
      <c r="AR94" s="26">
        <v>161.4889269</v>
      </c>
      <c r="AS94" s="26">
        <v>0</v>
      </c>
      <c r="AT94" s="26">
        <v>219.09047709999999</v>
      </c>
      <c r="AU94" s="26">
        <v>145.73020009999999</v>
      </c>
      <c r="AV94" s="26">
        <v>140.33824190000001</v>
      </c>
      <c r="AW94" s="26">
        <v>131.2390336</v>
      </c>
      <c r="AX94" s="26">
        <v>131.54591210000001</v>
      </c>
      <c r="AY94" s="26">
        <v>122.1831948</v>
      </c>
      <c r="AZ94" s="12">
        <f t="shared" si="19"/>
        <v>270338.27228531614</v>
      </c>
    </row>
    <row r="95" spans="7:52" x14ac:dyDescent="0.3">
      <c r="G95" s="6"/>
      <c r="H95" s="6"/>
      <c r="I95" s="7"/>
      <c r="J95" s="11"/>
      <c r="P95" s="72"/>
      <c r="Q95" s="64"/>
      <c r="T95" s="9"/>
      <c r="U95" s="12"/>
      <c r="V95" s="12"/>
      <c r="W95" s="12"/>
      <c r="AC95" s="28"/>
      <c r="AE95" s="28"/>
      <c r="AG95" s="41">
        <v>533.20795707700006</v>
      </c>
      <c r="AH95" s="41">
        <v>79.712517818999999</v>
      </c>
      <c r="AI95" s="41">
        <v>0</v>
      </c>
      <c r="AJ95" s="41">
        <v>107.84242288599997</v>
      </c>
      <c r="AK95" s="41">
        <v>45.395081224999998</v>
      </c>
      <c r="AL95" s="41">
        <v>259.18211813199997</v>
      </c>
      <c r="AM95" s="41">
        <v>41.155361687999999</v>
      </c>
      <c r="AN95" s="41">
        <v>40.644299687</v>
      </c>
      <c r="AO95" s="41">
        <v>859.16405937099989</v>
      </c>
      <c r="AP95" s="66">
        <f t="shared" si="18"/>
        <v>1966.3038178849999</v>
      </c>
      <c r="AQ95" s="26">
        <v>154.81854028999999</v>
      </c>
      <c r="AR95" s="26">
        <v>128.30496220000001</v>
      </c>
      <c r="AS95" s="26">
        <v>0</v>
      </c>
      <c r="AT95" s="26">
        <v>171.8900677</v>
      </c>
      <c r="AU95" s="26">
        <v>149.5646721</v>
      </c>
      <c r="AV95" s="26">
        <v>139.5955913</v>
      </c>
      <c r="AW95" s="26">
        <v>123.0554633</v>
      </c>
      <c r="AX95" s="26">
        <v>128.4351863</v>
      </c>
      <c r="AY95" s="26">
        <v>94.469472600000003</v>
      </c>
      <c r="AZ95" s="12">
        <f t="shared" si="19"/>
        <v>245734.53788328954</v>
      </c>
    </row>
    <row r="96" spans="7:52" x14ac:dyDescent="0.3">
      <c r="G96" s="6"/>
      <c r="H96" s="6"/>
      <c r="I96" s="7"/>
      <c r="J96" s="11"/>
      <c r="P96" s="72"/>
      <c r="Q96" s="64"/>
      <c r="T96" s="9"/>
      <c r="U96" s="12"/>
      <c r="V96" s="12"/>
      <c r="W96" s="12"/>
      <c r="AC96" s="28"/>
      <c r="AE96" s="28"/>
      <c r="AG96" s="41">
        <v>554.23268597600008</v>
      </c>
      <c r="AH96" s="41">
        <v>70.648625605999996</v>
      </c>
      <c r="AI96" s="41">
        <v>0</v>
      </c>
      <c r="AJ96" s="41">
        <v>83.568284983999916</v>
      </c>
      <c r="AK96" s="41">
        <v>69.381399390999988</v>
      </c>
      <c r="AL96" s="41">
        <v>270.43150035599984</v>
      </c>
      <c r="AM96" s="41">
        <v>43.092973896000004</v>
      </c>
      <c r="AN96" s="41">
        <v>47.316341695999995</v>
      </c>
      <c r="AO96" s="41">
        <v>805.79736684</v>
      </c>
      <c r="AP96" s="66">
        <f t="shared" si="18"/>
        <v>1944.4691787449997</v>
      </c>
      <c r="AQ96" s="26">
        <v>161.70948476999999</v>
      </c>
      <c r="AR96" s="26">
        <v>176.07421969999999</v>
      </c>
      <c r="AS96" s="26">
        <v>0</v>
      </c>
      <c r="AT96" s="26">
        <v>145.7949017</v>
      </c>
      <c r="AU96" s="26">
        <v>140.27722370000001</v>
      </c>
      <c r="AV96" s="26">
        <v>145.78998050000001</v>
      </c>
      <c r="AW96" s="26">
        <v>121.54627499999999</v>
      </c>
      <c r="AX96" s="26">
        <v>126.4205328</v>
      </c>
      <c r="AY96" s="26">
        <v>90.7205206</v>
      </c>
      <c r="AZ96" s="12">
        <f t="shared" si="19"/>
        <v>247728.65106020344</v>
      </c>
    </row>
    <row r="97" spans="7:52" x14ac:dyDescent="0.3">
      <c r="G97" s="6"/>
      <c r="H97" s="6"/>
      <c r="P97" s="72"/>
      <c r="Q97" s="64"/>
      <c r="T97" s="9"/>
      <c r="U97" s="12"/>
      <c r="V97" s="12"/>
      <c r="W97" s="12"/>
      <c r="AC97" s="28"/>
      <c r="AE97" s="28"/>
      <c r="AG97" s="41">
        <v>492.95063507399999</v>
      </c>
      <c r="AH97" s="41">
        <v>74.224151935000023</v>
      </c>
      <c r="AI97" s="41">
        <v>0</v>
      </c>
      <c r="AJ97" s="41">
        <v>100.579623591</v>
      </c>
      <c r="AK97" s="41">
        <v>68.765091438999988</v>
      </c>
      <c r="AL97" s="41">
        <v>224.44192766800023</v>
      </c>
      <c r="AM97" s="41">
        <v>41.002131408000004</v>
      </c>
      <c r="AN97" s="41">
        <v>43.751404291999989</v>
      </c>
      <c r="AO97" s="41">
        <v>837.46913256799985</v>
      </c>
      <c r="AP97" s="66">
        <f t="shared" si="18"/>
        <v>1883.184097975</v>
      </c>
      <c r="AQ97" s="26">
        <v>181.25212207000001</v>
      </c>
      <c r="AR97" s="26">
        <v>140.30739299999999</v>
      </c>
      <c r="AS97" s="26">
        <v>0</v>
      </c>
      <c r="AT97" s="26">
        <v>250.6449001</v>
      </c>
      <c r="AU97" s="26">
        <v>148.83064619999999</v>
      </c>
      <c r="AV97" s="26">
        <v>164.8609629</v>
      </c>
      <c r="AW97" s="26">
        <v>136.5287113</v>
      </c>
      <c r="AX97" s="26">
        <v>140.54261009999999</v>
      </c>
      <c r="AY97" s="26">
        <v>94.838218900000001</v>
      </c>
      <c r="AZ97" s="12">
        <f t="shared" si="19"/>
        <v>263379.36658386397</v>
      </c>
    </row>
    <row r="98" spans="7:52" x14ac:dyDescent="0.3">
      <c r="G98" s="6"/>
      <c r="H98" s="6"/>
      <c r="I98" s="7"/>
      <c r="J98" s="11"/>
      <c r="P98" s="72"/>
      <c r="Q98" s="64"/>
      <c r="T98" s="9"/>
      <c r="U98" s="12"/>
      <c r="V98" s="12"/>
      <c r="W98" s="12"/>
      <c r="AC98" s="28"/>
      <c r="AE98" s="28"/>
      <c r="AG98" s="41">
        <v>400.26710441699998</v>
      </c>
      <c r="AH98" s="41">
        <v>72.476450342999996</v>
      </c>
      <c r="AI98" s="41">
        <v>0</v>
      </c>
      <c r="AJ98" s="41">
        <v>99.927227794000174</v>
      </c>
      <c r="AK98" s="41">
        <v>40.511500787000003</v>
      </c>
      <c r="AL98" s="41">
        <v>259.51038760300003</v>
      </c>
      <c r="AM98" s="41">
        <v>39.073199760000001</v>
      </c>
      <c r="AN98" s="41">
        <v>54.829787644000007</v>
      </c>
      <c r="AO98" s="41">
        <v>812.41980015799993</v>
      </c>
      <c r="AP98" s="66">
        <f t="shared" si="18"/>
        <v>1779.0154585060002</v>
      </c>
      <c r="AQ98" s="26">
        <v>164.11425449999999</v>
      </c>
      <c r="AR98" s="26">
        <v>202.40331499999999</v>
      </c>
      <c r="AS98" s="26">
        <v>0</v>
      </c>
      <c r="AT98" s="26">
        <v>587.7630954</v>
      </c>
      <c r="AU98" s="26">
        <v>145.65415229999999</v>
      </c>
      <c r="AV98" s="26">
        <v>149.45110729999999</v>
      </c>
      <c r="AW98" s="26">
        <v>132.9184358</v>
      </c>
      <c r="AX98" s="26">
        <v>231.09959409999999</v>
      </c>
      <c r="AY98" s="26">
        <v>93.302092000000002</v>
      </c>
      <c r="AZ98" s="12">
        <f t="shared" si="19"/>
        <v>277442.48826260096</v>
      </c>
    </row>
    <row r="99" spans="7:52" x14ac:dyDescent="0.3">
      <c r="G99" s="6"/>
      <c r="H99" s="6"/>
      <c r="I99" s="7"/>
      <c r="J99" s="11"/>
      <c r="P99" s="72"/>
      <c r="Q99" s="64"/>
      <c r="T99" s="9"/>
      <c r="U99" s="12"/>
      <c r="V99" s="12"/>
      <c r="W99" s="12"/>
      <c r="AC99" s="28"/>
      <c r="AE99" s="28"/>
      <c r="AG99" s="41">
        <v>391.72223016599997</v>
      </c>
      <c r="AH99" s="41">
        <v>73.026602857</v>
      </c>
      <c r="AI99" s="41">
        <v>0</v>
      </c>
      <c r="AJ99" s="41">
        <v>133.55702589100002</v>
      </c>
      <c r="AK99" s="41">
        <v>117.24203439</v>
      </c>
      <c r="AL99" s="41">
        <v>256.98657229600019</v>
      </c>
      <c r="AM99" s="41">
        <v>39.824152536</v>
      </c>
      <c r="AN99" s="41">
        <v>43.424083564999997</v>
      </c>
      <c r="AO99" s="41">
        <v>804.28254002099993</v>
      </c>
      <c r="AP99" s="66">
        <f t="shared" si="18"/>
        <v>1860.0652417220001</v>
      </c>
      <c r="AQ99" s="26">
        <v>172.66366492</v>
      </c>
      <c r="AR99" s="26">
        <v>143.0712619</v>
      </c>
      <c r="AS99" s="26">
        <v>0</v>
      </c>
      <c r="AT99" s="26">
        <v>149.85149709999999</v>
      </c>
      <c r="AU99" s="26">
        <v>150.4273345</v>
      </c>
      <c r="AV99" s="26">
        <v>156.4653543</v>
      </c>
      <c r="AW99" s="26">
        <v>142.0351034</v>
      </c>
      <c r="AX99" s="26">
        <v>143.55081010000001</v>
      </c>
      <c r="AY99" s="26">
        <v>97.988389100000006</v>
      </c>
      <c r="AZ99" s="12">
        <f t="shared" si="19"/>
        <v>246644.16667617759</v>
      </c>
    </row>
    <row r="100" spans="7:52" x14ac:dyDescent="0.3">
      <c r="G100" s="6"/>
      <c r="H100" s="6"/>
      <c r="P100" s="72"/>
      <c r="Q100" s="64"/>
      <c r="T100" s="9"/>
      <c r="U100" s="12"/>
      <c r="V100" s="12"/>
      <c r="W100" s="12"/>
      <c r="AC100" s="28"/>
      <c r="AE100" s="28"/>
      <c r="AG100" s="41">
        <v>337.86118499899999</v>
      </c>
      <c r="AH100" s="41">
        <v>73.950327541000007</v>
      </c>
      <c r="AI100" s="41">
        <v>0</v>
      </c>
      <c r="AJ100" s="41">
        <v>101.17601830699995</v>
      </c>
      <c r="AK100" s="41">
        <v>79.482172317000007</v>
      </c>
      <c r="AL100" s="41">
        <v>227.36900589999996</v>
      </c>
      <c r="AM100" s="41">
        <v>40.561792823999994</v>
      </c>
      <c r="AN100" s="41">
        <v>45.18255145700001</v>
      </c>
      <c r="AO100" s="41">
        <v>780.70363639200002</v>
      </c>
      <c r="AP100" s="66">
        <f t="shared" si="18"/>
        <v>1686.286689737</v>
      </c>
      <c r="AQ100" s="26">
        <v>180.60704419999999</v>
      </c>
      <c r="AR100" s="26">
        <v>159.53847959999999</v>
      </c>
      <c r="AS100" s="26">
        <v>0</v>
      </c>
      <c r="AT100" s="26">
        <v>167.20882349999999</v>
      </c>
      <c r="AU100" s="26">
        <v>163.34478910000001</v>
      </c>
      <c r="AV100" s="26">
        <v>163.39003270000001</v>
      </c>
      <c r="AW100" s="26">
        <v>149.09461709999999</v>
      </c>
      <c r="AX100" s="26">
        <v>149.95412479999999</v>
      </c>
      <c r="AY100" s="26">
        <v>98.829715399999998</v>
      </c>
      <c r="AZ100" s="12">
        <f t="shared" si="19"/>
        <v>229847.95689153322</v>
      </c>
    </row>
    <row r="101" spans="7:52" x14ac:dyDescent="0.3">
      <c r="G101" s="6"/>
      <c r="H101" s="6"/>
      <c r="I101" s="7"/>
      <c r="J101" s="11"/>
      <c r="P101" s="72"/>
      <c r="Q101" s="64"/>
      <c r="T101" s="9"/>
      <c r="U101" s="12"/>
      <c r="V101" s="12"/>
      <c r="W101" s="12"/>
      <c r="AC101" s="28"/>
      <c r="AE101" s="28"/>
      <c r="AG101" s="41">
        <v>414.48568078699998</v>
      </c>
      <c r="AH101" s="41">
        <v>77.031029782000005</v>
      </c>
      <c r="AI101" s="41">
        <v>0</v>
      </c>
      <c r="AJ101" s="41">
        <v>94.555788385999847</v>
      </c>
      <c r="AK101" s="41">
        <v>123.86936721600003</v>
      </c>
      <c r="AL101" s="41">
        <v>225.15710994899996</v>
      </c>
      <c r="AM101" s="41">
        <v>44.000281584</v>
      </c>
      <c r="AN101" s="41">
        <v>53.134388705000006</v>
      </c>
      <c r="AO101" s="41">
        <v>787.7355908320003</v>
      </c>
      <c r="AP101" s="66">
        <f t="shared" si="18"/>
        <v>1819.969237241</v>
      </c>
      <c r="AQ101" s="26">
        <v>198.05244629000001</v>
      </c>
      <c r="AR101" s="26">
        <v>169.27753379999999</v>
      </c>
      <c r="AS101" s="26">
        <v>0</v>
      </c>
      <c r="AT101" s="26">
        <v>169.94001019999999</v>
      </c>
      <c r="AU101" s="26">
        <v>173.36283979999999</v>
      </c>
      <c r="AV101" s="26">
        <v>180.37325379999999</v>
      </c>
      <c r="AW101" s="26">
        <v>160.85819749999999</v>
      </c>
      <c r="AX101" s="26">
        <v>206.13381330000001</v>
      </c>
      <c r="AY101" s="26">
        <v>101.2028127</v>
      </c>
      <c r="AZ101" s="12">
        <f t="shared" si="19"/>
        <v>271036.66082721436</v>
      </c>
    </row>
    <row r="102" spans="7:52" x14ac:dyDescent="0.3">
      <c r="G102" s="6"/>
      <c r="H102" s="6"/>
      <c r="I102" s="7"/>
      <c r="J102" s="11"/>
      <c r="P102" s="72"/>
      <c r="Q102" s="64"/>
      <c r="T102" s="9"/>
      <c r="U102" s="12"/>
      <c r="V102" s="12"/>
      <c r="W102" s="12"/>
      <c r="AC102" s="28"/>
      <c r="AE102" s="28"/>
      <c r="AG102" s="41">
        <v>349.99815620099997</v>
      </c>
      <c r="AH102" s="41">
        <v>69.944453207000009</v>
      </c>
      <c r="AI102" s="41">
        <v>0</v>
      </c>
      <c r="AJ102" s="41">
        <v>66.294704142000001</v>
      </c>
      <c r="AK102" s="41">
        <v>71.762618755000005</v>
      </c>
      <c r="AL102" s="41">
        <v>194.90398110800004</v>
      </c>
      <c r="AM102" s="41">
        <v>37.022482056000001</v>
      </c>
      <c r="AN102" s="41">
        <v>42.384564198</v>
      </c>
      <c r="AO102" s="41">
        <v>631.95949290500016</v>
      </c>
      <c r="AP102" s="66">
        <f t="shared" si="18"/>
        <v>1464.2704525720003</v>
      </c>
      <c r="AQ102" s="26">
        <v>201.01158508</v>
      </c>
      <c r="AR102" s="26">
        <v>151.1975951</v>
      </c>
      <c r="AS102" s="26">
        <v>0</v>
      </c>
      <c r="AT102" s="26">
        <v>245.1106101</v>
      </c>
      <c r="AU102" s="26">
        <v>167.94198069999999</v>
      </c>
      <c r="AV102" s="26">
        <v>173.787295</v>
      </c>
      <c r="AW102" s="26">
        <v>148.98000450000001</v>
      </c>
      <c r="AX102" s="26">
        <v>151.2040485</v>
      </c>
      <c r="AY102" s="26">
        <v>100.32439960000001</v>
      </c>
      <c r="AZ102" s="12">
        <f t="shared" si="19"/>
        <v>218427.72858375646</v>
      </c>
    </row>
    <row r="103" spans="7:52" x14ac:dyDescent="0.3">
      <c r="G103" s="6"/>
      <c r="H103" s="6"/>
      <c r="P103" s="72"/>
      <c r="Q103" s="64"/>
      <c r="T103" s="9"/>
      <c r="U103" s="12"/>
      <c r="V103" s="12"/>
      <c r="W103" s="12"/>
      <c r="AC103" s="28"/>
      <c r="AE103" s="28"/>
      <c r="AG103" s="41">
        <v>357.86746718100005</v>
      </c>
      <c r="AH103" s="41">
        <v>75.156088283000003</v>
      </c>
      <c r="AI103" s="41">
        <v>0</v>
      </c>
      <c r="AJ103" s="41">
        <v>68.665884649000063</v>
      </c>
      <c r="AK103" s="41">
        <v>135.67426894200003</v>
      </c>
      <c r="AL103" s="41">
        <v>172.07005768199991</v>
      </c>
      <c r="AM103" s="41">
        <v>44.079216215999999</v>
      </c>
      <c r="AN103" s="41">
        <v>51.33193863999999</v>
      </c>
      <c r="AO103" s="41">
        <v>755.05995359099995</v>
      </c>
      <c r="AP103" s="66">
        <f t="shared" si="18"/>
        <v>1659.904875184</v>
      </c>
      <c r="AQ103" s="26">
        <v>190.89796781999999</v>
      </c>
      <c r="AR103" s="26">
        <v>146.72225539999999</v>
      </c>
      <c r="AS103" s="26">
        <v>0</v>
      </c>
      <c r="AT103" s="26">
        <v>175.0847559</v>
      </c>
      <c r="AU103" s="26">
        <v>152.84916820000001</v>
      </c>
      <c r="AV103" s="26">
        <v>165.96302560000001</v>
      </c>
      <c r="AW103" s="26">
        <v>138.54660200000001</v>
      </c>
      <c r="AX103" s="26">
        <v>140.72741099999999</v>
      </c>
      <c r="AY103" s="26">
        <v>96.043824099999995</v>
      </c>
      <c r="AZ103" s="12">
        <f t="shared" si="19"/>
        <v>226510.2410277098</v>
      </c>
    </row>
    <row r="104" spans="7:52" x14ac:dyDescent="0.3">
      <c r="G104" s="6"/>
      <c r="H104" s="6"/>
      <c r="I104" s="7"/>
      <c r="J104" s="11"/>
      <c r="P104" s="72"/>
      <c r="Q104" s="64"/>
      <c r="T104" s="9"/>
      <c r="U104" s="12"/>
      <c r="V104" s="12"/>
      <c r="W104" s="12"/>
      <c r="AC104" s="28"/>
      <c r="AE104" s="28"/>
      <c r="AG104" s="41">
        <v>336.33730037099997</v>
      </c>
      <c r="AH104" s="41">
        <v>77.406481771999978</v>
      </c>
      <c r="AI104" s="41">
        <v>0</v>
      </c>
      <c r="AJ104" s="41">
        <v>52.154299814000019</v>
      </c>
      <c r="AK104" s="41">
        <v>145.486342111</v>
      </c>
      <c r="AL104" s="41">
        <v>185.35655636899997</v>
      </c>
      <c r="AM104" s="41">
        <v>41.716875311999999</v>
      </c>
      <c r="AN104" s="41">
        <v>54.978131933999983</v>
      </c>
      <c r="AO104" s="41">
        <v>673.62914511799988</v>
      </c>
      <c r="AP104" s="66">
        <f t="shared" si="18"/>
        <v>1567.0651328009999</v>
      </c>
      <c r="AQ104" s="26">
        <v>192.98480201999999</v>
      </c>
      <c r="AR104" s="26">
        <v>159.35824009999999</v>
      </c>
      <c r="AS104" s="26">
        <v>0</v>
      </c>
      <c r="AT104" s="26">
        <v>207.425635</v>
      </c>
      <c r="AU104" s="26">
        <v>159.7440651</v>
      </c>
      <c r="AV104" s="26">
        <v>166.12120150000001</v>
      </c>
      <c r="AW104" s="26">
        <v>148.9389103</v>
      </c>
      <c r="AX104" s="26">
        <v>148.40580370000001</v>
      </c>
      <c r="AY104" s="26">
        <v>100.36616890000001</v>
      </c>
      <c r="AZ104" s="12">
        <f t="shared" si="19"/>
        <v>224075.63670427384</v>
      </c>
    </row>
    <row r="105" spans="7:52" x14ac:dyDescent="0.3">
      <c r="G105" s="6"/>
      <c r="H105" s="6"/>
      <c r="I105" s="7"/>
      <c r="J105" s="11"/>
      <c r="P105" s="72"/>
      <c r="Q105" s="64"/>
      <c r="T105" s="9"/>
      <c r="U105" s="12"/>
      <c r="V105" s="12"/>
      <c r="W105" s="12"/>
      <c r="AC105" s="28"/>
      <c r="AE105" s="28"/>
      <c r="AG105" s="41">
        <v>356.627066367</v>
      </c>
      <c r="AH105" s="41">
        <v>73.664946318000005</v>
      </c>
      <c r="AI105" s="41">
        <v>0</v>
      </c>
      <c r="AJ105" s="41">
        <v>54.229188749000045</v>
      </c>
      <c r="AK105" s="41">
        <v>134.38136872999999</v>
      </c>
      <c r="AL105" s="41">
        <v>193.05040708500002</v>
      </c>
      <c r="AM105" s="41">
        <v>39.094128359999999</v>
      </c>
      <c r="AN105" s="41">
        <v>37.420490238000014</v>
      </c>
      <c r="AO105" s="41">
        <v>752.64402064500007</v>
      </c>
      <c r="AP105" s="66">
        <f t="shared" si="18"/>
        <v>1641.1116164919999</v>
      </c>
      <c r="AQ105" s="26">
        <v>179.13655292000001</v>
      </c>
      <c r="AR105" s="26">
        <v>147.2646867</v>
      </c>
      <c r="AS105" s="26">
        <v>0</v>
      </c>
      <c r="AT105" s="26">
        <v>151.7190837</v>
      </c>
      <c r="AU105" s="26">
        <v>155.02123</v>
      </c>
      <c r="AV105" s="26">
        <v>160.29477499999999</v>
      </c>
      <c r="AW105" s="26">
        <v>143.52300959999999</v>
      </c>
      <c r="AX105" s="26">
        <v>144.42333919999999</v>
      </c>
      <c r="AY105" s="26">
        <v>92.7640028</v>
      </c>
      <c r="AZ105" s="12">
        <f t="shared" si="19"/>
        <v>215571.29920410324</v>
      </c>
    </row>
    <row r="106" spans="7:52" x14ac:dyDescent="0.3">
      <c r="G106" s="6"/>
      <c r="H106" s="6"/>
      <c r="P106" s="72"/>
      <c r="Q106" s="64"/>
      <c r="T106" s="9"/>
      <c r="U106" s="12"/>
      <c r="V106" s="12"/>
      <c r="W106" s="12"/>
      <c r="AC106" s="28"/>
      <c r="AE106" s="28"/>
      <c r="AG106" s="41">
        <v>400.14289641100004</v>
      </c>
      <c r="AH106" s="41">
        <v>69.069450223000018</v>
      </c>
      <c r="AI106" s="41">
        <v>0</v>
      </c>
      <c r="AJ106" s="41">
        <v>72.443831678999985</v>
      </c>
      <c r="AK106" s="41">
        <v>80.311320221000003</v>
      </c>
      <c r="AL106" s="41">
        <v>245.4922009899999</v>
      </c>
      <c r="AM106" s="41">
        <v>41.120316887999998</v>
      </c>
      <c r="AN106" s="41">
        <v>21.023835137999999</v>
      </c>
      <c r="AO106" s="41">
        <v>665.18524396100008</v>
      </c>
      <c r="AP106" s="66">
        <f t="shared" si="18"/>
        <v>1594.7890955110001</v>
      </c>
      <c r="AQ106" s="26">
        <v>193.91142830000001</v>
      </c>
      <c r="AR106" s="26">
        <v>158.74408020000001</v>
      </c>
      <c r="AS106" s="26">
        <v>0</v>
      </c>
      <c r="AT106" s="26">
        <v>186.2228313</v>
      </c>
      <c r="AU106" s="26">
        <v>169.7161442</v>
      </c>
      <c r="AV106" s="26">
        <v>172.04896640000001</v>
      </c>
      <c r="AW106" s="26">
        <v>151.0793855</v>
      </c>
      <c r="AX106" s="26">
        <v>155.31437</v>
      </c>
      <c r="AY106" s="26">
        <v>98.813073900000006</v>
      </c>
      <c r="AZ106" s="12">
        <f t="shared" si="19"/>
        <v>233120.88398647442</v>
      </c>
    </row>
    <row r="107" spans="7:52" x14ac:dyDescent="0.3">
      <c r="G107" s="6"/>
      <c r="H107" s="6"/>
      <c r="I107" s="7"/>
      <c r="J107" s="11"/>
      <c r="P107" s="72"/>
      <c r="Q107" s="64"/>
      <c r="T107" s="9"/>
      <c r="U107" s="12"/>
      <c r="V107" s="12"/>
      <c r="W107" s="12"/>
      <c r="AC107" s="28"/>
      <c r="AE107" s="28"/>
      <c r="AG107" s="41">
        <v>374.97905404100004</v>
      </c>
      <c r="AH107" s="41">
        <v>57.521086173000008</v>
      </c>
      <c r="AI107" s="41">
        <v>0</v>
      </c>
      <c r="AJ107" s="41">
        <v>68.304352530999964</v>
      </c>
      <c r="AK107" s="41">
        <v>40.653842203999993</v>
      </c>
      <c r="AL107" s="41">
        <v>272.82903667300019</v>
      </c>
      <c r="AM107" s="41">
        <v>39.748223928000002</v>
      </c>
      <c r="AN107" s="41">
        <v>29.870122007000003</v>
      </c>
      <c r="AO107" s="41">
        <v>560.73832280999989</v>
      </c>
      <c r="AP107" s="66">
        <f t="shared" si="18"/>
        <v>1444.6440403669999</v>
      </c>
      <c r="AQ107" s="26">
        <v>178.21927181999999</v>
      </c>
      <c r="AR107" s="26">
        <v>180.1791131</v>
      </c>
      <c r="AS107" s="26">
        <v>0</v>
      </c>
      <c r="AT107" s="26">
        <v>221.5479818</v>
      </c>
      <c r="AU107" s="26">
        <v>154.34458910000001</v>
      </c>
      <c r="AV107" s="26">
        <v>149.161946</v>
      </c>
      <c r="AW107" s="26">
        <v>123.6110509</v>
      </c>
      <c r="AX107" s="26">
        <v>181.06660439999999</v>
      </c>
      <c r="AY107" s="26">
        <v>91.168320699999995</v>
      </c>
      <c r="AZ107" s="12">
        <f t="shared" si="19"/>
        <v>200739.06684599273</v>
      </c>
    </row>
    <row r="108" spans="7:52" x14ac:dyDescent="0.3">
      <c r="G108" s="6"/>
      <c r="H108" s="6"/>
      <c r="I108" s="7"/>
      <c r="J108" s="11"/>
      <c r="P108" s="72"/>
      <c r="Q108" s="64"/>
      <c r="T108" s="9"/>
      <c r="U108" s="12"/>
      <c r="V108" s="12"/>
      <c r="W108" s="12"/>
      <c r="AC108" s="28"/>
      <c r="AE108" s="28"/>
      <c r="AG108" s="41">
        <v>453.57303168599998</v>
      </c>
      <c r="AH108" s="41">
        <v>50.215238360000008</v>
      </c>
      <c r="AI108" s="41">
        <v>0</v>
      </c>
      <c r="AJ108" s="41">
        <v>79.696815390000069</v>
      </c>
      <c r="AK108" s="41">
        <v>68.809479480999997</v>
      </c>
      <c r="AL108" s="41">
        <v>540.44110608600022</v>
      </c>
      <c r="AM108" s="41">
        <v>38.499241368</v>
      </c>
      <c r="AN108" s="41">
        <v>47.548207271999999</v>
      </c>
      <c r="AO108" s="41">
        <v>424.81028625699992</v>
      </c>
      <c r="AP108" s="66">
        <f t="shared" si="18"/>
        <v>1703.5934059000003</v>
      </c>
      <c r="AQ108" s="26">
        <v>211.41468415</v>
      </c>
      <c r="AR108" s="26">
        <v>150.99937030000001</v>
      </c>
      <c r="AS108" s="26">
        <v>0</v>
      </c>
      <c r="AT108" s="26">
        <v>163.3121247</v>
      </c>
      <c r="AU108" s="26">
        <v>156.30056400000001</v>
      </c>
      <c r="AV108" s="26">
        <v>168.74430079999999</v>
      </c>
      <c r="AW108" s="26">
        <v>150.95245689999999</v>
      </c>
      <c r="AX108" s="26">
        <v>152.30926890000001</v>
      </c>
      <c r="AY108" s="26">
        <v>90.499950900000002</v>
      </c>
      <c r="AZ108" s="12">
        <f t="shared" si="19"/>
        <v>269940.13968779321</v>
      </c>
    </row>
    <row r="109" spans="7:52" x14ac:dyDescent="0.3">
      <c r="G109" s="6"/>
      <c r="H109" s="6"/>
      <c r="P109" s="72"/>
      <c r="Q109" s="64"/>
      <c r="T109" s="9"/>
      <c r="U109" s="12"/>
      <c r="V109" s="12"/>
      <c r="W109" s="12"/>
      <c r="AC109" s="28"/>
      <c r="AE109" s="28"/>
      <c r="AG109" s="41">
        <v>385.80602832900001</v>
      </c>
      <c r="AH109" s="41">
        <v>43.536155571000002</v>
      </c>
      <c r="AI109" s="41">
        <v>0</v>
      </c>
      <c r="AJ109" s="41">
        <v>60.28175343499997</v>
      </c>
      <c r="AK109" s="41">
        <v>117.50254412300002</v>
      </c>
      <c r="AL109" s="41">
        <v>658.58854036600007</v>
      </c>
      <c r="AM109" s="41">
        <v>36.865033631999999</v>
      </c>
      <c r="AN109" s="41">
        <v>45.715367215000008</v>
      </c>
      <c r="AO109" s="41">
        <v>491.37448909400018</v>
      </c>
      <c r="AP109" s="66">
        <f t="shared" si="18"/>
        <v>1839.6699117650003</v>
      </c>
      <c r="AQ109" s="26">
        <v>228.36444141999999</v>
      </c>
      <c r="AR109" s="26">
        <v>151.7940696</v>
      </c>
      <c r="AS109" s="26">
        <v>0</v>
      </c>
      <c r="AT109" s="26">
        <v>166.8265486</v>
      </c>
      <c r="AU109" s="26">
        <v>162.57255169999999</v>
      </c>
      <c r="AV109" s="26">
        <v>168.04652849999999</v>
      </c>
      <c r="AW109" s="26">
        <v>147.48837</v>
      </c>
      <c r="AX109" s="26">
        <v>150.9979348</v>
      </c>
      <c r="AY109" s="26">
        <v>102.20552549999999</v>
      </c>
      <c r="AZ109" s="12">
        <f t="shared" si="19"/>
        <v>297106.98923511896</v>
      </c>
    </row>
    <row r="110" spans="7:52" x14ac:dyDescent="0.3">
      <c r="G110" s="6"/>
      <c r="H110" s="6"/>
      <c r="I110" s="7"/>
      <c r="J110" s="11"/>
      <c r="P110" s="72"/>
      <c r="Q110" s="64"/>
      <c r="T110" s="9"/>
      <c r="U110" s="12"/>
      <c r="V110" s="12"/>
      <c r="W110" s="12"/>
      <c r="AC110" s="28"/>
      <c r="AE110" s="28"/>
      <c r="AG110" s="41">
        <v>390.245232789</v>
      </c>
      <c r="AH110" s="41">
        <v>34.745492308999999</v>
      </c>
      <c r="AI110" s="41">
        <v>0</v>
      </c>
      <c r="AJ110" s="41">
        <v>65.407160579999967</v>
      </c>
      <c r="AK110" s="41">
        <v>19.690636898000005</v>
      </c>
      <c r="AL110" s="41">
        <v>385.87915735700005</v>
      </c>
      <c r="AM110" s="41">
        <v>39.997754999999998</v>
      </c>
      <c r="AN110" s="41">
        <v>42.806109326000005</v>
      </c>
      <c r="AO110" s="41">
        <v>475.71353543099997</v>
      </c>
      <c r="AP110" s="66">
        <f t="shared" si="18"/>
        <v>1454.48507969</v>
      </c>
      <c r="AQ110" s="26">
        <v>214.57480328</v>
      </c>
      <c r="AR110" s="26">
        <v>154.1877259</v>
      </c>
      <c r="AS110" s="26">
        <v>0</v>
      </c>
      <c r="AT110" s="26">
        <v>167.17394329999999</v>
      </c>
      <c r="AU110" s="26">
        <v>171.0903467</v>
      </c>
      <c r="AV110" s="26">
        <v>174.05695650000001</v>
      </c>
      <c r="AW110" s="26">
        <v>149.19027779999999</v>
      </c>
      <c r="AX110" s="26">
        <v>154.70582490000001</v>
      </c>
      <c r="AY110" s="26">
        <v>102.3435207</v>
      </c>
      <c r="AZ110" s="12">
        <f t="shared" si="19"/>
        <v>231838.15374975716</v>
      </c>
    </row>
    <row r="111" spans="7:52" x14ac:dyDescent="0.3">
      <c r="G111" s="6"/>
      <c r="H111" s="6"/>
      <c r="I111" s="7"/>
      <c r="J111" s="11"/>
      <c r="P111" s="72"/>
      <c r="Q111" s="64"/>
      <c r="T111" s="9"/>
      <c r="U111" s="12"/>
      <c r="V111" s="12"/>
      <c r="W111" s="12"/>
      <c r="AC111" s="28"/>
      <c r="AE111" s="28"/>
      <c r="AG111" s="41">
        <v>315.79682067600004</v>
      </c>
      <c r="AH111" s="41">
        <v>34.469209278000001</v>
      </c>
      <c r="AI111" s="41">
        <v>0</v>
      </c>
      <c r="AJ111" s="41">
        <v>75.125721297999959</v>
      </c>
      <c r="AK111" s="41">
        <v>80.13063327399999</v>
      </c>
      <c r="AL111" s="41">
        <v>401.84365429999974</v>
      </c>
      <c r="AM111" s="41">
        <v>41.853518448000003</v>
      </c>
      <c r="AN111" s="41">
        <v>43.646316213000006</v>
      </c>
      <c r="AO111" s="41">
        <v>474.46025193200018</v>
      </c>
      <c r="AP111" s="66">
        <f t="shared" si="18"/>
        <v>1467.3261254189999</v>
      </c>
      <c r="AQ111" s="26">
        <v>200.64820381000001</v>
      </c>
      <c r="AR111" s="26">
        <v>148.17182529999999</v>
      </c>
      <c r="AS111" s="26">
        <v>0</v>
      </c>
      <c r="AT111" s="26">
        <v>157.04650599999999</v>
      </c>
      <c r="AU111" s="26">
        <v>156.2350768</v>
      </c>
      <c r="AV111" s="26">
        <v>165.49570270000001</v>
      </c>
      <c r="AW111" s="26">
        <v>146.3798903</v>
      </c>
      <c r="AX111" s="26">
        <v>148.82465139999999</v>
      </c>
      <c r="AY111" s="26">
        <v>100.26371020000001</v>
      </c>
      <c r="AZ111" s="12">
        <f t="shared" si="19"/>
        <v>219485.58255651829</v>
      </c>
    </row>
    <row r="112" spans="7:52" x14ac:dyDescent="0.3">
      <c r="G112" s="6"/>
      <c r="H112" s="6"/>
      <c r="P112" s="72"/>
      <c r="Q112" s="64"/>
      <c r="T112" s="9"/>
      <c r="U112" s="12"/>
      <c r="V112" s="12"/>
      <c r="W112" s="12"/>
      <c r="AC112" s="28"/>
      <c r="AE112" s="28"/>
      <c r="AG112" s="41">
        <v>321.24535359399999</v>
      </c>
      <c r="AH112" s="41">
        <v>31.986656639999993</v>
      </c>
      <c r="AI112" s="41">
        <v>0</v>
      </c>
      <c r="AJ112" s="41">
        <v>65.535232946000008</v>
      </c>
      <c r="AK112" s="41">
        <v>113.94341633100001</v>
      </c>
      <c r="AL112" s="41">
        <v>360.74179986700005</v>
      </c>
      <c r="AM112" s="41">
        <v>40.979325407999994</v>
      </c>
      <c r="AN112" s="41">
        <v>39.98386704699999</v>
      </c>
      <c r="AO112" s="41">
        <v>472.91911782900007</v>
      </c>
      <c r="AP112" s="66">
        <f t="shared" si="18"/>
        <v>1447.3347696620001</v>
      </c>
      <c r="AQ112" s="26">
        <v>211.54832321999999</v>
      </c>
      <c r="AR112" s="26">
        <v>160.78648609999999</v>
      </c>
      <c r="AS112" s="26">
        <v>0</v>
      </c>
      <c r="AT112" s="26">
        <v>169.5806384</v>
      </c>
      <c r="AU112" s="26">
        <v>174.13135320000001</v>
      </c>
      <c r="AV112" s="26">
        <v>177.61053079999999</v>
      </c>
      <c r="AW112" s="26">
        <v>158.59515239999999</v>
      </c>
      <c r="AX112" s="26">
        <v>161.22376199999999</v>
      </c>
      <c r="AY112" s="26">
        <v>106.2843797</v>
      </c>
      <c r="AZ112" s="12">
        <f t="shared" si="19"/>
        <v>231337.49539869081</v>
      </c>
    </row>
    <row r="113" spans="7:52" x14ac:dyDescent="0.3">
      <c r="G113" s="6"/>
      <c r="H113" s="6"/>
      <c r="I113" s="7"/>
      <c r="J113" s="11"/>
      <c r="P113" s="72"/>
      <c r="Q113" s="64"/>
      <c r="T113" s="9"/>
      <c r="U113" s="12"/>
      <c r="V113" s="12"/>
      <c r="W113" s="12"/>
      <c r="AC113" s="28"/>
      <c r="AE113" s="28"/>
      <c r="AG113" s="41">
        <v>217.82959468999999</v>
      </c>
      <c r="AH113" s="41">
        <v>31.487951159999998</v>
      </c>
      <c r="AI113" s="41">
        <v>0</v>
      </c>
      <c r="AJ113" s="41">
        <v>69.104270259000003</v>
      </c>
      <c r="AK113" s="41">
        <v>114.342879447</v>
      </c>
      <c r="AL113" s="41">
        <v>361.32906752300005</v>
      </c>
      <c r="AM113" s="41">
        <v>44.879072952000001</v>
      </c>
      <c r="AN113" s="41">
        <v>18.357599746000002</v>
      </c>
      <c r="AO113" s="41">
        <v>427.69652145700002</v>
      </c>
      <c r="AP113" s="66">
        <f t="shared" si="18"/>
        <v>1285.0269572340001</v>
      </c>
      <c r="AQ113" s="26">
        <v>206.59124457999999</v>
      </c>
      <c r="AR113" s="26">
        <v>150.8428255</v>
      </c>
      <c r="AS113" s="26">
        <v>0</v>
      </c>
      <c r="AT113" s="26">
        <v>154.15976430000001</v>
      </c>
      <c r="AU113" s="26">
        <v>164.95975150000001</v>
      </c>
      <c r="AV113" s="26">
        <v>164.2467504</v>
      </c>
      <c r="AW113" s="26">
        <v>149.79257519999999</v>
      </c>
      <c r="AX113" s="26">
        <v>150.7948375</v>
      </c>
      <c r="AY113" s="26">
        <v>105.0894179</v>
      </c>
      <c r="AZ113" s="12">
        <f t="shared" si="19"/>
        <v>193050.7764143098</v>
      </c>
    </row>
    <row r="114" spans="7:52" x14ac:dyDescent="0.3">
      <c r="G114" s="6"/>
      <c r="H114" s="6"/>
      <c r="I114" s="7"/>
      <c r="J114" s="11"/>
      <c r="P114" s="72"/>
      <c r="Q114" s="64"/>
      <c r="T114" s="9"/>
      <c r="U114" s="12"/>
      <c r="V114" s="12"/>
      <c r="W114" s="12"/>
      <c r="AC114" s="28"/>
      <c r="AE114" s="28"/>
      <c r="AG114" s="41">
        <v>248.948866041</v>
      </c>
      <c r="AH114" s="41">
        <v>28.205102237000002</v>
      </c>
      <c r="AI114" s="41">
        <v>0</v>
      </c>
      <c r="AJ114" s="41">
        <v>46.014948925000056</v>
      </c>
      <c r="AK114" s="41">
        <v>109.201271511</v>
      </c>
      <c r="AL114" s="41">
        <v>338.91982203899988</v>
      </c>
      <c r="AM114" s="41">
        <v>38.392135992</v>
      </c>
      <c r="AN114" s="41">
        <v>36.740526193999997</v>
      </c>
      <c r="AO114" s="41">
        <v>448.74877355799998</v>
      </c>
      <c r="AP114" s="66">
        <f t="shared" si="18"/>
        <v>1295.171446497</v>
      </c>
      <c r="AQ114" s="26">
        <v>208.15897921000001</v>
      </c>
      <c r="AR114" s="26">
        <v>148.41449410000001</v>
      </c>
      <c r="AS114" s="26">
        <v>0</v>
      </c>
      <c r="AT114" s="26">
        <v>151.3622838</v>
      </c>
      <c r="AU114" s="26">
        <v>164.39760190000001</v>
      </c>
      <c r="AV114" s="26">
        <v>165.34367370000001</v>
      </c>
      <c r="AW114" s="26">
        <v>145.80021859999999</v>
      </c>
      <c r="AX114" s="26">
        <v>149.0050545</v>
      </c>
      <c r="AY114" s="26">
        <v>103.5773757</v>
      </c>
      <c r="AZ114" s="12">
        <f t="shared" si="19"/>
        <v>194514.91743665215</v>
      </c>
    </row>
    <row r="115" spans="7:52" x14ac:dyDescent="0.3">
      <c r="G115" s="6"/>
      <c r="H115" s="6"/>
      <c r="P115" s="72"/>
      <c r="Q115" s="64"/>
      <c r="T115" s="9"/>
      <c r="U115" s="12"/>
      <c r="V115" s="12"/>
      <c r="W115" s="12"/>
      <c r="AC115" s="28"/>
      <c r="AE115" s="28"/>
      <c r="AG115" s="41">
        <v>286.84089299800002</v>
      </c>
      <c r="AH115" s="41">
        <v>31.718027009999993</v>
      </c>
      <c r="AI115" s="41">
        <v>0</v>
      </c>
      <c r="AJ115" s="41">
        <v>39.502901361999982</v>
      </c>
      <c r="AK115" s="41">
        <v>119.09525353500001</v>
      </c>
      <c r="AL115" s="41">
        <v>271.67611161900004</v>
      </c>
      <c r="AM115" s="41">
        <v>40.631017055999997</v>
      </c>
      <c r="AN115" s="41">
        <v>31.942207865</v>
      </c>
      <c r="AO115" s="41">
        <v>523.64488957799995</v>
      </c>
      <c r="AP115" s="66">
        <f t="shared" si="18"/>
        <v>1345.0513010230002</v>
      </c>
      <c r="AQ115" s="26">
        <v>229.36176021</v>
      </c>
      <c r="AR115" s="26">
        <v>150.1203549</v>
      </c>
      <c r="AS115" s="26">
        <v>0</v>
      </c>
      <c r="AT115" s="26">
        <v>160.2095334</v>
      </c>
      <c r="AU115" s="26">
        <v>165.54209040000001</v>
      </c>
      <c r="AV115" s="26">
        <v>172.86698480000001</v>
      </c>
      <c r="AW115" s="26">
        <v>151.37203120000001</v>
      </c>
      <c r="AX115" s="26">
        <v>151.38444519999999</v>
      </c>
      <c r="AY115" s="26">
        <v>103.07496089999999</v>
      </c>
      <c r="AZ115" s="12">
        <f t="shared" si="19"/>
        <v>208520.33198584928</v>
      </c>
    </row>
    <row r="116" spans="7:52" x14ac:dyDescent="0.3">
      <c r="G116" s="6"/>
      <c r="H116" s="6"/>
      <c r="I116" s="7"/>
      <c r="J116" s="11"/>
      <c r="P116" s="72"/>
      <c r="Q116" s="64"/>
      <c r="T116" s="9"/>
      <c r="U116" s="12"/>
      <c r="V116" s="12"/>
      <c r="W116" s="12"/>
      <c r="AC116" s="28"/>
      <c r="AE116" s="28"/>
      <c r="AG116" s="41">
        <v>372.22187118300002</v>
      </c>
      <c r="AH116" s="41">
        <v>31.572180473</v>
      </c>
      <c r="AI116" s="41">
        <v>0</v>
      </c>
      <c r="AJ116" s="41">
        <v>29.827062505000001</v>
      </c>
      <c r="AK116" s="41">
        <v>119.844212892</v>
      </c>
      <c r="AL116" s="41">
        <v>289.99128976700001</v>
      </c>
      <c r="AM116" s="41">
        <v>40.326673464000002</v>
      </c>
      <c r="AN116" s="41">
        <v>32.043262535000004</v>
      </c>
      <c r="AO116" s="41">
        <v>509.85291725400003</v>
      </c>
      <c r="AP116" s="66">
        <f t="shared" si="18"/>
        <v>1425.6794700730002</v>
      </c>
      <c r="AQ116" s="26">
        <v>241.53337775</v>
      </c>
      <c r="AR116" s="26">
        <v>161.68056419999999</v>
      </c>
      <c r="AS116" s="26"/>
      <c r="AT116" s="26">
        <v>183.39489209999999</v>
      </c>
      <c r="AU116" s="26">
        <v>172.32491680000001</v>
      </c>
      <c r="AV116" s="26">
        <v>189.889589</v>
      </c>
      <c r="AW116" s="26">
        <v>164.8029994</v>
      </c>
      <c r="AX116" s="26">
        <v>160.60785100000001</v>
      </c>
      <c r="AY116" s="26">
        <v>73.849444199999994</v>
      </c>
      <c r="AZ116" s="12">
        <f t="shared" si="19"/>
        <v>225641.92636435287</v>
      </c>
    </row>
    <row r="117" spans="7:52" x14ac:dyDescent="0.3">
      <c r="G117" s="6"/>
      <c r="H117" s="6"/>
      <c r="I117" s="7"/>
      <c r="J117" s="11"/>
      <c r="P117" s="72"/>
      <c r="Q117" s="64"/>
      <c r="T117" s="9"/>
      <c r="U117" s="12"/>
      <c r="V117" s="12"/>
      <c r="W117" s="12"/>
      <c r="AC117" s="28"/>
      <c r="AE117" s="28"/>
      <c r="AG117" s="41">
        <v>334.06997064400002</v>
      </c>
      <c r="AH117" s="41">
        <v>29.352813902999998</v>
      </c>
      <c r="AI117" s="41">
        <v>0</v>
      </c>
      <c r="AJ117" s="41">
        <v>34.390373629000003</v>
      </c>
      <c r="AK117" s="41">
        <v>106.431942338</v>
      </c>
      <c r="AL117" s="41">
        <v>265.61465529700001</v>
      </c>
      <c r="AM117" s="41">
        <v>38.928797376000006</v>
      </c>
      <c r="AN117" s="41">
        <v>40.484418472999998</v>
      </c>
      <c r="AO117" s="41">
        <v>483.67186387100003</v>
      </c>
      <c r="AP117" s="66">
        <f t="shared" si="18"/>
        <v>1332.9448355310001</v>
      </c>
      <c r="AQ117" s="26">
        <v>181.22077436000001</v>
      </c>
      <c r="AR117" s="26">
        <v>136.0952341</v>
      </c>
      <c r="AS117" s="26"/>
      <c r="AT117" s="26">
        <v>145.85351879999999</v>
      </c>
      <c r="AU117" s="26">
        <v>160.02698100000001</v>
      </c>
      <c r="AV117" s="26">
        <v>156.5642234</v>
      </c>
      <c r="AW117" s="26">
        <v>137.44162069999999</v>
      </c>
      <c r="AX117" s="26">
        <v>137.29050849999999</v>
      </c>
      <c r="AY117" s="26">
        <v>73.584191300000001</v>
      </c>
      <c r="AZ117" s="12">
        <f t="shared" si="19"/>
        <v>174668.0548605923</v>
      </c>
    </row>
    <row r="118" spans="7:52" x14ac:dyDescent="0.3">
      <c r="G118" s="6"/>
      <c r="H118" s="6"/>
      <c r="P118" s="72"/>
      <c r="Q118" s="64"/>
      <c r="T118" s="9"/>
      <c r="U118" s="12"/>
      <c r="V118" s="12"/>
      <c r="W118" s="12"/>
      <c r="AC118" s="28"/>
      <c r="AE118" s="28"/>
      <c r="AG118" s="41">
        <v>367.024656892</v>
      </c>
      <c r="AH118" s="41">
        <v>33.441006283</v>
      </c>
      <c r="AI118" s="41">
        <v>0</v>
      </c>
      <c r="AJ118" s="41">
        <v>48.981026817</v>
      </c>
      <c r="AK118" s="41">
        <v>70.76488010300001</v>
      </c>
      <c r="AL118" s="41">
        <v>308.00533840200001</v>
      </c>
      <c r="AM118" s="41">
        <v>42.763633752000004</v>
      </c>
      <c r="AN118" s="41">
        <v>41.118395404000005</v>
      </c>
      <c r="AO118" s="41">
        <v>482.39463368600002</v>
      </c>
      <c r="AP118" s="66">
        <f t="shared" si="18"/>
        <v>1394.493571339</v>
      </c>
      <c r="AQ118" s="26">
        <v>192.02956370000001</v>
      </c>
      <c r="AR118" s="26">
        <v>146.42540500000001</v>
      </c>
      <c r="AS118" s="26"/>
      <c r="AT118" s="26">
        <v>156.88407459999999</v>
      </c>
      <c r="AU118" s="26">
        <v>172.01372549999999</v>
      </c>
      <c r="AV118" s="26">
        <v>166.4719398</v>
      </c>
      <c r="AW118" s="26">
        <v>143.3860396</v>
      </c>
      <c r="AX118" s="26">
        <v>147.4964526</v>
      </c>
      <c r="AY118" s="26">
        <v>82.964148899999998</v>
      </c>
      <c r="AZ118" s="12">
        <f t="shared" si="19"/>
        <v>198725.30325645037</v>
      </c>
    </row>
    <row r="119" spans="7:52" x14ac:dyDescent="0.3">
      <c r="G119" s="6"/>
      <c r="H119" s="6"/>
      <c r="I119" s="7"/>
      <c r="J119" s="11"/>
      <c r="P119" s="72"/>
      <c r="Q119" s="64"/>
      <c r="T119" s="9"/>
      <c r="U119" s="12"/>
      <c r="V119" s="12"/>
      <c r="W119" s="12"/>
      <c r="AC119" s="28"/>
      <c r="AE119" s="28"/>
      <c r="AG119" s="41">
        <v>373.77503188499998</v>
      </c>
      <c r="AH119" s="41">
        <v>30.405606445</v>
      </c>
      <c r="AI119" s="41">
        <v>0</v>
      </c>
      <c r="AJ119" s="41">
        <v>42.92818647</v>
      </c>
      <c r="AK119" s="41">
        <v>47.894314499000004</v>
      </c>
      <c r="AL119" s="41">
        <v>490.10133036600001</v>
      </c>
      <c r="AM119" s="41">
        <v>42.959955695999994</v>
      </c>
      <c r="AN119" s="41">
        <v>26.112674254000002</v>
      </c>
      <c r="AO119" s="41">
        <v>413.27312429</v>
      </c>
      <c r="AP119" s="66">
        <f t="shared" si="18"/>
        <v>1467.450223905</v>
      </c>
      <c r="AQ119" s="26">
        <v>163.95202391999999</v>
      </c>
      <c r="AR119" s="26">
        <v>130.20549919999999</v>
      </c>
      <c r="AS119" s="26"/>
      <c r="AT119" s="26">
        <v>138.23186319999999</v>
      </c>
      <c r="AU119" s="26">
        <v>147.9076848</v>
      </c>
      <c r="AV119" s="26">
        <v>145.49535220000001</v>
      </c>
      <c r="AW119" s="26">
        <v>123.84561549999999</v>
      </c>
      <c r="AX119" s="26">
        <v>130.2399953</v>
      </c>
      <c r="AY119" s="26">
        <v>68.873160999999996</v>
      </c>
      <c r="AZ119" s="12">
        <f t="shared" si="19"/>
        <v>186750.33933475669</v>
      </c>
    </row>
    <row r="120" spans="7:52" x14ac:dyDescent="0.3">
      <c r="G120" s="6"/>
      <c r="H120" s="6"/>
      <c r="I120" s="7"/>
      <c r="J120" s="11"/>
      <c r="P120" s="72"/>
      <c r="Q120" s="64"/>
      <c r="T120" s="9"/>
      <c r="U120" s="12"/>
      <c r="V120" s="12"/>
      <c r="W120" s="12"/>
      <c r="AC120" s="28"/>
      <c r="AE120" s="28"/>
      <c r="AG120" s="41">
        <v>436.200544971</v>
      </c>
      <c r="AH120" s="41">
        <v>29.170849768</v>
      </c>
      <c r="AI120" s="41">
        <v>0</v>
      </c>
      <c r="AJ120" s="41">
        <v>41.826703888999994</v>
      </c>
      <c r="AK120" s="41">
        <v>56.223572040999997</v>
      </c>
      <c r="AL120" s="41">
        <v>494.39874483199998</v>
      </c>
      <c r="AM120" s="41">
        <v>37.178878920000002</v>
      </c>
      <c r="AN120" s="41">
        <v>40.166017425</v>
      </c>
      <c r="AO120" s="41">
        <v>471.03940343100004</v>
      </c>
      <c r="AP120" s="66">
        <f t="shared" si="18"/>
        <v>1606.2047152770001</v>
      </c>
      <c r="AQ120" s="26">
        <v>213.44272078</v>
      </c>
      <c r="AR120" s="26">
        <v>157.03634750000001</v>
      </c>
      <c r="AS120" s="26"/>
      <c r="AT120" s="26">
        <v>174.109206</v>
      </c>
      <c r="AU120" s="26">
        <v>170.28611789999999</v>
      </c>
      <c r="AV120" s="26">
        <v>176.84827319999999</v>
      </c>
      <c r="AW120" s="26">
        <v>151.53747490000001</v>
      </c>
      <c r="AX120" s="26">
        <v>157.19217929999999</v>
      </c>
      <c r="AY120" s="26">
        <v>71.487882600000006</v>
      </c>
      <c r="AZ120" s="12">
        <f t="shared" si="19"/>
        <v>247596.17395863385</v>
      </c>
    </row>
    <row r="121" spans="7:52" x14ac:dyDescent="0.3">
      <c r="G121" s="6"/>
      <c r="H121" s="6"/>
      <c r="P121" s="72"/>
      <c r="Q121" s="64"/>
      <c r="T121" s="9"/>
      <c r="U121" s="12"/>
      <c r="V121" s="12"/>
      <c r="W121" s="12"/>
      <c r="AC121" s="28"/>
      <c r="AE121" s="28"/>
      <c r="AG121" s="41">
        <v>354.318508931</v>
      </c>
      <c r="AH121" s="41">
        <v>31.035591639</v>
      </c>
      <c r="AI121" s="41">
        <v>0</v>
      </c>
      <c r="AJ121" s="41">
        <v>45.103161099999994</v>
      </c>
      <c r="AK121" s="41">
        <v>55.344683830000001</v>
      </c>
      <c r="AL121" s="41">
        <v>347.64666981699997</v>
      </c>
      <c r="AM121" s="41">
        <v>39.159271776000004</v>
      </c>
      <c r="AN121" s="41">
        <v>37.561266855</v>
      </c>
      <c r="AO121" s="41">
        <v>499.493518499</v>
      </c>
      <c r="AP121" s="66">
        <f t="shared" si="18"/>
        <v>1409.662672447</v>
      </c>
      <c r="AQ121" s="26">
        <v>245.34117094999999</v>
      </c>
      <c r="AR121" s="26">
        <v>181.02584229999999</v>
      </c>
      <c r="AS121" s="26"/>
      <c r="AT121" s="26">
        <v>197.38045299999999</v>
      </c>
      <c r="AU121" s="26">
        <v>186.9103954</v>
      </c>
      <c r="AV121" s="26">
        <v>206.58757969999999</v>
      </c>
      <c r="AW121" s="26">
        <v>176.0869639</v>
      </c>
      <c r="AX121" s="26">
        <v>181.5254529</v>
      </c>
      <c r="AY121" s="26">
        <v>96.294113300000006</v>
      </c>
      <c r="AZ121" s="12">
        <f t="shared" si="19"/>
        <v>245425.6739198615</v>
      </c>
    </row>
    <row r="122" spans="7:52" x14ac:dyDescent="0.3">
      <c r="G122" s="6"/>
      <c r="H122" s="6"/>
      <c r="I122" s="7"/>
      <c r="J122" s="11"/>
      <c r="P122" s="72"/>
      <c r="Q122" s="64"/>
      <c r="T122" s="9"/>
      <c r="U122" s="12"/>
      <c r="V122" s="12"/>
      <c r="W122" s="12"/>
      <c r="AC122" s="28"/>
      <c r="AE122" s="28"/>
      <c r="AG122" s="41">
        <v>281.98083694899998</v>
      </c>
      <c r="AH122" s="41">
        <v>28.979686383000001</v>
      </c>
      <c r="AI122" s="41">
        <v>0</v>
      </c>
      <c r="AJ122" s="41">
        <v>48.886732942000002</v>
      </c>
      <c r="AK122" s="41">
        <v>35.131113432999996</v>
      </c>
      <c r="AL122" s="41">
        <v>242.16685987</v>
      </c>
      <c r="AM122" s="41">
        <v>39.792553247999997</v>
      </c>
      <c r="AN122" s="41">
        <v>32.737087719000002</v>
      </c>
      <c r="AO122" s="41">
        <v>464.13030106000002</v>
      </c>
      <c r="AP122" s="66">
        <f t="shared" si="18"/>
        <v>1173.805171604</v>
      </c>
      <c r="AQ122" s="26">
        <v>228.55120042999999</v>
      </c>
      <c r="AR122" s="26">
        <v>174.2107627</v>
      </c>
      <c r="AS122" s="26"/>
      <c r="AT122" s="26">
        <v>189.27096549999999</v>
      </c>
      <c r="AU122" s="26">
        <v>193.01904949999999</v>
      </c>
      <c r="AV122" s="26">
        <v>199.902343</v>
      </c>
      <c r="AW122" s="26">
        <v>168.3611061</v>
      </c>
      <c r="AX122" s="26">
        <v>174.4857623</v>
      </c>
      <c r="AY122" s="26">
        <v>94.1190146</v>
      </c>
      <c r="AZ122" s="12">
        <f t="shared" si="19"/>
        <v>190034.32856956893</v>
      </c>
    </row>
    <row r="123" spans="7:52" x14ac:dyDescent="0.3">
      <c r="G123" s="6"/>
      <c r="H123" s="6"/>
      <c r="I123" s="7"/>
      <c r="J123" s="11"/>
      <c r="P123" s="72"/>
      <c r="Q123" s="64"/>
      <c r="T123" s="9"/>
      <c r="U123" s="12"/>
      <c r="V123" s="12"/>
      <c r="W123" s="12"/>
      <c r="AC123" s="28"/>
      <c r="AE123" s="28"/>
      <c r="AG123" s="41">
        <v>277.35733203000001</v>
      </c>
      <c r="AH123" s="41">
        <v>31.562577569000002</v>
      </c>
      <c r="AI123" s="41">
        <v>0</v>
      </c>
      <c r="AJ123" s="41">
        <v>56.230976511000001</v>
      </c>
      <c r="AK123" s="41">
        <v>43.795229229999997</v>
      </c>
      <c r="AL123" s="41">
        <v>343.33933786</v>
      </c>
      <c r="AM123" s="41">
        <v>42.013833456</v>
      </c>
      <c r="AN123" s="41">
        <v>41.837494432</v>
      </c>
      <c r="AO123" s="41">
        <v>455.63059743399998</v>
      </c>
      <c r="AP123" s="66">
        <f t="shared" si="18"/>
        <v>1291.7673785219999</v>
      </c>
      <c r="AQ123" s="26">
        <v>218.58906223</v>
      </c>
      <c r="AR123" s="26">
        <v>167.76938620000001</v>
      </c>
      <c r="AS123" s="26"/>
      <c r="AT123" s="26">
        <v>180.1514842</v>
      </c>
      <c r="AU123" s="26">
        <v>183.46279469999999</v>
      </c>
      <c r="AV123" s="26">
        <v>186.40788989999999</v>
      </c>
      <c r="AW123" s="26">
        <v>165.39330179999999</v>
      </c>
      <c r="AX123" s="26">
        <v>168.91817510000001</v>
      </c>
      <c r="AY123" s="26">
        <v>92.339952499999995</v>
      </c>
      <c r="AZ123" s="12">
        <f t="shared" si="19"/>
        <v>204177.39146374934</v>
      </c>
    </row>
    <row r="124" spans="7:52" x14ac:dyDescent="0.3">
      <c r="G124" s="6"/>
      <c r="H124" s="6"/>
      <c r="P124" s="72"/>
      <c r="Q124" s="64"/>
      <c r="T124" s="9"/>
      <c r="U124" s="12"/>
      <c r="V124" s="12"/>
      <c r="W124" s="12"/>
      <c r="AC124" s="28"/>
      <c r="AE124" s="28"/>
      <c r="AG124" s="41">
        <v>251.78453134599999</v>
      </c>
      <c r="AH124" s="41">
        <v>30.680353602</v>
      </c>
      <c r="AI124" s="41">
        <v>0</v>
      </c>
      <c r="AJ124" s="41">
        <v>51.364694102000001</v>
      </c>
      <c r="AK124" s="41">
        <v>90.798286548999997</v>
      </c>
      <c r="AL124" s="41">
        <v>427.05291762800005</v>
      </c>
      <c r="AM124" s="41">
        <v>39.380461175999997</v>
      </c>
      <c r="AN124" s="41">
        <v>24.136697827999999</v>
      </c>
      <c r="AO124" s="41">
        <v>496.29682358099996</v>
      </c>
      <c r="AP124" s="66">
        <f t="shared" si="18"/>
        <v>1411.494765812</v>
      </c>
      <c r="AQ124" s="26">
        <v>205.21390406</v>
      </c>
      <c r="AR124" s="26">
        <v>155.18785170000001</v>
      </c>
      <c r="AS124" s="26"/>
      <c r="AT124" s="26">
        <v>162.50583030000001</v>
      </c>
      <c r="AU124" s="26">
        <v>175.86390610000001</v>
      </c>
      <c r="AV124" s="26">
        <v>169.52886119999999</v>
      </c>
      <c r="AW124" s="26">
        <v>152.7905112</v>
      </c>
      <c r="AX124" s="26">
        <v>154.4031664</v>
      </c>
      <c r="AY124" s="26">
        <v>88.537548799999996</v>
      </c>
      <c r="AZ124" s="12">
        <f t="shared" si="19"/>
        <v>206828.55082732212</v>
      </c>
    </row>
    <row r="125" spans="7:52" x14ac:dyDescent="0.3">
      <c r="G125" s="6"/>
      <c r="H125" s="6"/>
      <c r="I125" s="7"/>
      <c r="J125" s="11"/>
      <c r="P125" s="72"/>
      <c r="Q125" s="64"/>
      <c r="T125" s="9"/>
      <c r="U125" s="12"/>
      <c r="V125" s="12"/>
      <c r="W125" s="12"/>
      <c r="AC125" s="28"/>
      <c r="AE125" s="28"/>
      <c r="AG125" s="41">
        <v>188.50230256200001</v>
      </c>
      <c r="AH125" s="41">
        <v>32.574955063000004</v>
      </c>
      <c r="AI125" s="41">
        <v>0</v>
      </c>
      <c r="AJ125" s="41">
        <v>43.799279804999998</v>
      </c>
      <c r="AK125" s="41">
        <v>97.646476936000013</v>
      </c>
      <c r="AL125" s="41">
        <v>255.634197589</v>
      </c>
      <c r="AM125" s="41">
        <v>41.050580088000004</v>
      </c>
      <c r="AN125" s="41">
        <v>33.600049026000001</v>
      </c>
      <c r="AO125" s="41">
        <v>442.46505300000001</v>
      </c>
      <c r="AP125" s="66">
        <f t="shared" si="18"/>
        <v>1135.2728940689999</v>
      </c>
      <c r="AQ125" s="26">
        <v>250.24889748000001</v>
      </c>
      <c r="AR125" s="26">
        <v>174.23419290000001</v>
      </c>
      <c r="AS125" s="26"/>
      <c r="AT125" s="26">
        <v>187.7457996</v>
      </c>
      <c r="AU125" s="26">
        <v>193.1914548</v>
      </c>
      <c r="AV125" s="26">
        <v>200.46601759999999</v>
      </c>
      <c r="AW125" s="26">
        <v>174.79809040000001</v>
      </c>
      <c r="AX125" s="26">
        <v>172.54037120000001</v>
      </c>
      <c r="AY125" s="26">
        <v>68.115817300000003</v>
      </c>
      <c r="AZ125" s="12">
        <f t="shared" si="19"/>
        <v>174293.52634229188</v>
      </c>
    </row>
    <row r="126" spans="7:52" x14ac:dyDescent="0.3">
      <c r="G126" s="6"/>
      <c r="H126" s="6"/>
      <c r="I126" s="7"/>
      <c r="J126" s="11"/>
      <c r="P126" s="72"/>
      <c r="Q126" s="64"/>
      <c r="T126" s="9"/>
      <c r="U126" s="12"/>
      <c r="V126" s="12"/>
      <c r="W126" s="12"/>
      <c r="AC126" s="28"/>
      <c r="AE126" s="28"/>
      <c r="AG126" s="41">
        <v>173.00374814400001</v>
      </c>
      <c r="AH126" s="41">
        <v>31.030396818</v>
      </c>
      <c r="AI126" s="41">
        <v>0</v>
      </c>
      <c r="AJ126" s="41">
        <v>35.188131466000002</v>
      </c>
      <c r="AK126" s="41">
        <v>88.806258222000011</v>
      </c>
      <c r="AL126" s="41">
        <v>201.67328825199999</v>
      </c>
      <c r="AM126" s="41">
        <v>32.092270319999997</v>
      </c>
      <c r="AN126" s="41">
        <v>38.418171264999998</v>
      </c>
      <c r="AO126" s="41">
        <v>499.310143762</v>
      </c>
      <c r="AP126" s="66">
        <f t="shared" si="18"/>
        <v>1099.5224082489999</v>
      </c>
      <c r="AQ126" s="26">
        <v>241.39782371000001</v>
      </c>
      <c r="AR126" s="26">
        <v>156.9481175</v>
      </c>
      <c r="AS126" s="26"/>
      <c r="AT126" s="26">
        <v>173.035506</v>
      </c>
      <c r="AU126" s="26">
        <v>183.14996790000001</v>
      </c>
      <c r="AV126" s="26">
        <v>185.3791564</v>
      </c>
      <c r="AW126" s="26">
        <v>154.3399723</v>
      </c>
      <c r="AX126" s="26">
        <v>157.14492530000001</v>
      </c>
      <c r="AY126" s="26">
        <v>66.087750200000002</v>
      </c>
      <c r="AZ126" s="12">
        <f t="shared" si="19"/>
        <v>150361.19900126278</v>
      </c>
    </row>
    <row r="127" spans="7:52" x14ac:dyDescent="0.3">
      <c r="G127" s="6"/>
      <c r="H127" s="6"/>
      <c r="P127" s="72"/>
      <c r="Q127" s="64"/>
      <c r="T127" s="9"/>
      <c r="U127" s="12"/>
      <c r="V127" s="12"/>
      <c r="W127" s="12"/>
      <c r="AC127" s="28"/>
      <c r="AE127" s="28"/>
      <c r="AG127" s="41">
        <v>223.647050009</v>
      </c>
      <c r="AH127" s="41">
        <v>34.541471381000001</v>
      </c>
      <c r="AI127" s="41">
        <v>0</v>
      </c>
      <c r="AJ127" s="41">
        <v>29.517752476000002</v>
      </c>
      <c r="AK127" s="41">
        <v>95.766373013999996</v>
      </c>
      <c r="AL127" s="41">
        <v>187.94536717400001</v>
      </c>
      <c r="AM127" s="41">
        <v>30.277119264</v>
      </c>
      <c r="AN127" s="41">
        <v>39.632394762000004</v>
      </c>
      <c r="AO127" s="41">
        <v>533.04028551700003</v>
      </c>
      <c r="AP127" s="66">
        <f t="shared" si="18"/>
        <v>1174.3678135969999</v>
      </c>
      <c r="AQ127" s="26">
        <v>221.2156981</v>
      </c>
      <c r="AR127" s="26">
        <v>144.58331440000001</v>
      </c>
      <c r="AS127" s="26"/>
      <c r="AT127" s="26">
        <v>146.44245040000001</v>
      </c>
      <c r="AU127" s="26">
        <v>165.35026880000001</v>
      </c>
      <c r="AV127" s="26">
        <v>174.4167884</v>
      </c>
      <c r="AW127" s="26">
        <v>141.4300867</v>
      </c>
      <c r="AX127" s="26">
        <v>145.31948629999999</v>
      </c>
      <c r="AY127" s="26">
        <v>81.869616199999996</v>
      </c>
      <c r="AZ127" s="12">
        <f t="shared" si="19"/>
        <v>161088.09201676585</v>
      </c>
    </row>
    <row r="128" spans="7:52" x14ac:dyDescent="0.3">
      <c r="G128" s="6"/>
      <c r="H128" s="6"/>
      <c r="I128" s="7"/>
      <c r="J128" s="11"/>
      <c r="P128" s="72"/>
      <c r="Q128" s="64"/>
      <c r="T128" s="9"/>
      <c r="U128" s="12"/>
      <c r="V128" s="12"/>
      <c r="W128" s="12"/>
      <c r="AC128" s="28"/>
      <c r="AE128" s="28"/>
      <c r="AG128" s="41">
        <v>186.04636312900001</v>
      </c>
      <c r="AH128" s="41">
        <v>32.708040690000004</v>
      </c>
      <c r="AI128" s="41">
        <v>0</v>
      </c>
      <c r="AJ128" s="41">
        <v>26.911299673000002</v>
      </c>
      <c r="AK128" s="41">
        <v>105.792094612</v>
      </c>
      <c r="AL128" s="41">
        <v>204.78409059199998</v>
      </c>
      <c r="AM128" s="41">
        <v>22.918614384000001</v>
      </c>
      <c r="AN128" s="41">
        <v>36.644248137000005</v>
      </c>
      <c r="AO128" s="41">
        <v>520.99179920699999</v>
      </c>
      <c r="AP128" s="66">
        <f t="shared" si="18"/>
        <v>1136.7965504240001</v>
      </c>
      <c r="AQ128" s="26">
        <v>207.11009215999999</v>
      </c>
      <c r="AR128" s="26">
        <v>144.31288069999999</v>
      </c>
      <c r="AS128" s="26"/>
      <c r="AT128" s="26">
        <v>153.3569177</v>
      </c>
      <c r="AU128" s="26">
        <v>162.22092000000001</v>
      </c>
      <c r="AV128" s="26">
        <v>163.73459969999999</v>
      </c>
      <c r="AW128" s="26">
        <v>145.06541350000001</v>
      </c>
      <c r="AX128" s="26">
        <v>144.8550462</v>
      </c>
      <c r="AY128" s="26">
        <v>81.333394799999994</v>
      </c>
      <c r="AZ128" s="12">
        <f t="shared" si="19"/>
        <v>149078.07119333104</v>
      </c>
    </row>
    <row r="129" spans="7:52" x14ac:dyDescent="0.3">
      <c r="G129" s="6"/>
      <c r="H129" s="6"/>
      <c r="I129" s="7"/>
      <c r="J129" s="11"/>
      <c r="P129" s="72"/>
      <c r="Q129" s="64"/>
      <c r="T129" s="9"/>
      <c r="U129" s="12"/>
      <c r="V129" s="12"/>
      <c r="W129" s="12"/>
      <c r="AC129" s="28"/>
      <c r="AE129" s="28"/>
      <c r="AG129" s="41">
        <v>185.28737930400001</v>
      </c>
      <c r="AH129" s="41">
        <v>26.349834470999998</v>
      </c>
      <c r="AI129" s="41">
        <v>0</v>
      </c>
      <c r="AJ129" s="41">
        <v>24.382707061000001</v>
      </c>
      <c r="AK129" s="41">
        <v>71.85606086300001</v>
      </c>
      <c r="AL129" s="41">
        <v>161.48827717899999</v>
      </c>
      <c r="AM129" s="41">
        <v>10.924727520000001</v>
      </c>
      <c r="AN129" s="41">
        <v>39.962411033999999</v>
      </c>
      <c r="AO129" s="41">
        <v>494.66037886599997</v>
      </c>
      <c r="AP129" s="66">
        <f t="shared" si="18"/>
        <v>1014.9117762979999</v>
      </c>
      <c r="AQ129" s="26">
        <v>188.40466357</v>
      </c>
      <c r="AR129" s="26">
        <v>138.3656278</v>
      </c>
      <c r="AS129" s="26"/>
      <c r="AT129" s="26">
        <v>144.85753690000001</v>
      </c>
      <c r="AU129" s="26">
        <v>151.99055899999999</v>
      </c>
      <c r="AV129" s="26">
        <v>156.59806839999999</v>
      </c>
      <c r="AW129" s="26">
        <v>138.10731680000001</v>
      </c>
      <c r="AX129" s="26">
        <v>138.7677285</v>
      </c>
      <c r="AY129" s="26">
        <v>82.836940200000001</v>
      </c>
      <c r="AZ129" s="12">
        <f t="shared" si="19"/>
        <v>126327.56180449642</v>
      </c>
    </row>
    <row r="130" spans="7:52" x14ac:dyDescent="0.3">
      <c r="G130" s="6"/>
      <c r="H130" s="6"/>
      <c r="P130" s="72"/>
      <c r="Q130" s="64"/>
      <c r="T130" s="9"/>
      <c r="U130" s="12"/>
      <c r="V130" s="12"/>
      <c r="W130" s="12"/>
      <c r="AC130" s="28"/>
      <c r="AE130" s="28"/>
      <c r="AG130" s="41">
        <v>209.72373616300001</v>
      </c>
      <c r="AH130" s="41">
        <v>28.165502659999898</v>
      </c>
      <c r="AI130" s="41">
        <v>0</v>
      </c>
      <c r="AJ130" s="41">
        <v>40.945314562</v>
      </c>
      <c r="AK130" s="41">
        <v>51.811900375</v>
      </c>
      <c r="AL130" s="41">
        <v>177.27717940900001</v>
      </c>
      <c r="AM130" s="41">
        <v>4.9152643920000001</v>
      </c>
      <c r="AN130" s="41">
        <v>35.516318241</v>
      </c>
      <c r="AO130" s="41">
        <v>458.54316935399999</v>
      </c>
      <c r="AP130" s="66">
        <f t="shared" si="18"/>
        <v>1006.8983851559999</v>
      </c>
      <c r="AQ130" s="26">
        <v>178.83040534</v>
      </c>
      <c r="AR130" s="26">
        <v>121.81113790000001</v>
      </c>
      <c r="AS130" s="26"/>
      <c r="AT130" s="26">
        <v>127.6778399</v>
      </c>
      <c r="AU130" s="26">
        <v>147.48128869999999</v>
      </c>
      <c r="AV130" s="26">
        <v>140.05978279999999</v>
      </c>
      <c r="AW130" s="26">
        <v>122.2529291</v>
      </c>
      <c r="AX130" s="26">
        <v>122.4507016</v>
      </c>
      <c r="AY130" s="26">
        <v>79.060669700000005</v>
      </c>
      <c r="AZ130" s="12">
        <f t="shared" si="19"/>
        <v>119836.98468558294</v>
      </c>
    </row>
    <row r="131" spans="7:52" x14ac:dyDescent="0.3">
      <c r="G131" s="6"/>
      <c r="H131" s="6"/>
      <c r="I131" s="7"/>
      <c r="J131" s="11"/>
      <c r="P131" s="72"/>
      <c r="Q131" s="64"/>
      <c r="T131" s="9"/>
      <c r="U131" s="12"/>
      <c r="V131" s="12"/>
      <c r="W131" s="12"/>
      <c r="AC131" s="28"/>
      <c r="AE131" s="28"/>
      <c r="AG131" s="41">
        <v>408.539814197</v>
      </c>
      <c r="AH131" s="41">
        <v>24.330598611000003</v>
      </c>
      <c r="AI131" s="41">
        <v>0</v>
      </c>
      <c r="AJ131" s="41">
        <v>41.510682051000003</v>
      </c>
      <c r="AK131" s="41">
        <v>51.604401941999996</v>
      </c>
      <c r="AL131" s="41">
        <v>246.60664752400001</v>
      </c>
      <c r="AM131" s="41">
        <v>3.843715488</v>
      </c>
      <c r="AN131" s="41">
        <v>39.895692586999999</v>
      </c>
      <c r="AO131" s="41">
        <v>430.94691386899996</v>
      </c>
      <c r="AP131" s="66">
        <f t="shared" si="18"/>
        <v>1247.2784662689999</v>
      </c>
      <c r="AQ131" s="26">
        <v>161.90442562000001</v>
      </c>
      <c r="AR131" s="26">
        <v>128.49198519999999</v>
      </c>
      <c r="AS131" s="26"/>
      <c r="AT131" s="26">
        <v>144.04923550000001</v>
      </c>
      <c r="AU131" s="26">
        <v>152.2613532</v>
      </c>
      <c r="AV131" s="26">
        <v>146.65337869999999</v>
      </c>
      <c r="AW131" s="26">
        <v>114.90909000000001</v>
      </c>
      <c r="AX131" s="26">
        <v>128.948365</v>
      </c>
      <c r="AY131" s="26">
        <v>81.084671299999997</v>
      </c>
      <c r="AZ131" s="12">
        <f t="shared" si="19"/>
        <v>159802.67806906742</v>
      </c>
    </row>
    <row r="132" spans="7:52" x14ac:dyDescent="0.3">
      <c r="G132" s="6"/>
      <c r="H132" s="6"/>
      <c r="I132" s="7"/>
      <c r="J132" s="11"/>
      <c r="P132" s="72"/>
      <c r="Q132" s="64"/>
      <c r="T132" s="9"/>
      <c r="U132" s="12"/>
      <c r="V132" s="12"/>
      <c r="W132" s="12"/>
      <c r="AC132" s="28"/>
      <c r="AE132" s="28"/>
      <c r="AG132" s="41">
        <v>469.68187865800002</v>
      </c>
      <c r="AH132" s="41">
        <v>23.597255113999999</v>
      </c>
      <c r="AI132" s="41">
        <v>0</v>
      </c>
      <c r="AJ132" s="41">
        <v>31.655335336</v>
      </c>
      <c r="AK132" s="41">
        <v>41.733547299000001</v>
      </c>
      <c r="AL132" s="41">
        <v>754.592503921</v>
      </c>
      <c r="AM132" s="41">
        <v>8.6083051439999991</v>
      </c>
      <c r="AN132" s="41">
        <v>40.062730762999998</v>
      </c>
      <c r="AO132" s="41">
        <v>493.00233439700003</v>
      </c>
      <c r="AP132" s="66">
        <f t="shared" ref="AP132:AP195" si="20">AM132+AG132+AH132+AI132+AJ132+AK132+AL132+AN132+AO132</f>
        <v>1862.9338906319999</v>
      </c>
      <c r="AQ132" s="26">
        <v>147.74957147000001</v>
      </c>
      <c r="AR132" s="26">
        <v>112.4656796</v>
      </c>
      <c r="AS132" s="26"/>
      <c r="AT132" s="26">
        <v>129.50083609999999</v>
      </c>
      <c r="AU132" s="26">
        <v>137.18734670000001</v>
      </c>
      <c r="AV132" s="26">
        <v>127.15018809999999</v>
      </c>
      <c r="AW132" s="26">
        <v>115.6579163</v>
      </c>
      <c r="AX132" s="26">
        <v>113.3080875</v>
      </c>
      <c r="AY132" s="26">
        <v>77.825773999999996</v>
      </c>
      <c r="AZ132" s="12">
        <f t="shared" ref="AZ132:AZ195" si="21">(AG132*AQ132)+(AH132*AR132)+(AI132*AS132)+(AJ132*AT132)+(AK132*AU132)+(AL132*AV132)+(AM132*AW132)+(AN132*AX132)+(AO132*AY132)</f>
        <v>221723.80175667233</v>
      </c>
    </row>
    <row r="133" spans="7:52" x14ac:dyDescent="0.3">
      <c r="G133" s="6"/>
      <c r="H133" s="6"/>
      <c r="P133" s="72"/>
      <c r="Q133" s="64"/>
      <c r="T133" s="9"/>
      <c r="U133" s="12"/>
      <c r="V133" s="12"/>
      <c r="W133" s="12"/>
      <c r="AC133" s="28"/>
      <c r="AE133" s="28"/>
      <c r="AG133" s="41">
        <v>367.94316665299999</v>
      </c>
      <c r="AH133" s="41">
        <v>23.918984742999999</v>
      </c>
      <c r="AI133" s="41">
        <v>0</v>
      </c>
      <c r="AJ133" s="41">
        <v>36.35098429</v>
      </c>
      <c r="AK133" s="41">
        <v>53.226635649000002</v>
      </c>
      <c r="AL133" s="41">
        <v>913.79970786000001</v>
      </c>
      <c r="AM133" s="41">
        <v>0.31268099999999999</v>
      </c>
      <c r="AN133" s="41">
        <v>40.917613848999999</v>
      </c>
      <c r="AO133" s="41">
        <v>486.23387437399998</v>
      </c>
      <c r="AP133" s="66">
        <f t="shared" si="20"/>
        <v>1922.7036484179998</v>
      </c>
      <c r="AQ133" s="26">
        <v>155.32958887000001</v>
      </c>
      <c r="AR133" s="26">
        <v>114.80926049999999</v>
      </c>
      <c r="AS133" s="26"/>
      <c r="AT133" s="26">
        <v>134.2238783</v>
      </c>
      <c r="AU133" s="26">
        <v>143.5255334</v>
      </c>
      <c r="AV133" s="26">
        <v>128.7501709</v>
      </c>
      <c r="AW133" s="26">
        <v>129.80973900000001</v>
      </c>
      <c r="AX133" s="26">
        <v>115.5646474</v>
      </c>
      <c r="AY133" s="26">
        <v>78.346892999999994</v>
      </c>
      <c r="AZ133" s="12">
        <f t="shared" si="21"/>
        <v>232933.13365783694</v>
      </c>
    </row>
    <row r="134" spans="7:52" x14ac:dyDescent="0.3">
      <c r="G134" s="6"/>
      <c r="H134" s="6"/>
      <c r="I134" s="7"/>
      <c r="J134" s="11"/>
      <c r="P134" s="72"/>
      <c r="Q134" s="64"/>
      <c r="T134" s="9"/>
      <c r="U134" s="12"/>
      <c r="V134" s="12"/>
      <c r="W134" s="12"/>
      <c r="AC134" s="28"/>
      <c r="AE134" s="28"/>
      <c r="AG134" s="41">
        <v>270.71996290200002</v>
      </c>
      <c r="AH134" s="41">
        <v>23.884377226000002</v>
      </c>
      <c r="AI134" s="41">
        <v>0</v>
      </c>
      <c r="AJ134" s="41">
        <v>42.041559159999998</v>
      </c>
      <c r="AK134" s="41">
        <v>55.050773921999998</v>
      </c>
      <c r="AL134" s="41">
        <v>506.78839227700001</v>
      </c>
      <c r="AM134" s="41">
        <v>0.25070157599999998</v>
      </c>
      <c r="AN134" s="41">
        <v>21.558980263000002</v>
      </c>
      <c r="AO134" s="41">
        <v>493.726727509</v>
      </c>
      <c r="AP134" s="66">
        <f t="shared" si="20"/>
        <v>1414.0214748350002</v>
      </c>
      <c r="AQ134" s="26">
        <v>158.31329295</v>
      </c>
      <c r="AR134" s="26">
        <v>117.2415752</v>
      </c>
      <c r="AS134" s="26"/>
      <c r="AT134" s="26">
        <v>125.13876999999999</v>
      </c>
      <c r="AU134" s="26">
        <v>137.5998835</v>
      </c>
      <c r="AV134" s="26">
        <v>130.12950989999999</v>
      </c>
      <c r="AW134" s="26">
        <v>131.79740839999999</v>
      </c>
      <c r="AX134" s="26">
        <v>119.5690223</v>
      </c>
      <c r="AY134" s="26">
        <v>78.707164399999996</v>
      </c>
      <c r="AZ134" s="12">
        <f t="shared" si="21"/>
        <v>165913.60371395171</v>
      </c>
    </row>
    <row r="135" spans="7:52" x14ac:dyDescent="0.3">
      <c r="G135" s="6"/>
      <c r="H135" s="6"/>
      <c r="I135" s="7"/>
      <c r="J135" s="11"/>
      <c r="P135" s="72"/>
      <c r="Q135" s="64"/>
      <c r="T135" s="9"/>
      <c r="U135" s="12"/>
      <c r="V135" s="12"/>
      <c r="W135" s="12"/>
      <c r="AC135" s="28"/>
      <c r="AE135" s="28"/>
      <c r="AG135" s="41">
        <v>177.92710282100001</v>
      </c>
      <c r="AH135" s="41">
        <v>22.239587682</v>
      </c>
      <c r="AI135" s="41">
        <v>0</v>
      </c>
      <c r="AJ135" s="41">
        <v>45.419203955999997</v>
      </c>
      <c r="AK135" s="41">
        <v>72.313011134000007</v>
      </c>
      <c r="AL135" s="41">
        <v>558.69615333400009</v>
      </c>
      <c r="AM135" s="41">
        <v>0.31962563999999999</v>
      </c>
      <c r="AN135" s="41">
        <v>38.160902790999998</v>
      </c>
      <c r="AO135" s="41">
        <v>489.84616689499995</v>
      </c>
      <c r="AP135" s="66">
        <f t="shared" si="20"/>
        <v>1404.921754253</v>
      </c>
      <c r="AQ135" s="26">
        <v>168.23563075000001</v>
      </c>
      <c r="AR135" s="26">
        <v>116.10492259999999</v>
      </c>
      <c r="AS135" s="26"/>
      <c r="AT135" s="26">
        <v>119.3902102</v>
      </c>
      <c r="AU135" s="26">
        <v>135.7521314</v>
      </c>
      <c r="AV135" s="26">
        <v>125.7460703</v>
      </c>
      <c r="AW135" s="26">
        <v>123.4522362</v>
      </c>
      <c r="AX135" s="26">
        <v>116.8369579</v>
      </c>
      <c r="AY135" s="26">
        <v>76.854913600000003</v>
      </c>
      <c r="AZ135" s="12">
        <f t="shared" si="21"/>
        <v>160154.05057420759</v>
      </c>
    </row>
    <row r="136" spans="7:52" x14ac:dyDescent="0.3">
      <c r="G136" s="6"/>
      <c r="H136" s="6"/>
      <c r="P136" s="72"/>
      <c r="Q136" s="64"/>
      <c r="T136" s="9"/>
      <c r="U136" s="12"/>
      <c r="V136" s="12"/>
      <c r="W136" s="12"/>
      <c r="AC136" s="28"/>
      <c r="AE136" s="28"/>
      <c r="AG136" s="41">
        <v>115.309246407</v>
      </c>
      <c r="AH136" s="41">
        <v>19.270714470999998</v>
      </c>
      <c r="AI136" s="41">
        <v>0</v>
      </c>
      <c r="AJ136" s="41">
        <v>49.858042857999997</v>
      </c>
      <c r="AK136" s="41">
        <v>80.568614887999999</v>
      </c>
      <c r="AL136" s="41">
        <v>239.60500799600001</v>
      </c>
      <c r="AM136" s="41">
        <v>0.21217572000000001</v>
      </c>
      <c r="AN136" s="41">
        <v>38.893696142000003</v>
      </c>
      <c r="AO136" s="41">
        <v>406.86547990600002</v>
      </c>
      <c r="AP136" s="66">
        <f t="shared" si="20"/>
        <v>950.58297838800002</v>
      </c>
      <c r="AQ136" s="26">
        <v>175.06145796000001</v>
      </c>
      <c r="AR136" s="26">
        <v>116.29410300000001</v>
      </c>
      <c r="AS136" s="26"/>
      <c r="AT136" s="26">
        <v>119.8281771</v>
      </c>
      <c r="AU136" s="26">
        <v>132.7054833</v>
      </c>
      <c r="AV136" s="26">
        <v>131.8409321</v>
      </c>
      <c r="AW136" s="26">
        <v>126.2981174</v>
      </c>
      <c r="AX136" s="26">
        <v>116.7843257</v>
      </c>
      <c r="AY136" s="26">
        <v>81.149980900000003</v>
      </c>
      <c r="AZ136" s="12">
        <f t="shared" si="21"/>
        <v>108269.41559800378</v>
      </c>
    </row>
    <row r="137" spans="7:52" x14ac:dyDescent="0.3">
      <c r="G137" s="6"/>
      <c r="H137" s="6"/>
      <c r="I137" s="7"/>
      <c r="J137" s="11"/>
      <c r="P137" s="72"/>
      <c r="Q137" s="64"/>
      <c r="T137" s="9"/>
      <c r="U137" s="12"/>
      <c r="V137" s="12"/>
      <c r="W137" s="12"/>
      <c r="AC137" s="28"/>
      <c r="AE137" s="28"/>
      <c r="AG137" s="41">
        <v>161.9581096</v>
      </c>
      <c r="AH137" s="41">
        <v>20.823193834000001</v>
      </c>
      <c r="AI137" s="41">
        <v>0</v>
      </c>
      <c r="AJ137" s="41">
        <v>54.136839023</v>
      </c>
      <c r="AK137" s="41">
        <v>91.491407368999987</v>
      </c>
      <c r="AL137" s="41">
        <v>258.04563801500001</v>
      </c>
      <c r="AM137" s="41">
        <v>5.2032000000000001E-4</v>
      </c>
      <c r="AN137" s="41">
        <v>34.378653104999998</v>
      </c>
      <c r="AO137" s="41">
        <v>389.91310318400002</v>
      </c>
      <c r="AP137" s="66">
        <f t="shared" si="20"/>
        <v>1010.7474644500001</v>
      </c>
      <c r="AQ137" s="26">
        <v>175.02044613000001</v>
      </c>
      <c r="AR137" s="26">
        <v>122.4380377</v>
      </c>
      <c r="AS137" s="26"/>
      <c r="AT137" s="26">
        <v>127.5186298</v>
      </c>
      <c r="AU137" s="26">
        <v>136.9263546</v>
      </c>
      <c r="AV137" s="26">
        <v>138.68941390000001</v>
      </c>
      <c r="AW137" s="26">
        <v>133.2795203</v>
      </c>
      <c r="AX137" s="26">
        <v>122.4295315</v>
      </c>
      <c r="AY137" s="26">
        <v>79.121411100000003</v>
      </c>
      <c r="AZ137" s="12">
        <f t="shared" si="21"/>
        <v>121174.27697771809</v>
      </c>
    </row>
    <row r="138" spans="7:52" x14ac:dyDescent="0.3">
      <c r="G138" s="6"/>
      <c r="H138" s="6"/>
      <c r="I138" s="7"/>
      <c r="J138" s="11"/>
      <c r="P138" s="72"/>
      <c r="Q138" s="64"/>
      <c r="T138" s="9"/>
      <c r="U138" s="12"/>
      <c r="V138" s="12"/>
      <c r="W138" s="12"/>
      <c r="AC138" s="28"/>
      <c r="AE138" s="28"/>
      <c r="AG138" s="41">
        <v>252.16399729700001</v>
      </c>
      <c r="AH138" s="41">
        <v>18.434408250000001</v>
      </c>
      <c r="AI138" s="41">
        <v>0</v>
      </c>
      <c r="AJ138" s="41">
        <v>33.909313189999999</v>
      </c>
      <c r="AK138" s="41">
        <v>59.495881090000005</v>
      </c>
      <c r="AL138" s="41">
        <v>226.28304083499998</v>
      </c>
      <c r="AM138" s="41">
        <v>4.6886399999999999E-4</v>
      </c>
      <c r="AN138" s="41">
        <v>35.056001172999999</v>
      </c>
      <c r="AO138" s="41">
        <v>468.74566610799997</v>
      </c>
      <c r="AP138" s="66">
        <f t="shared" si="20"/>
        <v>1094.0887768069999</v>
      </c>
      <c r="AQ138" s="26">
        <v>165.84101494999999</v>
      </c>
      <c r="AR138" s="26">
        <v>120.3490929</v>
      </c>
      <c r="AS138" s="26"/>
      <c r="AT138" s="26">
        <v>121.74247939999999</v>
      </c>
      <c r="AU138" s="26">
        <v>132.33974720000001</v>
      </c>
      <c r="AV138" s="26">
        <v>141.15959899999999</v>
      </c>
      <c r="AW138" s="26">
        <v>126.0941339</v>
      </c>
      <c r="AX138" s="26">
        <v>121.3467134</v>
      </c>
      <c r="AY138" s="26">
        <v>77.883999399999993</v>
      </c>
      <c r="AZ138" s="12">
        <f t="shared" si="21"/>
        <v>128743.37141298028</v>
      </c>
    </row>
    <row r="139" spans="7:52" x14ac:dyDescent="0.3">
      <c r="G139" s="6"/>
      <c r="H139" s="6"/>
      <c r="P139" s="72"/>
      <c r="Q139" s="64"/>
      <c r="T139" s="9"/>
      <c r="U139" s="12"/>
      <c r="V139" s="12"/>
      <c r="W139" s="12"/>
      <c r="AC139" s="28"/>
      <c r="AE139" s="28"/>
      <c r="AG139" s="41">
        <v>409.10131375899999</v>
      </c>
      <c r="AH139" s="41">
        <v>18.740405445</v>
      </c>
      <c r="AI139" s="41">
        <v>0</v>
      </c>
      <c r="AJ139" s="41">
        <v>34.242769238000001</v>
      </c>
      <c r="AK139" s="41">
        <v>122.70091486699999</v>
      </c>
      <c r="AL139" s="41">
        <v>235.81966296499999</v>
      </c>
      <c r="AM139" s="41">
        <v>5.6956800000000001E-4</v>
      </c>
      <c r="AN139" s="41">
        <v>39.755899159999998</v>
      </c>
      <c r="AO139" s="41">
        <v>525.23432313000001</v>
      </c>
      <c r="AP139" s="66">
        <f t="shared" si="20"/>
        <v>1385.5958581320001</v>
      </c>
      <c r="AQ139" s="26">
        <v>185.53798911999999</v>
      </c>
      <c r="AR139" s="26">
        <v>130.3821251</v>
      </c>
      <c r="AS139" s="26"/>
      <c r="AT139" s="26">
        <v>138.93829940000001</v>
      </c>
      <c r="AU139" s="26">
        <v>140.82641169999999</v>
      </c>
      <c r="AV139" s="26">
        <v>155.5247219</v>
      </c>
      <c r="AW139" s="26">
        <v>128.99601100000001</v>
      </c>
      <c r="AX139" s="26">
        <v>130.66381380000001</v>
      </c>
      <c r="AY139" s="26">
        <v>78.340191200000007</v>
      </c>
      <c r="AZ139" s="12">
        <f t="shared" si="21"/>
        <v>183401.88634333483</v>
      </c>
    </row>
    <row r="140" spans="7:52" x14ac:dyDescent="0.3">
      <c r="G140" s="6"/>
      <c r="H140" s="6"/>
      <c r="I140" s="7"/>
      <c r="J140" s="11"/>
      <c r="P140" s="72"/>
      <c r="Q140" s="64"/>
      <c r="T140" s="9"/>
      <c r="U140" s="12"/>
      <c r="V140" s="12"/>
      <c r="W140" s="12"/>
      <c r="AC140" s="28"/>
      <c r="AE140" s="28"/>
      <c r="AG140" s="41">
        <v>260.02173767199997</v>
      </c>
      <c r="AH140" s="41">
        <v>18.637145189999998</v>
      </c>
      <c r="AI140" s="41">
        <v>0</v>
      </c>
      <c r="AJ140" s="41">
        <v>26.580680838999999</v>
      </c>
      <c r="AK140" s="41">
        <v>110.508401193</v>
      </c>
      <c r="AL140" s="41">
        <v>209.139355626</v>
      </c>
      <c r="AM140" s="41">
        <v>1.9641600000000001E-4</v>
      </c>
      <c r="AN140" s="41">
        <v>38.356016818999997</v>
      </c>
      <c r="AO140" s="41">
        <v>469.18288528699998</v>
      </c>
      <c r="AP140" s="66">
        <f t="shared" si="20"/>
        <v>1132.4264190419999</v>
      </c>
      <c r="AQ140" s="26">
        <v>211.25799157</v>
      </c>
      <c r="AR140" s="26">
        <v>128.6103248</v>
      </c>
      <c r="AS140" s="26"/>
      <c r="AT140" s="26">
        <v>140.3231303</v>
      </c>
      <c r="AU140" s="26">
        <v>135.58323960000001</v>
      </c>
      <c r="AV140" s="26">
        <v>157.6446363</v>
      </c>
      <c r="AW140" s="26">
        <v>148.16511890000001</v>
      </c>
      <c r="AX140" s="26">
        <v>130.220641</v>
      </c>
      <c r="AY140" s="26">
        <v>67.430528800000005</v>
      </c>
      <c r="AZ140" s="12">
        <f t="shared" si="21"/>
        <v>145643.29264982219</v>
      </c>
    </row>
    <row r="141" spans="7:52" x14ac:dyDescent="0.3">
      <c r="G141" s="6"/>
      <c r="H141" s="6"/>
      <c r="I141" s="7"/>
      <c r="J141" s="11"/>
      <c r="P141" s="72"/>
      <c r="Q141" s="64"/>
      <c r="T141" s="9"/>
      <c r="U141" s="12"/>
      <c r="V141" s="12"/>
      <c r="W141" s="12"/>
      <c r="AC141" s="28"/>
      <c r="AE141" s="28"/>
      <c r="AG141" s="41">
        <v>163.27761445199999</v>
      </c>
      <c r="AH141" s="41">
        <v>22.340111110000002</v>
      </c>
      <c r="AI141" s="41">
        <v>0</v>
      </c>
      <c r="AJ141" s="41">
        <v>34.899499034000002</v>
      </c>
      <c r="AK141" s="41">
        <v>84.935833289999991</v>
      </c>
      <c r="AL141" s="41">
        <v>204.923378501</v>
      </c>
      <c r="AM141" s="41">
        <v>6.2169600000000003E-4</v>
      </c>
      <c r="AN141" s="41">
        <v>38.491089127000002</v>
      </c>
      <c r="AO141" s="41">
        <v>312.76879592200004</v>
      </c>
      <c r="AP141" s="66">
        <f t="shared" si="20"/>
        <v>861.63694313199994</v>
      </c>
      <c r="AQ141" s="26">
        <v>166.55497887000001</v>
      </c>
      <c r="AR141" s="26">
        <v>104.3846509</v>
      </c>
      <c r="AS141" s="26"/>
      <c r="AT141" s="26">
        <v>108.04640070000001</v>
      </c>
      <c r="AU141" s="26">
        <v>112.3329785</v>
      </c>
      <c r="AV141" s="26">
        <v>122.0837707</v>
      </c>
      <c r="AW141" s="26">
        <v>100.5539685</v>
      </c>
      <c r="AX141" s="26">
        <v>104.31803739999999</v>
      </c>
      <c r="AY141" s="26">
        <v>73.553017999999994</v>
      </c>
      <c r="AZ141" s="12">
        <f t="shared" si="21"/>
        <v>94876.809733375136</v>
      </c>
    </row>
    <row r="142" spans="7:52" x14ac:dyDescent="0.3">
      <c r="G142" s="6"/>
      <c r="H142" s="6"/>
      <c r="P142" s="72"/>
      <c r="Q142" s="64"/>
      <c r="T142" s="9"/>
      <c r="U142" s="12"/>
      <c r="V142" s="12"/>
      <c r="W142" s="12"/>
      <c r="AC142" s="28"/>
      <c r="AE142" s="28"/>
      <c r="AG142" s="41">
        <v>224.63865150199999</v>
      </c>
      <c r="AH142" s="41">
        <v>22.071248297999997</v>
      </c>
      <c r="AI142" s="41">
        <v>0</v>
      </c>
      <c r="AJ142" s="41">
        <v>38.845998041999898</v>
      </c>
      <c r="AK142" s="41">
        <v>49.914583751999999</v>
      </c>
      <c r="AL142" s="41">
        <v>286.04253780300002</v>
      </c>
      <c r="AM142" s="41">
        <v>8.1273599999999999E-4</v>
      </c>
      <c r="AN142" s="41">
        <v>39.944616263</v>
      </c>
      <c r="AO142" s="41">
        <v>278.58731074100001</v>
      </c>
      <c r="AP142" s="66">
        <f t="shared" si="20"/>
        <v>940.04575913699978</v>
      </c>
      <c r="AQ142" s="26">
        <v>175.12323556000001</v>
      </c>
      <c r="AR142" s="26">
        <v>110.3511194</v>
      </c>
      <c r="AS142" s="26"/>
      <c r="AT142" s="26">
        <v>116.0977204</v>
      </c>
      <c r="AU142" s="26">
        <v>123.45403279999999</v>
      </c>
      <c r="AV142" s="26">
        <v>127.10441609999999</v>
      </c>
      <c r="AW142" s="26">
        <v>110.2756615</v>
      </c>
      <c r="AX142" s="26">
        <v>110.7688787</v>
      </c>
      <c r="AY142" s="26">
        <v>71.565426700000003</v>
      </c>
      <c r="AZ142" s="12">
        <f t="shared" si="21"/>
        <v>113166.32241031391</v>
      </c>
    </row>
    <row r="143" spans="7:52" x14ac:dyDescent="0.3">
      <c r="G143" s="6"/>
      <c r="H143" s="6"/>
      <c r="I143" s="7"/>
      <c r="J143" s="11"/>
      <c r="P143" s="72"/>
      <c r="Q143" s="64"/>
      <c r="T143" s="9"/>
      <c r="U143" s="12"/>
      <c r="V143" s="12"/>
      <c r="W143" s="12"/>
      <c r="AC143" s="28"/>
      <c r="AE143" s="28"/>
      <c r="AG143" s="41">
        <v>384.79908597899998</v>
      </c>
      <c r="AH143" s="41">
        <v>18.264549262999999</v>
      </c>
      <c r="AI143" s="41">
        <v>0</v>
      </c>
      <c r="AJ143" s="41">
        <v>37.748454762000001</v>
      </c>
      <c r="AK143" s="41">
        <v>43.214337956000001</v>
      </c>
      <c r="AL143" s="41">
        <v>640.55962521200001</v>
      </c>
      <c r="AM143" s="41">
        <v>7.8662399999999998E-4</v>
      </c>
      <c r="AN143" s="41">
        <v>37.202795922999996</v>
      </c>
      <c r="AO143" s="41">
        <v>246.00520999199998</v>
      </c>
      <c r="AP143" s="66">
        <f t="shared" si="20"/>
        <v>1407.7948457109999</v>
      </c>
      <c r="AQ143" s="26">
        <v>172.05318595</v>
      </c>
      <c r="AR143" s="26">
        <v>109.6735496</v>
      </c>
      <c r="AS143" s="26"/>
      <c r="AT143" s="26">
        <v>124.62022020000001</v>
      </c>
      <c r="AU143" s="26">
        <v>119.5852802</v>
      </c>
      <c r="AV143" s="26">
        <v>125.7837814</v>
      </c>
      <c r="AW143" s="26">
        <v>126.647547</v>
      </c>
      <c r="AX143" s="26">
        <v>111.5127889</v>
      </c>
      <c r="AY143" s="26">
        <v>70.019496899999993</v>
      </c>
      <c r="AZ143" s="12">
        <f t="shared" si="21"/>
        <v>180026.92616263026</v>
      </c>
    </row>
    <row r="144" spans="7:52" x14ac:dyDescent="0.3">
      <c r="G144" s="6"/>
      <c r="H144" s="6"/>
      <c r="I144" s="7"/>
      <c r="J144" s="11"/>
      <c r="P144" s="72"/>
      <c r="Q144" s="64"/>
      <c r="T144" s="9"/>
      <c r="U144" s="12"/>
      <c r="V144" s="12"/>
      <c r="W144" s="12"/>
      <c r="AC144" s="28"/>
      <c r="AE144" s="28"/>
      <c r="AG144" s="41">
        <v>385.40473292399997</v>
      </c>
      <c r="AH144" s="41">
        <v>15.009775616000001</v>
      </c>
      <c r="AI144" s="41">
        <v>0</v>
      </c>
      <c r="AJ144" s="41">
        <v>37.597452533999999</v>
      </c>
      <c r="AK144" s="41">
        <v>47.878722758999999</v>
      </c>
      <c r="AL144" s="41">
        <v>388.13450538799998</v>
      </c>
      <c r="AM144" s="41">
        <v>1.25184E-4</v>
      </c>
      <c r="AN144" s="41">
        <v>38.902908836000002</v>
      </c>
      <c r="AO144" s="41">
        <v>213.19220420000002</v>
      </c>
      <c r="AP144" s="66">
        <f t="shared" si="20"/>
        <v>1126.1204274410002</v>
      </c>
      <c r="AQ144" s="26">
        <v>204.47561227</v>
      </c>
      <c r="AR144" s="26">
        <v>115.4826262</v>
      </c>
      <c r="AS144" s="26"/>
      <c r="AT144" s="26">
        <v>134.2880791</v>
      </c>
      <c r="AU144" s="26">
        <v>115.5768078</v>
      </c>
      <c r="AV144" s="26">
        <v>137.3211373</v>
      </c>
      <c r="AW144" s="26">
        <v>130.19235689999999</v>
      </c>
      <c r="AX144" s="26">
        <v>114.9861897</v>
      </c>
      <c r="AY144" s="26">
        <v>72.643458699999996</v>
      </c>
      <c r="AZ144" s="12">
        <f t="shared" si="21"/>
        <v>164381.20100058577</v>
      </c>
    </row>
    <row r="145" spans="7:52" x14ac:dyDescent="0.3">
      <c r="G145" s="6"/>
      <c r="H145" s="6"/>
      <c r="P145" s="72"/>
      <c r="Q145" s="64"/>
      <c r="T145" s="9"/>
      <c r="U145" s="12"/>
      <c r="V145" s="12"/>
      <c r="W145" s="12"/>
      <c r="AC145" s="28"/>
      <c r="AE145" s="28"/>
      <c r="AG145" s="41">
        <v>264.92576456500001</v>
      </c>
      <c r="AH145" s="41">
        <v>14.408276755999999</v>
      </c>
      <c r="AI145" s="41">
        <v>0</v>
      </c>
      <c r="AJ145" s="41">
        <v>37.696513771999996</v>
      </c>
      <c r="AK145" s="41">
        <v>60.996710011000005</v>
      </c>
      <c r="AL145" s="41">
        <v>238.34306054199999</v>
      </c>
      <c r="AM145" s="41">
        <v>1.0041600000000001E-4</v>
      </c>
      <c r="AN145" s="41">
        <v>24.216892292000001</v>
      </c>
      <c r="AO145" s="41">
        <v>183.81778975600002</v>
      </c>
      <c r="AP145" s="66">
        <f t="shared" si="20"/>
        <v>824.40510811000001</v>
      </c>
      <c r="AQ145" s="26">
        <v>235.00036681</v>
      </c>
      <c r="AR145" s="26">
        <v>109.96524460000001</v>
      </c>
      <c r="AS145" s="26"/>
      <c r="AT145" s="26">
        <v>130.60854320000001</v>
      </c>
      <c r="AU145" s="26">
        <v>116.57807080000001</v>
      </c>
      <c r="AV145" s="26">
        <v>136.9000221</v>
      </c>
      <c r="AW145" s="26">
        <v>121.28545250000001</v>
      </c>
      <c r="AX145" s="26">
        <v>111.0882934</v>
      </c>
      <c r="AY145" s="26">
        <v>68.155910500000005</v>
      </c>
      <c r="AZ145" s="12">
        <f t="shared" si="21"/>
        <v>123724.09155131091</v>
      </c>
    </row>
    <row r="146" spans="7:52" x14ac:dyDescent="0.3">
      <c r="G146" s="6"/>
      <c r="H146" s="6"/>
      <c r="I146" s="7"/>
      <c r="J146" s="11"/>
      <c r="P146" s="72"/>
      <c r="Q146" s="64"/>
      <c r="T146" s="9"/>
      <c r="U146" s="12"/>
      <c r="V146" s="12"/>
      <c r="W146" s="12"/>
      <c r="AC146" s="28"/>
      <c r="AE146" s="28"/>
      <c r="AG146" s="41">
        <v>192.29236854499999</v>
      </c>
      <c r="AH146" s="41">
        <v>12.559975877000001</v>
      </c>
      <c r="AI146" s="41">
        <v>0</v>
      </c>
      <c r="AJ146" s="41">
        <v>45.892610395000005</v>
      </c>
      <c r="AK146" s="41">
        <v>20.157291686000001</v>
      </c>
      <c r="AL146" s="41">
        <v>332.21705005000001</v>
      </c>
      <c r="AM146" s="41">
        <v>1.12224E-4</v>
      </c>
      <c r="AN146" s="41">
        <v>35.010144118999996</v>
      </c>
      <c r="AO146" s="41">
        <v>166.82415018099999</v>
      </c>
      <c r="AP146" s="66">
        <f t="shared" si="20"/>
        <v>804.953703077</v>
      </c>
      <c r="AQ146" s="26">
        <v>218.26800326</v>
      </c>
      <c r="AR146" s="26">
        <v>111.4168367</v>
      </c>
      <c r="AS146" s="26"/>
      <c r="AT146" s="26">
        <v>126.14849270000001</v>
      </c>
      <c r="AU146" s="26">
        <v>119.31321</v>
      </c>
      <c r="AV146" s="26">
        <v>132.05076009999999</v>
      </c>
      <c r="AW146" s="26">
        <v>107.9626461</v>
      </c>
      <c r="AX146" s="26">
        <v>113.2808725</v>
      </c>
      <c r="AY146" s="26">
        <v>72.309324599999997</v>
      </c>
      <c r="AZ146" s="12">
        <f t="shared" si="21"/>
        <v>111463.42630104777</v>
      </c>
    </row>
    <row r="147" spans="7:52" x14ac:dyDescent="0.3">
      <c r="G147" s="6"/>
      <c r="H147" s="6"/>
      <c r="I147" s="7"/>
      <c r="J147" s="11"/>
      <c r="P147" s="72"/>
      <c r="Q147" s="64"/>
      <c r="T147" s="9"/>
      <c r="U147" s="12"/>
      <c r="V147" s="12"/>
      <c r="W147" s="12"/>
      <c r="AC147" s="28"/>
      <c r="AE147" s="28"/>
      <c r="AG147" s="41">
        <v>137.23749794599999</v>
      </c>
      <c r="AH147" s="41">
        <v>13.228337195</v>
      </c>
      <c r="AI147" s="41">
        <v>0</v>
      </c>
      <c r="AJ147" s="41">
        <v>49.702074429</v>
      </c>
      <c r="AK147" s="41">
        <v>64.355924352000002</v>
      </c>
      <c r="AL147" s="41">
        <v>394.01086602199996</v>
      </c>
      <c r="AM147" s="41">
        <v>0</v>
      </c>
      <c r="AN147" s="41">
        <v>38.872669893000001</v>
      </c>
      <c r="AO147" s="41">
        <v>184.660723719</v>
      </c>
      <c r="AP147" s="66">
        <f t="shared" si="20"/>
        <v>882.06809355599989</v>
      </c>
      <c r="AQ147" s="26">
        <v>188.47371788000001</v>
      </c>
      <c r="AR147" s="26">
        <v>114.2278037</v>
      </c>
      <c r="AS147" s="26"/>
      <c r="AT147" s="26">
        <v>118.9239322</v>
      </c>
      <c r="AU147" s="26">
        <v>120.7997098</v>
      </c>
      <c r="AV147" s="26">
        <v>128.2526364</v>
      </c>
      <c r="AW147" s="26">
        <v>0</v>
      </c>
      <c r="AX147" s="26">
        <v>114.56328910000001</v>
      </c>
      <c r="AY147" s="26">
        <v>74.807412299999996</v>
      </c>
      <c r="AZ147" s="12">
        <f t="shared" si="21"/>
        <v>109861.95264151838</v>
      </c>
    </row>
    <row r="148" spans="7:52" x14ac:dyDescent="0.3">
      <c r="G148" s="6"/>
      <c r="H148" s="6"/>
      <c r="I148" s="7"/>
      <c r="J148" s="11"/>
      <c r="P148" s="72"/>
      <c r="Q148" s="64"/>
      <c r="T148" s="9"/>
      <c r="U148" s="12"/>
      <c r="V148" s="12"/>
      <c r="W148" s="12"/>
      <c r="AC148" s="28"/>
      <c r="AE148" s="28"/>
      <c r="AG148" s="41">
        <v>133.29141078500001</v>
      </c>
      <c r="AH148" s="41">
        <v>13.481581594</v>
      </c>
      <c r="AI148" s="41">
        <v>0</v>
      </c>
      <c r="AJ148" s="41">
        <v>44.227375330000001</v>
      </c>
      <c r="AK148" s="41">
        <v>72.97350619800001</v>
      </c>
      <c r="AL148" s="41">
        <v>349.74999259999998</v>
      </c>
      <c r="AM148" s="41">
        <v>2.56032E-4</v>
      </c>
      <c r="AN148" s="41">
        <v>37.058663024000005</v>
      </c>
      <c r="AO148" s="41">
        <v>202.43768649</v>
      </c>
      <c r="AP148" s="66">
        <f t="shared" si="20"/>
        <v>853.22047205300009</v>
      </c>
      <c r="AQ148" s="26">
        <v>192.11715247999999</v>
      </c>
      <c r="AR148" s="26">
        <v>114.3158516</v>
      </c>
      <c r="AS148" s="26"/>
      <c r="AT148" s="26">
        <v>121.3266572</v>
      </c>
      <c r="AU148" s="26">
        <v>121.8776216</v>
      </c>
      <c r="AV148" s="26">
        <v>128.11911000000001</v>
      </c>
      <c r="AW148" s="26">
        <v>124.0118423</v>
      </c>
      <c r="AX148" s="26">
        <v>114.5549329</v>
      </c>
      <c r="AY148" s="26">
        <v>61.484684000000001</v>
      </c>
      <c r="AZ148" s="12">
        <f t="shared" si="21"/>
        <v>102910.28111665825</v>
      </c>
    </row>
    <row r="149" spans="7:52" x14ac:dyDescent="0.3">
      <c r="G149" s="6"/>
      <c r="H149" s="6"/>
      <c r="I149" s="7"/>
      <c r="J149" s="11"/>
      <c r="P149" s="72"/>
      <c r="Q149" s="64"/>
      <c r="T149" s="9"/>
      <c r="U149" s="12"/>
      <c r="V149" s="12"/>
      <c r="W149" s="12"/>
      <c r="AC149" s="28"/>
      <c r="AE149" s="28"/>
      <c r="AG149" s="41">
        <v>166.87840945900001</v>
      </c>
      <c r="AH149" s="41">
        <v>14.308119198</v>
      </c>
      <c r="AI149" s="41">
        <v>0</v>
      </c>
      <c r="AJ149" s="41">
        <v>32.397546313999996</v>
      </c>
      <c r="AK149" s="41">
        <v>78.986790714999998</v>
      </c>
      <c r="AL149" s="41">
        <v>276.38597002099999</v>
      </c>
      <c r="AM149" s="41">
        <v>1.08096E-4</v>
      </c>
      <c r="AN149" s="41">
        <v>22.044747579999999</v>
      </c>
      <c r="AO149" s="41">
        <v>195.52051685200001</v>
      </c>
      <c r="AP149" s="66">
        <f t="shared" si="20"/>
        <v>786.52220823500011</v>
      </c>
      <c r="AQ149" s="26">
        <v>199.32019047</v>
      </c>
      <c r="AR149" s="26">
        <v>118.9769797</v>
      </c>
      <c r="AS149" s="26"/>
      <c r="AT149" s="26">
        <v>130.187434</v>
      </c>
      <c r="AU149" s="26">
        <v>129.93572599999999</v>
      </c>
      <c r="AV149" s="26">
        <v>139.0873847</v>
      </c>
      <c r="AW149" s="26">
        <v>117.6916815</v>
      </c>
      <c r="AX149" s="26">
        <v>118.3870143</v>
      </c>
      <c r="AY149" s="26">
        <v>56.312128299999998</v>
      </c>
      <c r="AZ149" s="12">
        <f t="shared" si="21"/>
        <v>101507.33532178252</v>
      </c>
    </row>
    <row r="150" spans="7:52" x14ac:dyDescent="0.3">
      <c r="G150" s="6"/>
      <c r="H150" s="6"/>
      <c r="I150" s="7"/>
      <c r="J150" s="11"/>
      <c r="P150" s="72"/>
      <c r="Q150" s="64"/>
      <c r="T150" s="9"/>
      <c r="U150" s="12"/>
      <c r="V150" s="12"/>
      <c r="W150" s="12"/>
      <c r="AC150" s="28"/>
      <c r="AE150" s="28"/>
      <c r="AG150" s="41">
        <v>223.070096509</v>
      </c>
      <c r="AH150" s="41">
        <v>13.302583658</v>
      </c>
      <c r="AI150" s="41">
        <v>0</v>
      </c>
      <c r="AJ150" s="41">
        <v>28.081868435000001</v>
      </c>
      <c r="AK150" s="41">
        <v>67.118876900999993</v>
      </c>
      <c r="AL150" s="41">
        <v>147.94162110399998</v>
      </c>
      <c r="AM150" s="41">
        <v>2.7359999999999999E-5</v>
      </c>
      <c r="AN150" s="41">
        <v>35.970308105999997</v>
      </c>
      <c r="AO150" s="41">
        <v>132.24030149499998</v>
      </c>
      <c r="AP150" s="66">
        <f t="shared" si="20"/>
        <v>647.72568356799979</v>
      </c>
      <c r="AQ150" s="26">
        <v>210.68994828000001</v>
      </c>
      <c r="AR150" s="26">
        <v>116.6434508</v>
      </c>
      <c r="AS150" s="26"/>
      <c r="AT150" s="26">
        <v>127.78716850000001</v>
      </c>
      <c r="AU150" s="26">
        <v>133.56534300000001</v>
      </c>
      <c r="AV150" s="26">
        <v>144.08832090000001</v>
      </c>
      <c r="AW150" s="26">
        <v>147.84356729999999</v>
      </c>
      <c r="AX150" s="26">
        <v>117.4540918</v>
      </c>
      <c r="AY150" s="26">
        <v>42.790072600000002</v>
      </c>
      <c r="AZ150" s="12">
        <f t="shared" si="21"/>
        <v>92303.640420348354</v>
      </c>
    </row>
    <row r="151" spans="7:52" x14ac:dyDescent="0.3">
      <c r="G151" s="6"/>
      <c r="H151" s="6"/>
      <c r="I151" s="7"/>
      <c r="J151" s="11"/>
      <c r="P151" s="72"/>
      <c r="Q151" s="64"/>
      <c r="T151" s="9"/>
      <c r="U151" s="12"/>
      <c r="V151" s="12"/>
      <c r="W151" s="12"/>
      <c r="AC151" s="28"/>
      <c r="AE151" s="28"/>
      <c r="AG151" s="41">
        <v>238.61653212799999</v>
      </c>
      <c r="AH151" s="41">
        <v>14.370094678999999</v>
      </c>
      <c r="AI151" s="41">
        <v>0</v>
      </c>
      <c r="AJ151" s="41">
        <v>29.371262202</v>
      </c>
      <c r="AK151" s="41">
        <v>110.75903068700001</v>
      </c>
      <c r="AL151" s="41">
        <v>158.87911683399997</v>
      </c>
      <c r="AM151" s="41">
        <v>0</v>
      </c>
      <c r="AN151" s="41">
        <v>39.479339004000003</v>
      </c>
      <c r="AO151" s="41">
        <v>93.250841923999999</v>
      </c>
      <c r="AP151" s="66">
        <f t="shared" si="20"/>
        <v>684.72621745800006</v>
      </c>
      <c r="AQ151" s="26">
        <v>250.14629267000001</v>
      </c>
      <c r="AR151" s="26">
        <v>120.1220651</v>
      </c>
      <c r="AS151" s="26"/>
      <c r="AT151" s="26">
        <v>129.04804429999999</v>
      </c>
      <c r="AU151" s="26">
        <v>127.6960649</v>
      </c>
      <c r="AV151" s="26">
        <v>152.23589749999999</v>
      </c>
      <c r="AW151" s="26">
        <v>0</v>
      </c>
      <c r="AX151" s="26">
        <v>120.43176870000001</v>
      </c>
      <c r="AY151" s="26">
        <v>42.3279706</v>
      </c>
      <c r="AZ151" s="12">
        <f t="shared" si="21"/>
        <v>112237.79311074829</v>
      </c>
    </row>
    <row r="152" spans="7:52" x14ac:dyDescent="0.3">
      <c r="G152" s="6"/>
      <c r="H152" s="6"/>
      <c r="I152" s="7"/>
      <c r="J152" s="11"/>
      <c r="P152" s="72"/>
      <c r="Q152" s="64"/>
      <c r="T152" s="9"/>
      <c r="U152" s="12"/>
      <c r="V152" s="12"/>
      <c r="W152" s="12"/>
      <c r="AC152" s="28"/>
      <c r="AE152" s="28"/>
      <c r="AG152" s="41">
        <v>179.70961689699999</v>
      </c>
      <c r="AH152" s="41">
        <v>14.092073157000002</v>
      </c>
      <c r="AI152" s="41">
        <v>0</v>
      </c>
      <c r="AJ152" s="41">
        <v>25.372398281000002</v>
      </c>
      <c r="AK152" s="41">
        <v>92.644760701999999</v>
      </c>
      <c r="AL152" s="41">
        <v>169.12184507499998</v>
      </c>
      <c r="AM152" s="41">
        <v>9.9839999999999996E-6</v>
      </c>
      <c r="AN152" s="41">
        <v>40.323561372999997</v>
      </c>
      <c r="AO152" s="41">
        <v>87.992068499999988</v>
      </c>
      <c r="AP152" s="66">
        <f t="shared" si="20"/>
        <v>609.25633396899991</v>
      </c>
      <c r="AQ152" s="26">
        <v>192.38541144000001</v>
      </c>
      <c r="AR152" s="26">
        <v>115.8707977</v>
      </c>
      <c r="AS152" s="26"/>
      <c r="AT152" s="26">
        <v>120.35723710000001</v>
      </c>
      <c r="AU152" s="26">
        <v>116.4213668</v>
      </c>
      <c r="AV152" s="26">
        <v>137.0590856</v>
      </c>
      <c r="AW152" s="26">
        <v>124.8998397</v>
      </c>
      <c r="AX152" s="26">
        <v>115.6348251</v>
      </c>
      <c r="AY152" s="26">
        <v>16.2741316</v>
      </c>
      <c r="AZ152" s="12">
        <f t="shared" si="21"/>
        <v>79320.438925155715</v>
      </c>
    </row>
    <row r="153" spans="7:52" x14ac:dyDescent="0.3">
      <c r="G153" s="6"/>
      <c r="H153" s="6"/>
      <c r="I153" s="7"/>
      <c r="J153" s="11"/>
      <c r="P153" s="72"/>
      <c r="Q153" s="64"/>
      <c r="T153" s="9"/>
      <c r="U153" s="12"/>
      <c r="V153" s="12"/>
      <c r="W153" s="12"/>
      <c r="AC153" s="28"/>
      <c r="AE153" s="28"/>
      <c r="AG153" s="41">
        <v>86.645370225999997</v>
      </c>
      <c r="AH153" s="41">
        <v>12.607289668</v>
      </c>
      <c r="AI153" s="41">
        <v>0</v>
      </c>
      <c r="AJ153" s="41">
        <v>26.362552594</v>
      </c>
      <c r="AK153" s="41">
        <v>86.787198580999998</v>
      </c>
      <c r="AL153" s="41">
        <v>136.382956331</v>
      </c>
      <c r="AM153" s="41">
        <v>1.4496E-5</v>
      </c>
      <c r="AN153" s="41">
        <v>39.281217847999997</v>
      </c>
      <c r="AO153" s="41">
        <v>85.367963124999989</v>
      </c>
      <c r="AP153" s="66">
        <f t="shared" si="20"/>
        <v>473.43456286899993</v>
      </c>
      <c r="AQ153" s="26">
        <v>198.91601699</v>
      </c>
      <c r="AR153" s="26">
        <v>103.18056799999999</v>
      </c>
      <c r="AS153" s="26"/>
      <c r="AT153" s="26">
        <v>108.46371910000001</v>
      </c>
      <c r="AU153" s="26">
        <v>103.2735945</v>
      </c>
      <c r="AV153" s="26">
        <v>121.44579830000001</v>
      </c>
      <c r="AW153" s="26">
        <v>118.5844371</v>
      </c>
      <c r="AX153" s="26">
        <v>103.48975919999999</v>
      </c>
      <c r="AY153" s="26">
        <v>7.7745867999999998</v>
      </c>
      <c r="AZ153" s="12">
        <f t="shared" si="21"/>
        <v>51650.228838783492</v>
      </c>
    </row>
    <row r="154" spans="7:52" x14ac:dyDescent="0.3">
      <c r="G154" s="6"/>
      <c r="H154" s="6"/>
      <c r="I154" s="7"/>
      <c r="J154" s="11"/>
      <c r="P154" s="72"/>
      <c r="Q154" s="64"/>
      <c r="T154" s="9"/>
      <c r="U154" s="12"/>
      <c r="V154" s="12"/>
      <c r="W154" s="12"/>
      <c r="AC154" s="28"/>
      <c r="AE154" s="28"/>
      <c r="AG154" s="41">
        <v>155.804427546</v>
      </c>
      <c r="AH154" s="41">
        <v>7.838055786</v>
      </c>
      <c r="AI154" s="41">
        <v>0</v>
      </c>
      <c r="AJ154" s="41">
        <v>40.586920020999997</v>
      </c>
      <c r="AK154" s="41">
        <v>62.558945577999999</v>
      </c>
      <c r="AL154" s="41">
        <v>138.718779047</v>
      </c>
      <c r="AM154" s="41">
        <v>9.5999999999999999E-8</v>
      </c>
      <c r="AN154" s="41">
        <v>34.599590036000002</v>
      </c>
      <c r="AO154" s="41">
        <v>63.662589158000003</v>
      </c>
      <c r="AP154" s="66">
        <f t="shared" si="20"/>
        <v>503.76930726800003</v>
      </c>
      <c r="AQ154" s="26">
        <v>143.08977308999999</v>
      </c>
      <c r="AR154" s="26">
        <v>80.658289199999999</v>
      </c>
      <c r="AS154" s="26"/>
      <c r="AT154" s="26">
        <v>84.589157900000004</v>
      </c>
      <c r="AU154" s="26">
        <v>80.3311274</v>
      </c>
      <c r="AV154" s="26">
        <v>101.203976</v>
      </c>
      <c r="AW154" s="26">
        <v>93.75</v>
      </c>
      <c r="AX154" s="26">
        <v>80.2849827</v>
      </c>
      <c r="AY154" s="26">
        <v>7.8827486999999996</v>
      </c>
      <c r="AZ154" s="12">
        <f t="shared" si="21"/>
        <v>48703.424041707534</v>
      </c>
    </row>
    <row r="155" spans="7:52" x14ac:dyDescent="0.3">
      <c r="G155" s="6"/>
      <c r="H155" s="6"/>
      <c r="I155" s="7"/>
      <c r="J155" s="11"/>
      <c r="P155" s="72"/>
      <c r="Q155" s="64"/>
      <c r="T155" s="9"/>
      <c r="U155" s="12"/>
      <c r="V155" s="12"/>
      <c r="W155" s="12"/>
      <c r="AC155" s="28"/>
      <c r="AE155" s="28"/>
      <c r="AG155" s="41">
        <v>230.58899733999999</v>
      </c>
      <c r="AH155" s="41">
        <v>8.1326883500000005</v>
      </c>
      <c r="AI155" s="41">
        <v>0</v>
      </c>
      <c r="AJ155" s="41">
        <v>38.713695117</v>
      </c>
      <c r="AK155" s="41">
        <v>21.409449321</v>
      </c>
      <c r="AL155" s="41">
        <v>249.35356481099998</v>
      </c>
      <c r="AM155" s="41">
        <v>0</v>
      </c>
      <c r="AN155" s="41">
        <v>38.109164124000003</v>
      </c>
      <c r="AO155" s="41">
        <v>72.119085256999995</v>
      </c>
      <c r="AP155" s="66">
        <f t="shared" si="20"/>
        <v>658.42664431999992</v>
      </c>
      <c r="AQ155" s="26">
        <v>133.95073787999999</v>
      </c>
      <c r="AR155" s="26">
        <v>78.155987300000007</v>
      </c>
      <c r="AS155" s="26"/>
      <c r="AT155" s="26">
        <v>85.656922300000005</v>
      </c>
      <c r="AU155" s="26">
        <v>78.228521499999999</v>
      </c>
      <c r="AV155" s="26">
        <v>95.736469200000002</v>
      </c>
      <c r="AW155" s="26">
        <v>0</v>
      </c>
      <c r="AX155" s="26">
        <v>78.480164900000005</v>
      </c>
      <c r="AY155" s="26">
        <v>6.9493171</v>
      </c>
      <c r="AZ155" s="12">
        <f t="shared" si="21"/>
        <v>63878.331923697595</v>
      </c>
    </row>
    <row r="156" spans="7:52" x14ac:dyDescent="0.3">
      <c r="G156" s="6"/>
      <c r="H156" s="6"/>
      <c r="I156" s="7"/>
      <c r="J156" s="11"/>
      <c r="P156" s="72"/>
      <c r="Q156" s="64"/>
      <c r="T156" s="9"/>
      <c r="U156" s="12"/>
      <c r="V156" s="12"/>
      <c r="W156" s="12"/>
      <c r="AC156" s="28"/>
      <c r="AE156" s="28"/>
      <c r="AG156" s="41">
        <v>451.98911600500003</v>
      </c>
      <c r="AH156" s="41">
        <v>5.4334295620000006</v>
      </c>
      <c r="AI156" s="41">
        <v>0</v>
      </c>
      <c r="AJ156" s="41">
        <v>34.356421862000005</v>
      </c>
      <c r="AK156" s="41">
        <v>34.290210350999999</v>
      </c>
      <c r="AL156" s="41">
        <v>505.17003120000004</v>
      </c>
      <c r="AM156" s="41">
        <v>0</v>
      </c>
      <c r="AN156" s="41">
        <v>35.588083253999997</v>
      </c>
      <c r="AO156" s="41">
        <v>84.223779171000004</v>
      </c>
      <c r="AP156" s="66">
        <f t="shared" si="20"/>
        <v>1151.0510714049999</v>
      </c>
      <c r="AQ156" s="26">
        <v>133.24422239</v>
      </c>
      <c r="AR156" s="26">
        <v>73.665697600000001</v>
      </c>
      <c r="AS156" s="26"/>
      <c r="AT156" s="26">
        <v>86.010551800000002</v>
      </c>
      <c r="AU156" s="26">
        <v>73.442781699999998</v>
      </c>
      <c r="AV156" s="26">
        <v>91.185437199999996</v>
      </c>
      <c r="AW156" s="26">
        <v>0</v>
      </c>
      <c r="AX156" s="26">
        <v>72.948251600000006</v>
      </c>
      <c r="AY156" s="26">
        <v>5.1652741000000004</v>
      </c>
      <c r="AZ156" s="12">
        <f t="shared" si="21"/>
        <v>115193.85641699497</v>
      </c>
    </row>
    <row r="157" spans="7:52" x14ac:dyDescent="0.3">
      <c r="G157" s="6"/>
      <c r="H157" s="6"/>
      <c r="I157" s="7"/>
      <c r="J157" s="11"/>
      <c r="P157" s="72"/>
      <c r="Q157" s="64"/>
      <c r="T157" s="9"/>
      <c r="U157" s="12"/>
      <c r="V157" s="12"/>
      <c r="W157" s="12"/>
      <c r="AC157" s="28"/>
      <c r="AE157" s="28"/>
      <c r="AG157" s="41">
        <v>497.69516350599997</v>
      </c>
      <c r="AH157" s="41">
        <v>5.0201563849999999</v>
      </c>
      <c r="AI157" s="41">
        <v>0</v>
      </c>
      <c r="AJ157" s="41">
        <v>28.276317158000001</v>
      </c>
      <c r="AK157" s="41">
        <v>41.487887102999998</v>
      </c>
      <c r="AL157" s="41">
        <v>568.32473373800008</v>
      </c>
      <c r="AM157" s="41">
        <v>0</v>
      </c>
      <c r="AN157" s="41">
        <v>39.137384519999998</v>
      </c>
      <c r="AO157" s="41">
        <v>65.902170523999999</v>
      </c>
      <c r="AP157" s="66">
        <f t="shared" si="20"/>
        <v>1245.8438129340002</v>
      </c>
      <c r="AQ157" s="26">
        <v>107.85046624</v>
      </c>
      <c r="AR157" s="26">
        <v>64.377797700000002</v>
      </c>
      <c r="AS157" s="26"/>
      <c r="AT157" s="26">
        <v>73.842566599999998</v>
      </c>
      <c r="AU157" s="26">
        <v>63.554918399999998</v>
      </c>
      <c r="AV157" s="26">
        <v>79.842194000000006</v>
      </c>
      <c r="AW157" s="26">
        <v>0</v>
      </c>
      <c r="AX157" s="26">
        <v>64.6407813</v>
      </c>
      <c r="AY157" s="26">
        <v>3.9080276</v>
      </c>
      <c r="AZ157" s="12">
        <f t="shared" si="21"/>
        <v>106888.30941487971</v>
      </c>
    </row>
    <row r="158" spans="7:52" x14ac:dyDescent="0.3">
      <c r="G158" s="6"/>
      <c r="H158" s="6"/>
      <c r="I158" s="7"/>
      <c r="J158" s="11"/>
      <c r="P158" s="72"/>
      <c r="Q158" s="64"/>
      <c r="T158" s="9"/>
      <c r="U158" s="12"/>
      <c r="V158" s="12"/>
      <c r="W158" s="12"/>
      <c r="AC158" s="28"/>
      <c r="AE158" s="28"/>
      <c r="AG158" s="41">
        <v>363.40251012300001</v>
      </c>
      <c r="AH158" s="41">
        <v>4.8457537609999903</v>
      </c>
      <c r="AI158" s="41">
        <v>0</v>
      </c>
      <c r="AJ158" s="41">
        <v>36.506371946999998</v>
      </c>
      <c r="AK158" s="41">
        <v>44.931040451999998</v>
      </c>
      <c r="AL158" s="41">
        <v>240.133502886</v>
      </c>
      <c r="AM158" s="41">
        <v>1.92E-7</v>
      </c>
      <c r="AN158" s="41">
        <v>19.175306978000002</v>
      </c>
      <c r="AO158" s="41">
        <v>117.44547309299999</v>
      </c>
      <c r="AP158" s="66">
        <f t="shared" si="20"/>
        <v>826.43995943200002</v>
      </c>
      <c r="AQ158" s="26">
        <v>120.62110303999999</v>
      </c>
      <c r="AR158" s="26">
        <v>72.292139899999995</v>
      </c>
      <c r="AS158" s="26"/>
      <c r="AT158" s="26">
        <v>81.202371999999997</v>
      </c>
      <c r="AU158" s="26">
        <v>72.673130299999997</v>
      </c>
      <c r="AV158" s="26">
        <v>90.881228500000006</v>
      </c>
      <c r="AW158" s="26">
        <v>83.333333300000007</v>
      </c>
      <c r="AX158" s="26">
        <v>73.299748600000001</v>
      </c>
      <c r="AY158" s="26">
        <v>2.4425653999999999</v>
      </c>
      <c r="AZ158" s="12">
        <f t="shared" si="21"/>
        <v>73930.046071912424</v>
      </c>
    </row>
    <row r="159" spans="7:52" x14ac:dyDescent="0.3">
      <c r="G159" s="6"/>
      <c r="H159" s="6"/>
      <c r="I159" s="7"/>
      <c r="J159" s="11"/>
      <c r="P159" s="72"/>
      <c r="Q159" s="64"/>
      <c r="T159" s="9"/>
      <c r="U159" s="12"/>
      <c r="V159" s="12"/>
      <c r="W159" s="12"/>
      <c r="AC159" s="28"/>
      <c r="AE159" s="28"/>
      <c r="AG159" s="41">
        <v>274.34400340500002</v>
      </c>
      <c r="AH159" s="41">
        <v>4.0521546720000003</v>
      </c>
      <c r="AI159" s="41">
        <v>0</v>
      </c>
      <c r="AJ159" s="41">
        <v>41.627546164000002</v>
      </c>
      <c r="AK159" s="41">
        <v>51.988996759999999</v>
      </c>
      <c r="AL159" s="41">
        <v>198.806145934</v>
      </c>
      <c r="AM159" s="41">
        <v>3.84E-7</v>
      </c>
      <c r="AN159" s="41">
        <v>38.521052849999997</v>
      </c>
      <c r="AO159" s="41">
        <v>78.922224903</v>
      </c>
      <c r="AP159" s="66">
        <f t="shared" si="20"/>
        <v>688.26212507200012</v>
      </c>
      <c r="AQ159" s="26">
        <v>142.76925215</v>
      </c>
      <c r="AR159" s="26">
        <v>92.415840799999998</v>
      </c>
      <c r="AS159" s="26"/>
      <c r="AT159" s="26">
        <v>98.0553922</v>
      </c>
      <c r="AU159" s="26">
        <v>92.344173100000006</v>
      </c>
      <c r="AV159" s="26">
        <v>109.8969522</v>
      </c>
      <c r="AW159" s="26">
        <v>98.958333300000007</v>
      </c>
      <c r="AX159" s="26">
        <v>92.589985100000007</v>
      </c>
      <c r="AY159" s="26">
        <v>6.0799827999999998</v>
      </c>
      <c r="AZ159" s="12">
        <f t="shared" si="21"/>
        <v>74319.756794709654</v>
      </c>
    </row>
    <row r="160" spans="7:52" x14ac:dyDescent="0.3">
      <c r="G160" s="6"/>
      <c r="H160" s="6"/>
      <c r="I160" s="7"/>
      <c r="J160" s="11"/>
      <c r="P160" s="72"/>
      <c r="Q160" s="64"/>
      <c r="T160" s="9"/>
      <c r="U160" s="12"/>
      <c r="V160" s="12"/>
      <c r="W160" s="12"/>
      <c r="AC160" s="28"/>
      <c r="AE160" s="28"/>
      <c r="AG160" s="41">
        <v>171.49725800600001</v>
      </c>
      <c r="AH160" s="41">
        <v>4.934628096</v>
      </c>
      <c r="AI160" s="41">
        <v>0</v>
      </c>
      <c r="AJ160" s="41">
        <v>39.242221776999997</v>
      </c>
      <c r="AK160" s="41">
        <v>49.702291819999999</v>
      </c>
      <c r="AL160" s="41">
        <v>140.897859952</v>
      </c>
      <c r="AM160" s="41">
        <v>0</v>
      </c>
      <c r="AN160" s="41">
        <v>38.436489534000003</v>
      </c>
      <c r="AO160" s="41">
        <v>42.081587661999997</v>
      </c>
      <c r="AP160" s="66">
        <f t="shared" si="20"/>
        <v>486.79233684699994</v>
      </c>
      <c r="AQ160" s="26">
        <v>169.46038138</v>
      </c>
      <c r="AR160" s="26">
        <v>113.17998299999999</v>
      </c>
      <c r="AS160" s="26"/>
      <c r="AT160" s="26">
        <v>115.57071089999999</v>
      </c>
      <c r="AU160" s="26">
        <v>113.18134480000001</v>
      </c>
      <c r="AV160" s="26">
        <v>130.26016089999999</v>
      </c>
      <c r="AW160" s="26">
        <v>0</v>
      </c>
      <c r="AX160" s="26">
        <v>113.20982359999999</v>
      </c>
      <c r="AY160" s="26">
        <v>12.5782738</v>
      </c>
      <c r="AZ160" s="12">
        <f t="shared" si="21"/>
        <v>63015.195406542523</v>
      </c>
    </row>
    <row r="161" spans="7:52" x14ac:dyDescent="0.3">
      <c r="G161" s="6"/>
      <c r="H161" s="6"/>
      <c r="I161" s="7"/>
      <c r="J161" s="11"/>
      <c r="P161" s="72"/>
      <c r="Q161" s="64"/>
      <c r="T161" s="9"/>
      <c r="U161" s="12"/>
      <c r="V161" s="12"/>
      <c r="W161" s="12"/>
      <c r="AC161" s="28"/>
      <c r="AE161" s="28"/>
      <c r="AG161" s="41">
        <v>132.870732436</v>
      </c>
      <c r="AH161" s="41">
        <v>5.6323857500000001</v>
      </c>
      <c r="AI161" s="41">
        <v>0</v>
      </c>
      <c r="AJ161" s="41">
        <v>34.853417607000004</v>
      </c>
      <c r="AK161" s="41">
        <v>66.629072268999991</v>
      </c>
      <c r="AL161" s="41">
        <v>143.90112798199999</v>
      </c>
      <c r="AM161" s="41">
        <v>0</v>
      </c>
      <c r="AN161" s="41">
        <v>35.074911891000006</v>
      </c>
      <c r="AO161" s="41">
        <v>45.281640504000002</v>
      </c>
      <c r="AP161" s="66">
        <f t="shared" si="20"/>
        <v>464.24328843899997</v>
      </c>
      <c r="AQ161" s="26">
        <v>181.38199548</v>
      </c>
      <c r="AR161" s="26">
        <v>125.54112069999999</v>
      </c>
      <c r="AS161" s="26"/>
      <c r="AT161" s="26">
        <v>124.24961260000001</v>
      </c>
      <c r="AU161" s="26">
        <v>125.87528949999999</v>
      </c>
      <c r="AV161" s="26">
        <v>141.90880720000001</v>
      </c>
      <c r="AW161" s="26">
        <v>0</v>
      </c>
      <c r="AX161" s="26">
        <v>124.9772332</v>
      </c>
      <c r="AY161" s="26">
        <v>9.9465258999999993</v>
      </c>
      <c r="AZ161" s="12">
        <f t="shared" si="21"/>
        <v>62779.729885431771</v>
      </c>
    </row>
    <row r="162" spans="7:52" x14ac:dyDescent="0.3">
      <c r="G162" s="6"/>
      <c r="H162" s="6"/>
      <c r="I162" s="7"/>
      <c r="J162" s="11"/>
      <c r="P162" s="72"/>
      <c r="Q162" s="64"/>
      <c r="T162" s="9"/>
      <c r="U162" s="12"/>
      <c r="V162" s="12"/>
      <c r="W162" s="12"/>
      <c r="AC162" s="28"/>
      <c r="AE162" s="28"/>
      <c r="AG162" s="41">
        <v>111.56132388499999</v>
      </c>
      <c r="AH162" s="41">
        <v>5.1056271469999999</v>
      </c>
      <c r="AI162" s="41">
        <v>0</v>
      </c>
      <c r="AJ162" s="41">
        <v>21.827503998000001</v>
      </c>
      <c r="AK162" s="41">
        <v>55.349383433</v>
      </c>
      <c r="AL162" s="41">
        <v>127.90937850200001</v>
      </c>
      <c r="AM162" s="41">
        <v>0</v>
      </c>
      <c r="AN162" s="41">
        <v>35.215471563000001</v>
      </c>
      <c r="AO162" s="41">
        <v>60.798749442000002</v>
      </c>
      <c r="AP162" s="66">
        <f t="shared" si="20"/>
        <v>417.76743796999995</v>
      </c>
      <c r="AQ162" s="26">
        <v>232.33479835</v>
      </c>
      <c r="AR162" s="26">
        <v>159.2389541</v>
      </c>
      <c r="AS162" s="26"/>
      <c r="AT162" s="26">
        <v>159.51154769999999</v>
      </c>
      <c r="AU162" s="26">
        <v>158.1530128</v>
      </c>
      <c r="AV162" s="26">
        <v>181.3308451</v>
      </c>
      <c r="AW162" s="26">
        <v>0</v>
      </c>
      <c r="AX162" s="26">
        <v>159.50987950000001</v>
      </c>
      <c r="AY162" s="26">
        <v>9.4388330000000007</v>
      </c>
      <c r="AZ162" s="12">
        <f t="shared" si="21"/>
        <v>68353.003675218773</v>
      </c>
    </row>
    <row r="163" spans="7:52" x14ac:dyDescent="0.3">
      <c r="G163" s="6"/>
      <c r="H163" s="6"/>
      <c r="I163" s="7"/>
      <c r="J163" s="11"/>
      <c r="P163" s="72"/>
      <c r="Q163" s="64"/>
      <c r="T163" s="9"/>
      <c r="U163" s="12"/>
      <c r="V163" s="12"/>
      <c r="W163" s="12"/>
      <c r="AC163" s="28"/>
      <c r="AE163" s="28"/>
      <c r="AG163" s="41">
        <v>157.78142699399999</v>
      </c>
      <c r="AH163" s="41">
        <v>3.804091085</v>
      </c>
      <c r="AI163" s="41">
        <v>0</v>
      </c>
      <c r="AJ163" s="41">
        <v>22.110338981000002</v>
      </c>
      <c r="AK163" s="41">
        <v>70.324895201000004</v>
      </c>
      <c r="AL163" s="41">
        <v>144.323541498</v>
      </c>
      <c r="AM163" s="41">
        <v>0</v>
      </c>
      <c r="AN163" s="41">
        <v>38.574079484999999</v>
      </c>
      <c r="AO163" s="41">
        <v>44.508450941</v>
      </c>
      <c r="AP163" s="66">
        <f t="shared" si="20"/>
        <v>481.42682418499999</v>
      </c>
      <c r="AQ163" s="26">
        <v>255.1158538</v>
      </c>
      <c r="AR163" s="26">
        <v>153.049564</v>
      </c>
      <c r="AS163" s="26"/>
      <c r="AT163" s="26">
        <v>150.92356910000001</v>
      </c>
      <c r="AU163" s="26">
        <v>151.9749497</v>
      </c>
      <c r="AV163" s="26">
        <v>187.9856805</v>
      </c>
      <c r="AW163" s="26">
        <v>0</v>
      </c>
      <c r="AX163" s="26">
        <v>155.03320869999999</v>
      </c>
      <c r="AY163" s="26">
        <v>3.5276749999999999</v>
      </c>
      <c r="AZ163" s="12">
        <f t="shared" si="21"/>
        <v>88127.385452738541</v>
      </c>
    </row>
    <row r="164" spans="7:52" x14ac:dyDescent="0.3">
      <c r="G164" s="6"/>
      <c r="H164" s="6"/>
      <c r="I164" s="7"/>
      <c r="J164" s="11"/>
      <c r="P164" s="72"/>
      <c r="Q164" s="64"/>
      <c r="T164" s="9"/>
      <c r="U164" s="12"/>
      <c r="V164" s="12"/>
      <c r="W164" s="12"/>
      <c r="AC164" s="28"/>
      <c r="AG164" s="41">
        <v>95.994174799999996</v>
      </c>
      <c r="AH164" s="41">
        <v>3.76097108</v>
      </c>
      <c r="AI164" s="41">
        <v>0</v>
      </c>
      <c r="AJ164" s="41">
        <v>19.566873965999999</v>
      </c>
      <c r="AK164" s="41">
        <v>75.813665786000001</v>
      </c>
      <c r="AL164" s="41">
        <v>130.01463030100001</v>
      </c>
      <c r="AM164" s="41">
        <v>0</v>
      </c>
      <c r="AN164" s="41">
        <v>34.005070801999999</v>
      </c>
      <c r="AO164" s="41">
        <v>148.54552891099999</v>
      </c>
      <c r="AP164" s="66">
        <f t="shared" si="20"/>
        <v>507.700915646</v>
      </c>
      <c r="AQ164" s="26">
        <v>275.8928813</v>
      </c>
      <c r="AR164" s="26">
        <v>165.69879900000001</v>
      </c>
      <c r="AS164" s="26"/>
      <c r="AT164" s="26">
        <v>168.10167300000001</v>
      </c>
      <c r="AU164" s="26">
        <v>167.03976929999999</v>
      </c>
      <c r="AV164" s="26">
        <v>186.74022189999999</v>
      </c>
      <c r="AW164" s="26">
        <v>0</v>
      </c>
      <c r="AX164" s="26">
        <v>165.60146040000001</v>
      </c>
      <c r="AY164" s="26">
        <v>2.7467888</v>
      </c>
      <c r="AZ164" s="12">
        <f t="shared" si="21"/>
        <v>73378.692849937681</v>
      </c>
    </row>
    <row r="165" spans="7:52" x14ac:dyDescent="0.3">
      <c r="G165" s="6"/>
      <c r="H165" s="6"/>
      <c r="I165" s="7"/>
      <c r="J165" s="11"/>
      <c r="P165" s="72"/>
      <c r="Q165" s="64"/>
      <c r="T165" s="9"/>
      <c r="U165" s="12"/>
      <c r="V165" s="12"/>
      <c r="W165" s="12"/>
      <c r="AC165" s="28"/>
      <c r="AE165" s="28"/>
      <c r="AG165" s="41">
        <v>122.899502328</v>
      </c>
      <c r="AH165" s="41">
        <v>3.4273971560000001</v>
      </c>
      <c r="AI165" s="41">
        <v>0</v>
      </c>
      <c r="AJ165" s="41">
        <v>21.694537218000001</v>
      </c>
      <c r="AK165" s="41">
        <v>47.255055724999998</v>
      </c>
      <c r="AL165" s="41">
        <v>138.52724114100002</v>
      </c>
      <c r="AM165" s="41">
        <v>0</v>
      </c>
      <c r="AN165" s="41">
        <v>37.737215060000004</v>
      </c>
      <c r="AO165" s="41">
        <v>33.121572476000004</v>
      </c>
      <c r="AP165" s="66">
        <f t="shared" si="20"/>
        <v>404.66252110399995</v>
      </c>
      <c r="AQ165" s="26">
        <v>254.67390422</v>
      </c>
      <c r="AR165" s="26">
        <v>158.09491969999999</v>
      </c>
      <c r="AS165" s="26"/>
      <c r="AT165" s="26">
        <v>162.3519388</v>
      </c>
      <c r="AU165" s="26">
        <v>159.2873094</v>
      </c>
      <c r="AV165" s="26">
        <v>182.11608680000001</v>
      </c>
      <c r="AW165" s="26">
        <v>0</v>
      </c>
      <c r="AX165" s="26">
        <v>158.99943640000001</v>
      </c>
      <c r="AY165" s="26">
        <v>14.5002999</v>
      </c>
      <c r="AZ165" s="12">
        <f t="shared" si="21"/>
        <v>74598.938755123992</v>
      </c>
    </row>
    <row r="166" spans="7:52" x14ac:dyDescent="0.3">
      <c r="G166" s="6"/>
      <c r="H166" s="6"/>
      <c r="I166" s="7"/>
      <c r="J166" s="11"/>
      <c r="P166" s="72"/>
      <c r="Q166" s="64"/>
      <c r="T166" s="9"/>
      <c r="U166" s="12"/>
      <c r="V166" s="12"/>
      <c r="W166" s="12"/>
      <c r="AC166" s="28"/>
      <c r="AE166" s="28"/>
      <c r="AG166" s="41">
        <v>244.82314538700001</v>
      </c>
      <c r="AH166" s="41">
        <v>3.0285606819999997</v>
      </c>
      <c r="AI166" s="41">
        <v>0</v>
      </c>
      <c r="AJ166" s="41">
        <v>28.350180936000001</v>
      </c>
      <c r="AK166" s="41">
        <v>28.308386716000001</v>
      </c>
      <c r="AL166" s="41">
        <v>170.35244101499998</v>
      </c>
      <c r="AM166" s="41">
        <v>0</v>
      </c>
      <c r="AN166" s="41">
        <v>39.475647264000003</v>
      </c>
      <c r="AO166" s="41">
        <v>29.218059029999999</v>
      </c>
      <c r="AP166" s="66">
        <f t="shared" si="20"/>
        <v>543.55642102999991</v>
      </c>
      <c r="AQ166" s="26">
        <v>207.19398792999999</v>
      </c>
      <c r="AR166" s="26">
        <v>140.80610419999999</v>
      </c>
      <c r="AS166" s="26"/>
      <c r="AT166" s="26">
        <v>150.202383</v>
      </c>
      <c r="AU166" s="26">
        <v>142.02700329999999</v>
      </c>
      <c r="AV166" s="26">
        <v>167.23527089999999</v>
      </c>
      <c r="AW166" s="26">
        <v>0</v>
      </c>
      <c r="AX166" s="26">
        <v>141.74427370000001</v>
      </c>
      <c r="AY166" s="26">
        <v>19.349025300000001</v>
      </c>
      <c r="AZ166" s="12">
        <f t="shared" si="21"/>
        <v>94080.868265145036</v>
      </c>
    </row>
    <row r="167" spans="7:52" x14ac:dyDescent="0.3">
      <c r="G167" s="6"/>
      <c r="H167" s="6"/>
      <c r="I167" s="7"/>
      <c r="J167" s="11"/>
      <c r="P167" s="72"/>
      <c r="Q167" s="64"/>
      <c r="T167" s="9"/>
      <c r="U167" s="12"/>
      <c r="V167" s="12"/>
      <c r="W167" s="12"/>
      <c r="AC167" s="28"/>
      <c r="AG167" s="41">
        <v>369.20895114199999</v>
      </c>
      <c r="AH167" s="41">
        <v>0.93140621199999996</v>
      </c>
      <c r="AI167" s="41">
        <v>0</v>
      </c>
      <c r="AJ167" s="41">
        <v>20.498565110000001</v>
      </c>
      <c r="AK167" s="41">
        <v>12.404994755000001</v>
      </c>
      <c r="AL167" s="41">
        <v>281.20387784299999</v>
      </c>
      <c r="AM167" s="41">
        <v>0</v>
      </c>
      <c r="AN167" s="41">
        <v>37.823324749999898</v>
      </c>
      <c r="AO167" s="41">
        <v>57.506160702999999</v>
      </c>
      <c r="AP167" s="66">
        <f t="shared" si="20"/>
        <v>779.57728051499987</v>
      </c>
      <c r="AQ167" s="26">
        <v>204.34767708999999</v>
      </c>
      <c r="AR167" s="26">
        <v>142.93961350000001</v>
      </c>
      <c r="AS167" s="26"/>
      <c r="AT167" s="26">
        <v>139.8068524</v>
      </c>
      <c r="AU167" s="26">
        <v>138.16427039999999</v>
      </c>
      <c r="AV167" s="26">
        <v>138.40557029999999</v>
      </c>
      <c r="AW167" s="26">
        <v>0</v>
      </c>
      <c r="AX167" s="26">
        <v>123.74013290000001</v>
      </c>
      <c r="AY167" s="26">
        <v>4.1105456</v>
      </c>
      <c r="AZ167" s="12">
        <f t="shared" si="21"/>
        <v>123996.72129761115</v>
      </c>
    </row>
    <row r="168" spans="7:52" x14ac:dyDescent="0.3">
      <c r="G168" s="6"/>
      <c r="H168" s="6"/>
      <c r="I168" s="7"/>
      <c r="J168" s="11"/>
      <c r="P168" s="72"/>
      <c r="Q168" s="64"/>
      <c r="T168" s="9"/>
      <c r="U168" s="12"/>
      <c r="V168" s="12"/>
      <c r="W168" s="12"/>
      <c r="AC168" s="28"/>
      <c r="AE168" s="28"/>
      <c r="AG168" s="41">
        <v>551.61848765299999</v>
      </c>
      <c r="AH168" s="41">
        <v>0.26635803600000002</v>
      </c>
      <c r="AI168" s="41">
        <v>0</v>
      </c>
      <c r="AJ168" s="41">
        <v>22.070302711</v>
      </c>
      <c r="AK168" s="41">
        <v>17.497502315999999</v>
      </c>
      <c r="AL168" s="41">
        <v>558.6616931320001</v>
      </c>
      <c r="AM168" s="41">
        <v>0</v>
      </c>
      <c r="AN168" s="41">
        <v>35.645338592000002</v>
      </c>
      <c r="AO168" s="41">
        <v>67.881847504000007</v>
      </c>
      <c r="AP168" s="66">
        <f t="shared" si="20"/>
        <v>1253.641529944</v>
      </c>
      <c r="AQ168" s="26">
        <v>163.87951820999999</v>
      </c>
      <c r="AR168" s="26">
        <v>100.4039465</v>
      </c>
      <c r="AS168" s="26"/>
      <c r="AT168" s="26">
        <v>121.99137519999999</v>
      </c>
      <c r="AU168" s="26">
        <v>103.2292114</v>
      </c>
      <c r="AV168" s="26">
        <v>122.90668359999999</v>
      </c>
      <c r="AW168" s="26">
        <v>0</v>
      </c>
      <c r="AX168" s="26">
        <v>100.0363258</v>
      </c>
      <c r="AY168" s="26">
        <v>3.9246045999999999</v>
      </c>
      <c r="AZ168" s="12">
        <f t="shared" si="21"/>
        <v>167419.84940747073</v>
      </c>
    </row>
    <row r="169" spans="7:52" x14ac:dyDescent="0.3">
      <c r="G169" s="6"/>
      <c r="H169" s="6"/>
      <c r="I169" s="7"/>
      <c r="J169" s="11"/>
      <c r="P169" s="72"/>
      <c r="Q169" s="64"/>
      <c r="T169" s="9"/>
      <c r="U169" s="12"/>
      <c r="V169" s="12"/>
      <c r="W169" s="12"/>
      <c r="AC169" s="28"/>
      <c r="AE169" s="28"/>
      <c r="AG169" s="41">
        <v>307.980201765</v>
      </c>
      <c r="AH169" s="41">
        <v>0.283586756</v>
      </c>
      <c r="AI169" s="41">
        <v>0</v>
      </c>
      <c r="AJ169" s="41">
        <v>17.644572314000001</v>
      </c>
      <c r="AK169" s="41">
        <v>28.459681561</v>
      </c>
      <c r="AL169" s="41">
        <v>317.94907880900001</v>
      </c>
      <c r="AM169" s="41">
        <v>0</v>
      </c>
      <c r="AN169" s="41">
        <v>31.599318185000001</v>
      </c>
      <c r="AO169" s="41">
        <v>73.196637507999995</v>
      </c>
      <c r="AP169" s="66">
        <f t="shared" si="20"/>
        <v>777.11307689800003</v>
      </c>
      <c r="AQ169" s="26">
        <v>211.75039634000001</v>
      </c>
      <c r="AR169" s="26">
        <v>114.4393041</v>
      </c>
      <c r="AS169" s="26"/>
      <c r="AT169" s="26">
        <v>132.72888929999999</v>
      </c>
      <c r="AU169" s="26">
        <v>109.2500452</v>
      </c>
      <c r="AV169" s="26">
        <v>133.48428000000001</v>
      </c>
      <c r="AW169" s="26">
        <v>0</v>
      </c>
      <c r="AX169" s="26">
        <v>114.6978359</v>
      </c>
      <c r="AY169" s="26">
        <v>3.5594347000000002</v>
      </c>
      <c r="AZ169" s="12">
        <f t="shared" si="21"/>
        <v>117024.66516663508</v>
      </c>
    </row>
    <row r="170" spans="7:52" x14ac:dyDescent="0.3">
      <c r="G170" s="6"/>
      <c r="H170" s="6"/>
      <c r="I170" s="7"/>
      <c r="J170" s="11"/>
      <c r="P170" s="72"/>
      <c r="Q170" s="64"/>
      <c r="T170" s="9"/>
      <c r="U170" s="12"/>
      <c r="V170" s="12"/>
      <c r="W170" s="12"/>
      <c r="AC170" s="28"/>
      <c r="AG170" s="41">
        <v>228.387181209</v>
      </c>
      <c r="AH170" s="41">
        <v>0.328523921</v>
      </c>
      <c r="AI170" s="41">
        <v>0</v>
      </c>
      <c r="AJ170" s="41">
        <v>14.032713513000001</v>
      </c>
      <c r="AK170" s="41">
        <v>18.845198993</v>
      </c>
      <c r="AL170" s="41">
        <v>246.42327481000001</v>
      </c>
      <c r="AM170" s="41">
        <v>0</v>
      </c>
      <c r="AN170" s="41">
        <v>19.573708658000001</v>
      </c>
      <c r="AO170" s="41">
        <v>28.795363818000002</v>
      </c>
      <c r="AP170" s="66">
        <f t="shared" si="20"/>
        <v>556.38596492200008</v>
      </c>
      <c r="AQ170" s="26">
        <v>195.66698991999999</v>
      </c>
      <c r="AR170" s="26">
        <v>102.8265153</v>
      </c>
      <c r="AS170" s="26"/>
      <c r="AT170" s="26">
        <v>117.8398222</v>
      </c>
      <c r="AU170" s="26">
        <v>98.594704899999996</v>
      </c>
      <c r="AV170" s="26">
        <v>124.3997986</v>
      </c>
      <c r="AW170" s="26">
        <v>0</v>
      </c>
      <c r="AX170" s="26">
        <v>109.38318510000001</v>
      </c>
      <c r="AY170" s="26">
        <v>8.6797208999999995</v>
      </c>
      <c r="AZ170" s="12">
        <f t="shared" si="21"/>
        <v>81279.238627421946</v>
      </c>
    </row>
    <row r="171" spans="7:52" x14ac:dyDescent="0.3">
      <c r="G171" s="6"/>
      <c r="H171" s="6"/>
      <c r="I171" s="7"/>
      <c r="J171" s="11"/>
      <c r="P171" s="72"/>
      <c r="Q171" s="64"/>
      <c r="T171" s="9"/>
      <c r="U171" s="12"/>
      <c r="V171" s="12"/>
      <c r="W171" s="12"/>
      <c r="AC171" s="28"/>
      <c r="AE171" s="28"/>
      <c r="AG171" s="41">
        <v>164.95111560300001</v>
      </c>
      <c r="AH171" s="41">
        <v>0.34735363600000002</v>
      </c>
      <c r="AI171" s="41">
        <v>0</v>
      </c>
      <c r="AJ171" s="41">
        <v>14.419003249999999</v>
      </c>
      <c r="AK171" s="41">
        <v>32.220939481000002</v>
      </c>
      <c r="AL171" s="41">
        <v>267.90480304899995</v>
      </c>
      <c r="AM171" s="41">
        <v>0</v>
      </c>
      <c r="AN171" s="41">
        <v>38.627429229000001</v>
      </c>
      <c r="AO171" s="41">
        <v>44.721909175</v>
      </c>
      <c r="AP171" s="66">
        <f t="shared" si="20"/>
        <v>563.19255342299994</v>
      </c>
      <c r="AQ171" s="26">
        <v>175.77496074000001</v>
      </c>
      <c r="AR171" s="26">
        <v>106.26065250000001</v>
      </c>
      <c r="AS171" s="26"/>
      <c r="AT171" s="26">
        <v>112.129864</v>
      </c>
      <c r="AU171" s="26">
        <v>106.0386822</v>
      </c>
      <c r="AV171" s="26">
        <v>121.79772250000001</v>
      </c>
      <c r="AW171" s="26">
        <v>0</v>
      </c>
      <c r="AX171" s="26">
        <v>106.5134152</v>
      </c>
      <c r="AY171" s="26">
        <v>5.0838766</v>
      </c>
      <c r="AZ171" s="12">
        <f t="shared" si="21"/>
        <v>71036.547661713848</v>
      </c>
    </row>
    <row r="172" spans="7:52" x14ac:dyDescent="0.3">
      <c r="G172" s="6"/>
      <c r="H172" s="6"/>
      <c r="I172" s="7"/>
      <c r="J172" s="11"/>
      <c r="P172" s="72"/>
      <c r="Q172" s="64"/>
      <c r="T172" s="9"/>
      <c r="U172" s="12"/>
      <c r="V172" s="12"/>
      <c r="W172" s="12"/>
      <c r="AC172" s="28"/>
      <c r="AE172" s="28"/>
      <c r="AG172" s="41">
        <v>96.039478277000001</v>
      </c>
      <c r="AH172" s="41">
        <v>0.32143497500000001</v>
      </c>
      <c r="AI172" s="41">
        <v>0</v>
      </c>
      <c r="AJ172" s="41">
        <v>8.6484320110000006</v>
      </c>
      <c r="AK172" s="41">
        <v>38.104274278999995</v>
      </c>
      <c r="AL172" s="41">
        <v>264.46369878299998</v>
      </c>
      <c r="AM172" s="41">
        <v>0</v>
      </c>
      <c r="AN172" s="41">
        <v>36.762932717000005</v>
      </c>
      <c r="AO172" s="41">
        <v>62.107293936000005</v>
      </c>
      <c r="AP172" s="66">
        <f t="shared" si="20"/>
        <v>506.447544978</v>
      </c>
      <c r="AQ172" s="26">
        <v>191.7283286</v>
      </c>
      <c r="AR172" s="26">
        <v>109.88500550000001</v>
      </c>
      <c r="AS172" s="26"/>
      <c r="AT172" s="26">
        <v>114.2669999</v>
      </c>
      <c r="AU172" s="26">
        <v>110.0575225</v>
      </c>
      <c r="AV172" s="26">
        <v>124.4746636</v>
      </c>
      <c r="AW172" s="26">
        <v>0</v>
      </c>
      <c r="AX172" s="26">
        <v>109.81918899999999</v>
      </c>
      <c r="AY172" s="26">
        <v>4.0378087999999996</v>
      </c>
      <c r="AZ172" s="12">
        <f t="shared" si="21"/>
        <v>60837.784711871413</v>
      </c>
    </row>
    <row r="173" spans="7:52" x14ac:dyDescent="0.3">
      <c r="G173" s="6"/>
      <c r="H173" s="6"/>
      <c r="I173" s="7"/>
      <c r="J173" s="11"/>
      <c r="P173" s="72"/>
      <c r="Q173" s="64"/>
      <c r="T173" s="9"/>
      <c r="U173" s="12"/>
      <c r="V173" s="12"/>
      <c r="W173" s="12"/>
      <c r="AC173" s="28"/>
      <c r="AG173" s="41">
        <v>61.234816529</v>
      </c>
      <c r="AH173" s="41">
        <v>0.29204360100000004</v>
      </c>
      <c r="AI173" s="41">
        <v>0</v>
      </c>
      <c r="AJ173" s="41">
        <v>6.8160716069999996</v>
      </c>
      <c r="AK173" s="41">
        <v>33.711830956</v>
      </c>
      <c r="AL173" s="41">
        <v>258.70591789400004</v>
      </c>
      <c r="AM173" s="41">
        <v>0</v>
      </c>
      <c r="AN173" s="41">
        <v>38.494739238000001</v>
      </c>
      <c r="AO173" s="41">
        <v>63.288612897</v>
      </c>
      <c r="AP173" s="66">
        <f t="shared" si="20"/>
        <v>462.54403272200005</v>
      </c>
      <c r="AQ173" s="26">
        <v>223.27285931</v>
      </c>
      <c r="AR173" s="26">
        <v>108.4995833</v>
      </c>
      <c r="AS173" s="26"/>
      <c r="AT173" s="26">
        <v>113.39944199999999</v>
      </c>
      <c r="AU173" s="26">
        <v>109.6881884</v>
      </c>
      <c r="AV173" s="26">
        <v>125.58045199999999</v>
      </c>
      <c r="AW173" s="26">
        <v>0</v>
      </c>
      <c r="AX173" s="26">
        <v>109.1396348</v>
      </c>
      <c r="AY173" s="26">
        <v>3.0049769</v>
      </c>
      <c r="AZ173" s="12">
        <f t="shared" si="21"/>
        <v>55054.37627299202</v>
      </c>
    </row>
    <row r="174" spans="7:52" x14ac:dyDescent="0.3">
      <c r="G174" s="6"/>
      <c r="H174" s="6"/>
      <c r="I174" s="7"/>
      <c r="J174" s="11"/>
      <c r="P174" s="72"/>
      <c r="Q174" s="64"/>
      <c r="T174" s="9"/>
      <c r="U174" s="12"/>
      <c r="V174" s="12"/>
      <c r="W174" s="12"/>
      <c r="AC174" s="28"/>
      <c r="AE174" s="28"/>
      <c r="AG174" s="41">
        <v>152.83768067400001</v>
      </c>
      <c r="AH174" s="41">
        <v>0.16253783499999999</v>
      </c>
      <c r="AI174" s="41">
        <v>0</v>
      </c>
      <c r="AJ174" s="41">
        <v>5.0566654199999999</v>
      </c>
      <c r="AK174" s="41">
        <v>46.375757647999997</v>
      </c>
      <c r="AL174" s="41">
        <v>156.47426268999999</v>
      </c>
      <c r="AM174" s="41">
        <v>0</v>
      </c>
      <c r="AN174" s="41">
        <v>35.071056272</v>
      </c>
      <c r="AO174" s="41">
        <v>38.491334261000006</v>
      </c>
      <c r="AP174" s="66">
        <f t="shared" si="20"/>
        <v>434.4692948</v>
      </c>
      <c r="AQ174" s="26">
        <v>156.1720339</v>
      </c>
      <c r="AR174" s="26">
        <v>103.4871665</v>
      </c>
      <c r="AS174" s="26"/>
      <c r="AT174" s="26">
        <v>107.0074777</v>
      </c>
      <c r="AU174" s="26">
        <v>107.64594580000001</v>
      </c>
      <c r="AV174" s="26">
        <v>124.4024452</v>
      </c>
      <c r="AW174" s="26">
        <v>0</v>
      </c>
      <c r="AX174" s="26">
        <v>103.7210674</v>
      </c>
      <c r="AY174" s="26">
        <v>4.0783364999999998</v>
      </c>
      <c r="AZ174" s="12">
        <f t="shared" si="21"/>
        <v>52679.424228118827</v>
      </c>
    </row>
    <row r="175" spans="7:52" x14ac:dyDescent="0.3">
      <c r="G175" s="6"/>
      <c r="H175" s="6"/>
      <c r="I175" s="7"/>
      <c r="J175" s="11"/>
      <c r="P175" s="72"/>
      <c r="Q175" s="64"/>
      <c r="T175" s="9"/>
      <c r="U175" s="12"/>
      <c r="V175" s="12"/>
      <c r="W175" s="12"/>
      <c r="AC175" s="28"/>
      <c r="AE175" s="28"/>
      <c r="AG175" s="41">
        <v>83.954389178</v>
      </c>
      <c r="AH175" s="41">
        <v>0.16221231700000002</v>
      </c>
      <c r="AI175" s="41">
        <v>0</v>
      </c>
      <c r="AJ175" s="41">
        <v>2.8261836440000003</v>
      </c>
      <c r="AK175" s="41">
        <v>42.363325054000001</v>
      </c>
      <c r="AL175" s="41">
        <v>216.80205382599999</v>
      </c>
      <c r="AM175" s="41">
        <v>0</v>
      </c>
      <c r="AN175" s="41">
        <v>32.260014502000004</v>
      </c>
      <c r="AO175" s="41">
        <v>52.141541654000001</v>
      </c>
      <c r="AP175" s="66">
        <f t="shared" si="20"/>
        <v>430.50972017499998</v>
      </c>
      <c r="AQ175" s="26">
        <v>223.90244834000001</v>
      </c>
      <c r="AR175" s="26">
        <v>104.6761757</v>
      </c>
      <c r="AS175" s="26"/>
      <c r="AT175" s="26">
        <v>112.39408899999999</v>
      </c>
      <c r="AU175" s="26">
        <v>103.8819407</v>
      </c>
      <c r="AV175" s="26">
        <v>128.00179420000001</v>
      </c>
      <c r="AW175" s="26">
        <v>0</v>
      </c>
      <c r="AX175" s="26">
        <v>104.79785699999999</v>
      </c>
      <c r="AY175" s="26">
        <v>3.6356841000000002</v>
      </c>
      <c r="AZ175" s="12">
        <f t="shared" si="21"/>
        <v>54854.40624447936</v>
      </c>
    </row>
    <row r="176" spans="7:52" x14ac:dyDescent="0.3">
      <c r="G176" s="6"/>
      <c r="H176" s="6"/>
      <c r="I176" s="7"/>
      <c r="J176" s="11"/>
      <c r="P176" s="72"/>
      <c r="Q176" s="64"/>
      <c r="T176" s="9"/>
      <c r="U176" s="12"/>
      <c r="V176" s="12"/>
      <c r="W176" s="12"/>
      <c r="AC176" s="28"/>
      <c r="AG176" s="41">
        <v>63.041850590999999</v>
      </c>
      <c r="AH176" s="41">
        <v>0.14474708</v>
      </c>
      <c r="AI176" s="41">
        <v>0</v>
      </c>
      <c r="AJ176" s="41">
        <v>2.0313498000000001</v>
      </c>
      <c r="AK176" s="41">
        <v>51.390397916000005</v>
      </c>
      <c r="AL176" s="41">
        <v>195.68369295700001</v>
      </c>
      <c r="AM176" s="41">
        <v>0</v>
      </c>
      <c r="AN176" s="41">
        <v>38.300468686000002</v>
      </c>
      <c r="AO176" s="41">
        <v>49.220105050000001</v>
      </c>
      <c r="AP176" s="66">
        <f t="shared" si="20"/>
        <v>399.81261208000001</v>
      </c>
      <c r="AQ176" s="26">
        <v>204.36034230000001</v>
      </c>
      <c r="AR176" s="26">
        <v>97.467106099999995</v>
      </c>
      <c r="AS176" s="26"/>
      <c r="AT176" s="26">
        <v>98.157111599999993</v>
      </c>
      <c r="AU176" s="26">
        <v>95.7413995</v>
      </c>
      <c r="AV176" s="26">
        <v>114.1066525</v>
      </c>
      <c r="AW176" s="26">
        <v>0</v>
      </c>
      <c r="AX176" s="26">
        <v>96.930131799999998</v>
      </c>
      <c r="AY176" s="26">
        <v>6.3423920999999996</v>
      </c>
      <c r="AZ176" s="12">
        <f t="shared" si="21"/>
        <v>44370.396126690342</v>
      </c>
    </row>
    <row r="177" spans="7:52" x14ac:dyDescent="0.3">
      <c r="G177" s="6"/>
      <c r="H177" s="6"/>
      <c r="I177" s="7"/>
      <c r="J177" s="11"/>
      <c r="P177" s="72"/>
      <c r="Q177" s="64"/>
      <c r="T177" s="9"/>
      <c r="U177" s="12"/>
      <c r="V177" s="12"/>
      <c r="W177" s="12"/>
      <c r="AC177" s="28"/>
      <c r="AE177" s="28"/>
      <c r="AG177" s="41">
        <v>57.192062157999999</v>
      </c>
      <c r="AH177" s="41">
        <v>0.15348578199999999</v>
      </c>
      <c r="AI177" s="41">
        <v>0</v>
      </c>
      <c r="AJ177" s="41">
        <v>2.5211979329999998</v>
      </c>
      <c r="AK177" s="41">
        <v>36.097446379000004</v>
      </c>
      <c r="AL177" s="41">
        <v>237.092636336</v>
      </c>
      <c r="AM177" s="41">
        <v>0</v>
      </c>
      <c r="AN177" s="41">
        <v>36.676909636999994</v>
      </c>
      <c r="AO177" s="41">
        <v>84.423746528999999</v>
      </c>
      <c r="AP177" s="66">
        <f t="shared" si="20"/>
        <v>454.15748475400005</v>
      </c>
      <c r="AQ177" s="26">
        <v>245.24448796999999</v>
      </c>
      <c r="AR177" s="26">
        <v>89.644648599999996</v>
      </c>
      <c r="AS177" s="26"/>
      <c r="AT177" s="26">
        <v>91.385879299999999</v>
      </c>
      <c r="AU177" s="26">
        <v>89.434516900000006</v>
      </c>
      <c r="AV177" s="26">
        <v>104.1021739</v>
      </c>
      <c r="AW177" s="26">
        <v>0</v>
      </c>
      <c r="AX177" s="26">
        <v>89.785244800000001</v>
      </c>
      <c r="AY177" s="26">
        <v>1.9052041</v>
      </c>
      <c r="AZ177" s="12">
        <f t="shared" si="21"/>
        <v>45634.305383655337</v>
      </c>
    </row>
    <row r="178" spans="7:52" x14ac:dyDescent="0.3">
      <c r="G178" s="6"/>
      <c r="H178" s="6"/>
      <c r="I178" s="7"/>
      <c r="J178" s="11"/>
      <c r="P178" s="72"/>
      <c r="Q178" s="64"/>
      <c r="T178" s="9"/>
      <c r="U178" s="12"/>
      <c r="V178" s="12"/>
      <c r="W178" s="12"/>
      <c r="AC178" s="28"/>
      <c r="AE178" s="28"/>
      <c r="AG178" s="41">
        <v>65.233374537000003</v>
      </c>
      <c r="AH178" s="41">
        <v>0.18007484199999998</v>
      </c>
      <c r="AI178" s="41">
        <v>0</v>
      </c>
      <c r="AJ178" s="41">
        <v>2.4157498139999998</v>
      </c>
      <c r="AK178" s="41">
        <v>21.854813312999998</v>
      </c>
      <c r="AL178" s="41">
        <v>328.69908621400003</v>
      </c>
      <c r="AM178" s="41">
        <v>0</v>
      </c>
      <c r="AN178" s="41">
        <v>37.974617377000001</v>
      </c>
      <c r="AO178" s="41">
        <v>81.041833394000008</v>
      </c>
      <c r="AP178" s="66">
        <f t="shared" si="20"/>
        <v>537.39954949100002</v>
      </c>
      <c r="AQ178" s="26">
        <v>237.78260112000001</v>
      </c>
      <c r="AR178" s="26">
        <v>85.478353499999997</v>
      </c>
      <c r="AS178" s="26"/>
      <c r="AT178" s="26">
        <v>89.476916299999999</v>
      </c>
      <c r="AU178" s="26">
        <v>82.518069100000005</v>
      </c>
      <c r="AV178" s="26">
        <v>98.152624200000005</v>
      </c>
      <c r="AW178" s="26">
        <v>0</v>
      </c>
      <c r="AX178" s="26">
        <v>85.586256899999995</v>
      </c>
      <c r="AY178" s="26">
        <v>2.4786505000000001</v>
      </c>
      <c r="AZ178" s="12">
        <f t="shared" si="21"/>
        <v>53259.98244069895</v>
      </c>
    </row>
    <row r="179" spans="7:52" x14ac:dyDescent="0.3">
      <c r="G179" s="6"/>
      <c r="H179" s="6"/>
      <c r="I179" s="7"/>
      <c r="J179" s="11"/>
      <c r="P179" s="72"/>
      <c r="Q179" s="64"/>
      <c r="T179" s="9"/>
      <c r="U179" s="12"/>
      <c r="V179" s="12"/>
      <c r="W179" s="12"/>
      <c r="AC179" s="28"/>
      <c r="AG179" s="41">
        <v>250.31635623599999</v>
      </c>
      <c r="AH179" s="41">
        <v>0.14090852600000001</v>
      </c>
      <c r="AI179" s="41">
        <v>0</v>
      </c>
      <c r="AJ179" s="41">
        <v>1.460884099</v>
      </c>
      <c r="AK179" s="41">
        <v>27.650384302999999</v>
      </c>
      <c r="AL179" s="41">
        <v>626.31773400600002</v>
      </c>
      <c r="AM179" s="41">
        <v>0</v>
      </c>
      <c r="AN179" s="41">
        <v>19.120208909000002</v>
      </c>
      <c r="AO179" s="41">
        <v>78.608191059999996</v>
      </c>
      <c r="AP179" s="66">
        <f t="shared" si="20"/>
        <v>1003.6146671389999</v>
      </c>
      <c r="AQ179" s="26">
        <v>133.97641250999999</v>
      </c>
      <c r="AR179" s="26">
        <v>69.5502982</v>
      </c>
      <c r="AS179" s="26"/>
      <c r="AT179" s="26">
        <v>73.262776299999999</v>
      </c>
      <c r="AU179" s="26">
        <v>69.998502299999998</v>
      </c>
      <c r="AV179" s="26">
        <v>82.640537699999996</v>
      </c>
      <c r="AW179" s="26">
        <v>0</v>
      </c>
      <c r="AX179" s="26">
        <v>63.619170400000002</v>
      </c>
      <c r="AY179" s="26">
        <v>2.3449738999999998</v>
      </c>
      <c r="AZ179" s="12">
        <f t="shared" si="21"/>
        <v>88748.78183957997</v>
      </c>
    </row>
    <row r="180" spans="7:52" x14ac:dyDescent="0.3">
      <c r="G180" s="6"/>
      <c r="H180" s="6"/>
      <c r="I180" s="7"/>
      <c r="J180" s="11"/>
      <c r="P180" s="72"/>
      <c r="Q180" s="64"/>
      <c r="T180" s="9"/>
      <c r="U180" s="12"/>
      <c r="V180" s="12"/>
      <c r="W180" s="12"/>
      <c r="AC180" s="28"/>
      <c r="AE180" s="28"/>
      <c r="AG180" s="41">
        <v>355.18596403800001</v>
      </c>
      <c r="AH180" s="41">
        <v>0.173393513</v>
      </c>
      <c r="AI180" s="41">
        <v>0</v>
      </c>
      <c r="AJ180" s="41">
        <v>1.6998113450000001</v>
      </c>
      <c r="AK180" s="41">
        <v>34.229491669000005</v>
      </c>
      <c r="AL180" s="41">
        <v>616.96688881099999</v>
      </c>
      <c r="AM180" s="41">
        <v>0</v>
      </c>
      <c r="AN180" s="41">
        <v>6.659293506</v>
      </c>
      <c r="AO180" s="41">
        <v>72.416881216999997</v>
      </c>
      <c r="AP180" s="66">
        <f t="shared" si="20"/>
        <v>1087.3317240990002</v>
      </c>
      <c r="AQ180" s="26">
        <v>143.68385144000001</v>
      </c>
      <c r="AR180" s="26">
        <v>71.110509199999996</v>
      </c>
      <c r="AS180" s="26"/>
      <c r="AT180" s="26">
        <v>85.836602099999993</v>
      </c>
      <c r="AU180" s="26">
        <v>68.4388778</v>
      </c>
      <c r="AV180" s="26">
        <v>87.679904699999994</v>
      </c>
      <c r="AW180" s="26">
        <v>0</v>
      </c>
      <c r="AX180" s="26">
        <v>71.415731199999996</v>
      </c>
      <c r="AY180" s="26">
        <v>2.9698362</v>
      </c>
      <c r="AZ180" s="12">
        <f t="shared" si="21"/>
        <v>108321.59402330694</v>
      </c>
    </row>
    <row r="181" spans="7:52" x14ac:dyDescent="0.3">
      <c r="G181" s="6"/>
      <c r="H181" s="6"/>
      <c r="I181" s="7"/>
      <c r="J181" s="11"/>
      <c r="P181" s="72"/>
      <c r="Q181" s="64"/>
      <c r="T181" s="9"/>
      <c r="U181" s="12"/>
      <c r="V181" s="12"/>
      <c r="W181" s="12"/>
      <c r="AC181" s="28"/>
      <c r="AE181" s="28"/>
      <c r="AG181" s="41">
        <v>166.61037833399999</v>
      </c>
      <c r="AH181" s="41">
        <v>0.15934896900000001</v>
      </c>
      <c r="AI181" s="41">
        <v>0</v>
      </c>
      <c r="AJ181" s="41">
        <v>1.463748238</v>
      </c>
      <c r="AK181" s="41">
        <v>15.213179931000001</v>
      </c>
      <c r="AL181" s="41">
        <v>336.00144796899997</v>
      </c>
      <c r="AM181" s="41">
        <v>0</v>
      </c>
      <c r="AN181" s="41">
        <v>6.5466866069999998</v>
      </c>
      <c r="AO181" s="41">
        <v>75.796218992999997</v>
      </c>
      <c r="AP181" s="66">
        <f t="shared" si="20"/>
        <v>601.79100904099994</v>
      </c>
      <c r="AQ181" s="26">
        <v>162.13515211000001</v>
      </c>
      <c r="AR181" s="26">
        <v>74.621066400000004</v>
      </c>
      <c r="AS181" s="26"/>
      <c r="AT181" s="26">
        <v>82.706824100000006</v>
      </c>
      <c r="AU181" s="26">
        <v>75.659871899999999</v>
      </c>
      <c r="AV181" s="26">
        <v>92.596246399999998</v>
      </c>
      <c r="AW181" s="26">
        <v>0</v>
      </c>
      <c r="AX181" s="26">
        <v>74.139173900000003</v>
      </c>
      <c r="AY181" s="26">
        <v>2.9100823</v>
      </c>
      <c r="AZ181" s="12">
        <f t="shared" si="21"/>
        <v>60115.791076120251</v>
      </c>
    </row>
    <row r="182" spans="7:52" x14ac:dyDescent="0.3">
      <c r="G182" s="6"/>
      <c r="H182" s="6"/>
      <c r="I182" s="7"/>
      <c r="J182" s="11"/>
      <c r="P182" s="72"/>
      <c r="Q182" s="64"/>
      <c r="T182" s="9"/>
      <c r="U182" s="12"/>
      <c r="V182" s="12"/>
      <c r="W182" s="12"/>
      <c r="AC182" s="28"/>
      <c r="AG182" s="41">
        <v>104.29446673699999</v>
      </c>
      <c r="AH182" s="41">
        <v>0.177303562</v>
      </c>
      <c r="AI182" s="41">
        <v>0</v>
      </c>
      <c r="AJ182" s="41">
        <v>1.47345606</v>
      </c>
      <c r="AK182" s="41">
        <v>16.505048071000001</v>
      </c>
      <c r="AL182" s="41">
        <v>299.05753547</v>
      </c>
      <c r="AM182" s="41">
        <v>0</v>
      </c>
      <c r="AN182" s="41">
        <v>31.142327538</v>
      </c>
      <c r="AO182" s="41">
        <v>66.417115437000007</v>
      </c>
      <c r="AP182" s="66">
        <f t="shared" si="20"/>
        <v>519.06725287500001</v>
      </c>
      <c r="AQ182" s="26">
        <v>162.92232960000001</v>
      </c>
      <c r="AR182" s="26">
        <v>80.552961499999995</v>
      </c>
      <c r="AS182" s="26"/>
      <c r="AT182" s="26">
        <v>87.125895</v>
      </c>
      <c r="AU182" s="26">
        <v>82.581131799999994</v>
      </c>
      <c r="AV182" s="26">
        <v>95.225034100000002</v>
      </c>
      <c r="AW182" s="26">
        <v>0</v>
      </c>
      <c r="AX182" s="26">
        <v>80.100131000000005</v>
      </c>
      <c r="AY182" s="26">
        <v>3.2972291999999999</v>
      </c>
      <c r="AZ182" s="12">
        <f t="shared" si="21"/>
        <v>49688.822521102673</v>
      </c>
    </row>
    <row r="183" spans="7:52" x14ac:dyDescent="0.3">
      <c r="G183" s="6"/>
      <c r="H183" s="6"/>
      <c r="I183" s="7"/>
      <c r="J183" s="11"/>
      <c r="P183" s="72"/>
      <c r="Q183" s="64"/>
      <c r="T183" s="9"/>
      <c r="U183" s="12"/>
      <c r="V183" s="12"/>
      <c r="W183" s="12"/>
      <c r="AC183" s="28"/>
      <c r="AE183" s="28"/>
      <c r="AG183" s="41">
        <v>78.954139405999996</v>
      </c>
      <c r="AH183" s="41">
        <v>0.178049444</v>
      </c>
      <c r="AI183" s="41">
        <v>0</v>
      </c>
      <c r="AJ183" s="41">
        <v>1.7838258840000001</v>
      </c>
      <c r="AK183" s="41">
        <v>31.521124646000001</v>
      </c>
      <c r="AL183" s="41">
        <v>287.81857727800002</v>
      </c>
      <c r="AM183" s="41">
        <v>0</v>
      </c>
      <c r="AN183" s="41">
        <v>30.245566125</v>
      </c>
      <c r="AO183" s="41">
        <v>62.715394879999998</v>
      </c>
      <c r="AP183" s="66">
        <f t="shared" si="20"/>
        <v>493.21667766299998</v>
      </c>
      <c r="AQ183" s="26">
        <v>146.84920744999999</v>
      </c>
      <c r="AR183" s="26">
        <v>80.545839799999996</v>
      </c>
      <c r="AS183" s="26"/>
      <c r="AT183" s="26">
        <v>83.203277499999999</v>
      </c>
      <c r="AU183" s="26">
        <v>82.090976499999996</v>
      </c>
      <c r="AV183" s="26">
        <v>92.355108299999998</v>
      </c>
      <c r="AW183" s="26">
        <v>0</v>
      </c>
      <c r="AX183" s="26">
        <v>80.473979099999994</v>
      </c>
      <c r="AY183" s="26">
        <v>3.5105780000000002</v>
      </c>
      <c r="AZ183" s="12">
        <f t="shared" si="21"/>
        <v>43580.378218266873</v>
      </c>
    </row>
    <row r="184" spans="7:52" x14ac:dyDescent="0.3">
      <c r="G184" s="6"/>
      <c r="H184" s="6"/>
      <c r="I184" s="7"/>
      <c r="J184" s="11"/>
      <c r="P184" s="72"/>
      <c r="Q184" s="64"/>
      <c r="T184" s="9"/>
      <c r="U184" s="12"/>
      <c r="V184" s="12"/>
      <c r="W184" s="12"/>
      <c r="AC184" s="28"/>
      <c r="AE184" s="28"/>
      <c r="AG184" s="41">
        <v>35.204905707000002</v>
      </c>
      <c r="AH184" s="41">
        <v>0.16014382499999999</v>
      </c>
      <c r="AI184" s="41">
        <v>0</v>
      </c>
      <c r="AJ184" s="41">
        <v>1.559138771</v>
      </c>
      <c r="AK184" s="41">
        <v>32.593816398000001</v>
      </c>
      <c r="AL184" s="41">
        <v>214.20494132099998</v>
      </c>
      <c r="AM184" s="41">
        <v>0</v>
      </c>
      <c r="AN184" s="41">
        <v>27.70241498</v>
      </c>
      <c r="AO184" s="41">
        <v>88.354025120000003</v>
      </c>
      <c r="AP184" s="66">
        <f t="shared" si="20"/>
        <v>399.77938612200001</v>
      </c>
      <c r="AQ184" s="26">
        <v>223.73090633000001</v>
      </c>
      <c r="AR184" s="26">
        <v>81.986895200000006</v>
      </c>
      <c r="AS184" s="26"/>
      <c r="AT184" s="26">
        <v>82.665105499999996</v>
      </c>
      <c r="AU184" s="26">
        <v>82.138254200000006</v>
      </c>
      <c r="AV184" s="26">
        <v>94.228295700000004</v>
      </c>
      <c r="AW184" s="26">
        <v>0</v>
      </c>
      <c r="AX184" s="26">
        <v>82.230671700000002</v>
      </c>
      <c r="AY184" s="26">
        <v>2.3891453</v>
      </c>
      <c r="AZ184" s="12">
        <f t="shared" si="21"/>
        <v>33368.886050292822</v>
      </c>
    </row>
    <row r="185" spans="7:52" x14ac:dyDescent="0.3">
      <c r="G185" s="6"/>
      <c r="H185" s="6"/>
      <c r="I185" s="7"/>
      <c r="J185" s="11"/>
      <c r="P185" s="72"/>
      <c r="Q185" s="64"/>
      <c r="T185" s="9"/>
      <c r="U185" s="12"/>
      <c r="V185" s="12"/>
      <c r="W185" s="12"/>
      <c r="AC185" s="28"/>
      <c r="AG185" s="41">
        <v>80.556902819000001</v>
      </c>
      <c r="AH185" s="41">
        <v>0.144022662</v>
      </c>
      <c r="AI185" s="41">
        <v>0</v>
      </c>
      <c r="AJ185" s="41">
        <v>1.0717767759999999</v>
      </c>
      <c r="AK185" s="41">
        <v>36.210502188999996</v>
      </c>
      <c r="AL185" s="41">
        <v>169.80811315</v>
      </c>
      <c r="AM185" s="41">
        <v>0</v>
      </c>
      <c r="AN185" s="41">
        <v>28.570040446</v>
      </c>
      <c r="AO185" s="41">
        <v>54.284463694999999</v>
      </c>
      <c r="AP185" s="66">
        <f t="shared" si="20"/>
        <v>370.64582173700001</v>
      </c>
      <c r="AQ185" s="26">
        <v>163.46913665</v>
      </c>
      <c r="AR185" s="26">
        <v>87.964399700000001</v>
      </c>
      <c r="AS185" s="26"/>
      <c r="AT185" s="26">
        <v>89.216419999999999</v>
      </c>
      <c r="AU185" s="26">
        <v>88.401028800000006</v>
      </c>
      <c r="AV185" s="26">
        <v>100.8597717</v>
      </c>
      <c r="AW185" s="26">
        <v>0</v>
      </c>
      <c r="AX185" s="26">
        <v>88.3651579</v>
      </c>
      <c r="AY185" s="26">
        <v>2.5663969999999998</v>
      </c>
      <c r="AZ185" s="12">
        <f t="shared" si="21"/>
        <v>36268.62110100242</v>
      </c>
    </row>
    <row r="186" spans="7:52" x14ac:dyDescent="0.3">
      <c r="G186" s="6"/>
      <c r="H186" s="6"/>
      <c r="I186" s="7"/>
      <c r="J186" s="11"/>
      <c r="P186" s="72"/>
      <c r="Q186" s="64"/>
      <c r="T186" s="9"/>
      <c r="U186" s="12"/>
      <c r="V186" s="12"/>
      <c r="W186" s="12"/>
      <c r="AC186" s="28"/>
      <c r="AE186" s="28"/>
      <c r="AG186" s="41">
        <v>80.579078472000006</v>
      </c>
      <c r="AH186" s="41">
        <v>0.162055846</v>
      </c>
      <c r="AI186" s="41">
        <v>0</v>
      </c>
      <c r="AJ186" s="41">
        <v>0.98872847500000005</v>
      </c>
      <c r="AK186" s="41">
        <v>25.795639548</v>
      </c>
      <c r="AL186" s="41">
        <v>128.575002807</v>
      </c>
      <c r="AM186" s="41">
        <v>0</v>
      </c>
      <c r="AN186" s="41">
        <v>20.722144483000001</v>
      </c>
      <c r="AO186" s="41">
        <v>26.837692516000001</v>
      </c>
      <c r="AP186" s="66">
        <f t="shared" si="20"/>
        <v>283.66034214700005</v>
      </c>
      <c r="AQ186" s="26">
        <v>150.32258894</v>
      </c>
      <c r="AR186" s="26">
        <v>80.60633</v>
      </c>
      <c r="AS186" s="26"/>
      <c r="AT186" s="26">
        <v>80.790833899999996</v>
      </c>
      <c r="AU186" s="26">
        <v>85.964856299999994</v>
      </c>
      <c r="AV186" s="26">
        <v>95.966646100000006</v>
      </c>
      <c r="AW186" s="26">
        <v>0</v>
      </c>
      <c r="AX186" s="26">
        <v>80.544288800000004</v>
      </c>
      <c r="AY186" s="26">
        <v>4.1868974999999997</v>
      </c>
      <c r="AZ186" s="12">
        <f t="shared" si="21"/>
        <v>28543.645911398871</v>
      </c>
    </row>
    <row r="187" spans="7:52" x14ac:dyDescent="0.3">
      <c r="G187" s="6"/>
      <c r="H187" s="6"/>
      <c r="I187" s="7"/>
      <c r="J187" s="11"/>
      <c r="P187" s="72"/>
      <c r="Q187" s="64"/>
      <c r="T187" s="9"/>
      <c r="U187" s="12"/>
      <c r="V187" s="12"/>
      <c r="W187" s="12"/>
      <c r="AC187" s="28"/>
      <c r="AE187" s="28"/>
      <c r="AG187" s="41">
        <v>61.101568718000003</v>
      </c>
      <c r="AH187" s="41">
        <v>0.18637379000000001</v>
      </c>
      <c r="AI187" s="41">
        <v>0</v>
      </c>
      <c r="AJ187" s="41">
        <v>0.70649335699999993</v>
      </c>
      <c r="AK187" s="41">
        <v>33.136080958999997</v>
      </c>
      <c r="AL187" s="41">
        <v>151.03738205399998</v>
      </c>
      <c r="AM187" s="41">
        <v>0</v>
      </c>
      <c r="AN187" s="41">
        <v>25.38739876</v>
      </c>
      <c r="AO187" s="41">
        <v>27.557222735</v>
      </c>
      <c r="AP187" s="66">
        <f t="shared" si="20"/>
        <v>299.11252037299994</v>
      </c>
      <c r="AQ187" s="26">
        <v>206.3420811</v>
      </c>
      <c r="AR187" s="26">
        <v>85.606318400000006</v>
      </c>
      <c r="AS187" s="26"/>
      <c r="AT187" s="26">
        <v>87.758109000000005</v>
      </c>
      <c r="AU187" s="26">
        <v>86.875680099999997</v>
      </c>
      <c r="AV187" s="26">
        <v>100.64112540000001</v>
      </c>
      <c r="AW187" s="26">
        <v>0</v>
      </c>
      <c r="AX187" s="26">
        <v>85.801181999999997</v>
      </c>
      <c r="AY187" s="26">
        <v>6.5519620999999999</v>
      </c>
      <c r="AZ187" s="12">
        <f t="shared" si="21"/>
        <v>33123.894519786729</v>
      </c>
    </row>
    <row r="188" spans="7:52" x14ac:dyDescent="0.3">
      <c r="G188" s="6"/>
      <c r="H188" s="6"/>
      <c r="I188" s="7"/>
      <c r="J188" s="11"/>
      <c r="P188" s="72"/>
      <c r="Q188" s="64"/>
      <c r="T188" s="9"/>
      <c r="U188" s="12"/>
      <c r="V188" s="12"/>
      <c r="W188" s="12"/>
      <c r="AC188" s="28"/>
      <c r="AG188" s="41">
        <v>89.539232077999998</v>
      </c>
      <c r="AH188" s="41">
        <v>9.1639159999999997E-2</v>
      </c>
      <c r="AI188" s="41">
        <v>0</v>
      </c>
      <c r="AJ188" s="41">
        <v>0.56913301400000005</v>
      </c>
      <c r="AK188" s="41">
        <v>33.887970774000003</v>
      </c>
      <c r="AL188" s="41">
        <v>150.53364692499997</v>
      </c>
      <c r="AM188" s="41">
        <v>0</v>
      </c>
      <c r="AN188" s="41">
        <v>21.867301737000002</v>
      </c>
      <c r="AO188" s="41">
        <v>72.633636686999978</v>
      </c>
      <c r="AP188" s="66">
        <f t="shared" si="20"/>
        <v>369.12256037499992</v>
      </c>
      <c r="AQ188" s="26">
        <v>159.18493119999999</v>
      </c>
      <c r="AR188" s="26">
        <v>88.439472800000004</v>
      </c>
      <c r="AS188" s="26">
        <v>0</v>
      </c>
      <c r="AT188" s="26">
        <v>87.814401500000002</v>
      </c>
      <c r="AU188" s="26">
        <v>89.405312800000004</v>
      </c>
      <c r="AV188" s="26">
        <v>100.0728819</v>
      </c>
      <c r="AW188" s="26">
        <v>0</v>
      </c>
      <c r="AX188" s="26">
        <v>88.928026000000003</v>
      </c>
      <c r="AY188" s="26">
        <v>92.321884800000007</v>
      </c>
      <c r="AZ188" s="12">
        <f t="shared" si="21"/>
        <v>41055.76980618239</v>
      </c>
    </row>
    <row r="189" spans="7:52" x14ac:dyDescent="0.3">
      <c r="G189" s="6"/>
      <c r="H189" s="6"/>
      <c r="I189" s="7"/>
      <c r="J189" s="11"/>
      <c r="P189" s="72"/>
      <c r="Q189" s="64"/>
      <c r="T189" s="9"/>
      <c r="U189" s="12"/>
      <c r="V189" s="12"/>
      <c r="W189" s="12"/>
      <c r="AC189" s="28"/>
      <c r="AE189" s="28"/>
      <c r="AG189" s="41">
        <v>66.124124859999995</v>
      </c>
      <c r="AH189" s="41">
        <v>0.143240322</v>
      </c>
      <c r="AI189" s="41">
        <v>0</v>
      </c>
      <c r="AJ189" s="41">
        <v>0.61665692000000005</v>
      </c>
      <c r="AK189" s="41">
        <v>36.109543578999997</v>
      </c>
      <c r="AL189" s="41">
        <v>152.77895855800006</v>
      </c>
      <c r="AM189" s="41">
        <v>0</v>
      </c>
      <c r="AN189" s="41">
        <v>22.095280308</v>
      </c>
      <c r="AO189" s="41">
        <v>81.00614878399999</v>
      </c>
      <c r="AP189" s="66">
        <f t="shared" si="20"/>
        <v>358.87395333100005</v>
      </c>
      <c r="AQ189" s="26">
        <v>187.5384301</v>
      </c>
      <c r="AR189" s="26">
        <v>87.519965200000001</v>
      </c>
      <c r="AS189" s="26">
        <v>0</v>
      </c>
      <c r="AT189" s="26">
        <v>88.314844500000007</v>
      </c>
      <c r="AU189" s="26">
        <v>86.399538800000002</v>
      </c>
      <c r="AV189" s="26">
        <v>99.398163100000005</v>
      </c>
      <c r="AW189" s="26">
        <v>0</v>
      </c>
      <c r="AX189" s="26">
        <v>88.650687899999994</v>
      </c>
      <c r="AY189" s="26">
        <v>90.328197799999998</v>
      </c>
      <c r="AZ189" s="12">
        <f t="shared" si="21"/>
        <v>40049.507897502343</v>
      </c>
    </row>
    <row r="190" spans="7:52" x14ac:dyDescent="0.3">
      <c r="G190" s="6"/>
      <c r="H190" s="6"/>
      <c r="I190" s="7"/>
      <c r="J190" s="11"/>
      <c r="P190" s="72"/>
      <c r="Q190" s="64"/>
      <c r="T190" s="9"/>
      <c r="U190" s="12"/>
      <c r="V190" s="12"/>
      <c r="W190" s="12"/>
      <c r="AC190" s="28"/>
      <c r="AE190" s="28"/>
      <c r="AG190" s="41">
        <v>192.80769294499999</v>
      </c>
      <c r="AH190" s="41">
        <v>5.4635266000000002E-2</v>
      </c>
      <c r="AI190" s="41">
        <v>0</v>
      </c>
      <c r="AJ190" s="41">
        <v>0.83691848899999999</v>
      </c>
      <c r="AK190" s="41">
        <v>20.752306589000003</v>
      </c>
      <c r="AL190" s="41">
        <v>151.80883898099989</v>
      </c>
      <c r="AM190" s="41">
        <v>0</v>
      </c>
      <c r="AN190" s="41">
        <v>19.579455953999997</v>
      </c>
      <c r="AO190" s="41">
        <v>24.874186508000001</v>
      </c>
      <c r="AP190" s="66">
        <f t="shared" si="20"/>
        <v>410.71403473199985</v>
      </c>
      <c r="AQ190" s="26">
        <v>129.24268118000001</v>
      </c>
      <c r="AR190" s="26">
        <v>71.206315700000005</v>
      </c>
      <c r="AS190" s="26">
        <v>0</v>
      </c>
      <c r="AT190" s="26">
        <v>74.623711700000001</v>
      </c>
      <c r="AU190" s="26">
        <v>66.364997500000001</v>
      </c>
      <c r="AV190" s="26">
        <v>83.410545099999993</v>
      </c>
      <c r="AW190" s="26">
        <v>0</v>
      </c>
      <c r="AX190" s="26">
        <v>66.706799099999998</v>
      </c>
      <c r="AY190" s="26">
        <v>75.883757299999999</v>
      </c>
      <c r="AZ190" s="12">
        <f t="shared" si="21"/>
        <v>42218.641880500982</v>
      </c>
    </row>
    <row r="191" spans="7:52" x14ac:dyDescent="0.3">
      <c r="G191" s="6"/>
      <c r="H191" s="6"/>
      <c r="I191" s="7"/>
      <c r="J191" s="11"/>
      <c r="P191" s="72"/>
      <c r="Q191" s="64"/>
      <c r="T191" s="9"/>
      <c r="U191" s="12"/>
      <c r="V191" s="12"/>
      <c r="W191" s="12"/>
      <c r="AC191" s="28"/>
      <c r="AE191" s="28"/>
      <c r="AG191" s="41">
        <v>176.38485847699999</v>
      </c>
      <c r="AH191" s="41">
        <v>0</v>
      </c>
      <c r="AI191" s="41">
        <v>0</v>
      </c>
      <c r="AJ191" s="41">
        <v>0.36259054799999996</v>
      </c>
      <c r="AK191" s="41">
        <v>15.191364673000001</v>
      </c>
      <c r="AL191" s="41">
        <v>248.77361213999998</v>
      </c>
      <c r="AM191" s="41">
        <v>0</v>
      </c>
      <c r="AN191" s="41">
        <v>10.615332907999997</v>
      </c>
      <c r="AO191" s="41">
        <v>65.365853170000008</v>
      </c>
      <c r="AP191" s="66">
        <f t="shared" si="20"/>
        <v>516.6936119159999</v>
      </c>
      <c r="AQ191" s="26">
        <v>147.6486333</v>
      </c>
      <c r="AR191" s="26">
        <v>0</v>
      </c>
      <c r="AS191" s="26">
        <v>0</v>
      </c>
      <c r="AT191" s="26">
        <v>82.794959500000004</v>
      </c>
      <c r="AU191" s="26">
        <v>65.448767099999998</v>
      </c>
      <c r="AV191" s="26">
        <v>88.375820700000006</v>
      </c>
      <c r="AW191" s="26">
        <v>0</v>
      </c>
      <c r="AX191" s="26">
        <v>72.987226899999996</v>
      </c>
      <c r="AY191" s="26">
        <v>84.464404400000006</v>
      </c>
      <c r="AZ191" s="12">
        <f t="shared" si="21"/>
        <v>55348.703756147181</v>
      </c>
    </row>
    <row r="192" spans="7:52" x14ac:dyDescent="0.3">
      <c r="G192" s="6"/>
      <c r="H192" s="6"/>
      <c r="I192" s="7"/>
      <c r="J192" s="11"/>
      <c r="P192" s="72"/>
      <c r="Q192" s="64"/>
      <c r="T192" s="9"/>
      <c r="U192" s="12"/>
      <c r="V192" s="12"/>
      <c r="W192" s="12"/>
      <c r="AC192" s="28"/>
      <c r="AE192" s="28"/>
      <c r="AG192" s="41">
        <v>359.989101484</v>
      </c>
      <c r="AH192" s="41">
        <v>0</v>
      </c>
      <c r="AI192" s="41">
        <v>0</v>
      </c>
      <c r="AJ192" s="41">
        <v>0.34467185699999997</v>
      </c>
      <c r="AK192" s="41">
        <v>11.704552011999999</v>
      </c>
      <c r="AL192" s="41">
        <v>700.66547097400019</v>
      </c>
      <c r="AM192" s="41">
        <v>0</v>
      </c>
      <c r="AN192" s="41">
        <v>9.8815463729999991</v>
      </c>
      <c r="AO192" s="41">
        <v>40.32658068300001</v>
      </c>
      <c r="AP192" s="66">
        <f t="shared" si="20"/>
        <v>1122.9119233830002</v>
      </c>
      <c r="AQ192" s="26">
        <v>122.21153828</v>
      </c>
      <c r="AR192" s="26">
        <v>0</v>
      </c>
      <c r="AS192" s="26">
        <v>0</v>
      </c>
      <c r="AT192" s="26">
        <v>85.502757599999995</v>
      </c>
      <c r="AU192" s="26">
        <v>65.989586299999999</v>
      </c>
      <c r="AV192" s="26">
        <v>82.918464200000003</v>
      </c>
      <c r="AW192" s="26">
        <v>0</v>
      </c>
      <c r="AX192" s="26">
        <v>70.7201515</v>
      </c>
      <c r="AY192" s="26">
        <v>84.014257599999993</v>
      </c>
      <c r="AZ192" s="12">
        <f t="shared" si="21"/>
        <v>106981.60776104935</v>
      </c>
    </row>
    <row r="193" spans="7:52" x14ac:dyDescent="0.3">
      <c r="G193" s="6"/>
      <c r="H193" s="6"/>
      <c r="I193" s="7"/>
      <c r="J193" s="11"/>
      <c r="P193" s="72"/>
      <c r="Q193" s="64"/>
      <c r="T193" s="9"/>
      <c r="U193" s="12"/>
      <c r="V193" s="12"/>
      <c r="W193" s="12"/>
      <c r="AC193" s="28"/>
      <c r="AE193" s="28"/>
      <c r="AG193" s="41">
        <v>307.43515366000003</v>
      </c>
      <c r="AH193" s="41">
        <v>0</v>
      </c>
      <c r="AI193" s="41">
        <v>0</v>
      </c>
      <c r="AJ193" s="41">
        <v>0.15919718299999999</v>
      </c>
      <c r="AK193" s="41">
        <v>11.183398896</v>
      </c>
      <c r="AL193" s="41">
        <v>742.0512621470001</v>
      </c>
      <c r="AM193" s="41">
        <v>0</v>
      </c>
      <c r="AN193" s="41">
        <v>10.040057641999997</v>
      </c>
      <c r="AO193" s="41">
        <v>48.448675932999997</v>
      </c>
      <c r="AP193" s="66">
        <f t="shared" si="20"/>
        <v>1119.317745461</v>
      </c>
      <c r="AQ193" s="26">
        <v>114.17125536</v>
      </c>
      <c r="AR193" s="26">
        <v>0</v>
      </c>
      <c r="AS193" s="26">
        <v>0</v>
      </c>
      <c r="AT193" s="26">
        <v>72.742044199999995</v>
      </c>
      <c r="AU193" s="26">
        <v>63.803449399999998</v>
      </c>
      <c r="AV193" s="26">
        <v>71.849491599999993</v>
      </c>
      <c r="AW193" s="26">
        <v>0</v>
      </c>
      <c r="AX193" s="26">
        <v>62.831397000000003</v>
      </c>
      <c r="AY193" s="26">
        <v>76.017431500000001</v>
      </c>
      <c r="AZ193" s="12">
        <f t="shared" si="21"/>
        <v>93455.157867270143</v>
      </c>
    </row>
    <row r="194" spans="7:52" x14ac:dyDescent="0.3">
      <c r="G194" s="6"/>
      <c r="H194" s="6"/>
      <c r="I194" s="7"/>
      <c r="J194" s="11"/>
      <c r="P194" s="72"/>
      <c r="Q194" s="64"/>
      <c r="T194" s="9"/>
      <c r="U194" s="12"/>
      <c r="V194" s="12"/>
      <c r="W194" s="12"/>
      <c r="AC194" s="28"/>
      <c r="AE194" s="28"/>
      <c r="AG194" s="41">
        <v>173.14462062800001</v>
      </c>
      <c r="AH194" s="41">
        <v>0</v>
      </c>
      <c r="AI194" s="41">
        <v>0</v>
      </c>
      <c r="AJ194" s="41">
        <v>0.19150285699999997</v>
      </c>
      <c r="AK194" s="41">
        <v>9.7173296529999984</v>
      </c>
      <c r="AL194" s="41">
        <v>398.37407995500001</v>
      </c>
      <c r="AM194" s="41">
        <v>0</v>
      </c>
      <c r="AN194" s="41">
        <v>10.048892397000001</v>
      </c>
      <c r="AO194" s="41">
        <v>44.676463438000006</v>
      </c>
      <c r="AP194" s="66">
        <f t="shared" si="20"/>
        <v>636.15288892800004</v>
      </c>
      <c r="AQ194" s="26">
        <v>134.92664439000001</v>
      </c>
      <c r="AR194" s="26">
        <v>0</v>
      </c>
      <c r="AS194" s="26">
        <v>0</v>
      </c>
      <c r="AT194" s="26">
        <v>78.175621199999995</v>
      </c>
      <c r="AU194" s="26">
        <v>70.426584000000005</v>
      </c>
      <c r="AV194" s="26">
        <v>81.828964999999997</v>
      </c>
      <c r="AW194" s="26">
        <v>0</v>
      </c>
      <c r="AX194" s="26">
        <v>69.4266717</v>
      </c>
      <c r="AY194" s="26">
        <v>78.715044300000002</v>
      </c>
      <c r="AZ194" s="12">
        <f t="shared" si="21"/>
        <v>60874.061441015408</v>
      </c>
    </row>
    <row r="195" spans="7:52" x14ac:dyDescent="0.3">
      <c r="G195" s="6"/>
      <c r="H195" s="6"/>
      <c r="I195" s="7"/>
      <c r="J195" s="11"/>
      <c r="P195" s="72"/>
      <c r="Q195" s="64"/>
      <c r="T195" s="9"/>
      <c r="U195" s="12"/>
      <c r="V195" s="12"/>
      <c r="W195" s="12"/>
      <c r="AC195" s="28"/>
      <c r="AE195" s="28"/>
      <c r="AG195" s="41">
        <v>100.46403836399999</v>
      </c>
      <c r="AH195" s="41">
        <v>0</v>
      </c>
      <c r="AI195" s="41">
        <v>0</v>
      </c>
      <c r="AJ195" s="41">
        <v>0.14796880600000001</v>
      </c>
      <c r="AK195" s="41">
        <v>11.545873607999999</v>
      </c>
      <c r="AL195" s="41">
        <v>248.48805282199993</v>
      </c>
      <c r="AM195" s="41">
        <v>0</v>
      </c>
      <c r="AN195" s="41">
        <v>10.389492549</v>
      </c>
      <c r="AO195" s="41">
        <v>46.573148670000002</v>
      </c>
      <c r="AP195" s="66">
        <f t="shared" si="20"/>
        <v>417.60857481899995</v>
      </c>
      <c r="AQ195" s="26">
        <v>148.82070801</v>
      </c>
      <c r="AR195" s="26">
        <v>0</v>
      </c>
      <c r="AS195" s="26">
        <v>0</v>
      </c>
      <c r="AT195" s="26">
        <v>83.113797300000002</v>
      </c>
      <c r="AU195" s="26">
        <v>80.488191900000004</v>
      </c>
      <c r="AV195" s="26">
        <v>90.780928700000004</v>
      </c>
      <c r="AW195" s="26">
        <v>0</v>
      </c>
      <c r="AX195" s="26">
        <v>80.865886900000007</v>
      </c>
      <c r="AY195" s="26">
        <v>84.677490199999994</v>
      </c>
      <c r="AZ195" s="12">
        <f t="shared" si="21"/>
        <v>43234.563134375443</v>
      </c>
    </row>
    <row r="196" spans="7:52" x14ac:dyDescent="0.3">
      <c r="G196" s="6"/>
      <c r="H196" s="6"/>
      <c r="I196" s="7"/>
      <c r="J196" s="11"/>
      <c r="P196" s="72"/>
      <c r="Q196" s="64"/>
      <c r="T196" s="9"/>
      <c r="U196" s="12"/>
      <c r="V196" s="12"/>
      <c r="W196" s="12"/>
      <c r="AC196" s="28"/>
      <c r="AE196" s="28"/>
      <c r="AG196" s="41">
        <v>76.201265113000005</v>
      </c>
      <c r="AH196" s="41">
        <v>0</v>
      </c>
      <c r="AI196" s="41">
        <v>0</v>
      </c>
      <c r="AJ196" s="41">
        <v>0.14729019099999999</v>
      </c>
      <c r="AK196" s="41">
        <v>18.636716652</v>
      </c>
      <c r="AL196" s="41">
        <v>109.36132406199997</v>
      </c>
      <c r="AM196" s="41">
        <v>0</v>
      </c>
      <c r="AN196" s="41">
        <v>10.162940601000001</v>
      </c>
      <c r="AO196" s="41">
        <v>19.078136828999998</v>
      </c>
      <c r="AP196" s="66">
        <f t="shared" ref="AP196:AP247" si="22">AM196+AG196+AH196+AI196+AJ196+AK196+AL196+AN196+AO196</f>
        <v>233.58767344799995</v>
      </c>
      <c r="AQ196" s="26">
        <v>148.05553914000001</v>
      </c>
      <c r="AR196" s="26">
        <v>0</v>
      </c>
      <c r="AS196" s="26">
        <v>0</v>
      </c>
      <c r="AT196" s="26">
        <v>83.951489699999996</v>
      </c>
      <c r="AU196" s="26">
        <v>82.423784100000006</v>
      </c>
      <c r="AV196" s="26">
        <v>92.455292999999998</v>
      </c>
      <c r="AW196" s="26">
        <v>0</v>
      </c>
      <c r="AX196" s="26">
        <v>82.825503100000006</v>
      </c>
      <c r="AY196" s="26">
        <v>84.376018400000007</v>
      </c>
      <c r="AZ196" s="12">
        <f t="shared" ref="AZ196:AZ247" si="23">(AG196*AQ196)+(AH196*AR196)+(AI196*AS196)+(AJ196*AT196)+(AK196*AU196)+(AL196*AV196)+(AM196*AW196)+(AN196*AX196)+(AO196*AY196)</f>
        <v>25393.014481460075</v>
      </c>
    </row>
    <row r="197" spans="7:52" x14ac:dyDescent="0.3">
      <c r="G197" s="6"/>
      <c r="H197" s="6"/>
      <c r="I197" s="7"/>
      <c r="J197" s="11"/>
      <c r="P197" s="72"/>
      <c r="Q197" s="64"/>
      <c r="T197" s="9"/>
      <c r="U197" s="12"/>
      <c r="V197" s="12"/>
      <c r="W197" s="12"/>
      <c r="AC197" s="28"/>
      <c r="AE197" s="28"/>
      <c r="AG197" s="41">
        <v>58.335234256000007</v>
      </c>
      <c r="AH197" s="41">
        <v>0</v>
      </c>
      <c r="AI197" s="41">
        <v>0</v>
      </c>
      <c r="AJ197" s="41">
        <v>0.16748919100000001</v>
      </c>
      <c r="AK197" s="41">
        <v>20.443085896000003</v>
      </c>
      <c r="AL197" s="41">
        <v>77.201209970999983</v>
      </c>
      <c r="AM197" s="41">
        <v>0</v>
      </c>
      <c r="AN197" s="41">
        <v>9.8567271360000017</v>
      </c>
      <c r="AO197" s="41">
        <v>21.549908277</v>
      </c>
      <c r="AP197" s="66">
        <f t="shared" si="22"/>
        <v>187.55365472699998</v>
      </c>
      <c r="AQ197" s="26">
        <v>171.81088571999999</v>
      </c>
      <c r="AR197" s="26">
        <v>0</v>
      </c>
      <c r="AS197" s="26">
        <v>0</v>
      </c>
      <c r="AT197" s="26">
        <v>86.663104399999995</v>
      </c>
      <c r="AU197" s="26">
        <v>84.445059499999999</v>
      </c>
      <c r="AV197" s="26">
        <v>97.449713599999995</v>
      </c>
      <c r="AW197" s="26">
        <v>0</v>
      </c>
      <c r="AX197" s="26">
        <v>84.967902600000002</v>
      </c>
      <c r="AY197" s="26">
        <v>86.267993000000004</v>
      </c>
      <c r="AZ197" s="12">
        <f t="shared" si="23"/>
        <v>21983.269573188594</v>
      </c>
    </row>
    <row r="198" spans="7:52" x14ac:dyDescent="0.3">
      <c r="G198" s="6"/>
      <c r="H198" s="6"/>
      <c r="I198" s="7"/>
      <c r="J198" s="11"/>
      <c r="P198" s="72"/>
      <c r="Q198" s="64"/>
      <c r="T198" s="9"/>
      <c r="U198" s="12"/>
      <c r="V198" s="12"/>
      <c r="W198" s="12"/>
      <c r="AC198" s="28"/>
      <c r="AE198" s="28"/>
      <c r="AG198" s="41">
        <v>59.286137069000006</v>
      </c>
      <c r="AH198" s="41">
        <v>0</v>
      </c>
      <c r="AI198" s="41">
        <v>0</v>
      </c>
      <c r="AJ198" s="41">
        <v>0.11528082699999999</v>
      </c>
      <c r="AK198" s="41">
        <v>15.594220083999998</v>
      </c>
      <c r="AL198" s="41">
        <v>64.470955309833286</v>
      </c>
      <c r="AM198" s="41">
        <v>0</v>
      </c>
      <c r="AN198" s="41">
        <v>9.4613001650000008</v>
      </c>
      <c r="AO198" s="41">
        <v>14.729678907000002</v>
      </c>
      <c r="AP198" s="66">
        <f t="shared" si="22"/>
        <v>163.65757236183327</v>
      </c>
      <c r="AQ198" s="26">
        <v>163.83925034000001</v>
      </c>
      <c r="AR198" s="26">
        <v>0</v>
      </c>
      <c r="AS198" s="26">
        <v>0</v>
      </c>
      <c r="AT198" s="26">
        <v>83.274236700000003</v>
      </c>
      <c r="AU198" s="26">
        <v>82.153582</v>
      </c>
      <c r="AV198" s="26">
        <v>92.992243400000007</v>
      </c>
      <c r="AW198" s="26">
        <v>0</v>
      </c>
      <c r="AX198" s="26">
        <v>82.134411700000001</v>
      </c>
      <c r="AY198" s="26">
        <v>82.705978599999995</v>
      </c>
      <c r="AZ198" s="12">
        <f t="shared" si="23"/>
        <v>18994.746814050097</v>
      </c>
    </row>
    <row r="199" spans="7:52" x14ac:dyDescent="0.3">
      <c r="G199" s="6"/>
      <c r="H199" s="6"/>
      <c r="I199" s="7"/>
      <c r="J199" s="11"/>
      <c r="P199" s="72"/>
      <c r="Q199" s="64"/>
      <c r="T199" s="9"/>
      <c r="U199" s="12"/>
      <c r="V199" s="12"/>
      <c r="W199" s="12"/>
      <c r="AC199" s="28"/>
      <c r="AE199" s="28"/>
      <c r="AG199" s="41">
        <v>80.822572593000004</v>
      </c>
      <c r="AH199" s="41">
        <v>0</v>
      </c>
      <c r="AI199" s="41">
        <v>0</v>
      </c>
      <c r="AJ199" s="41">
        <v>9.6227349000000004E-2</v>
      </c>
      <c r="AK199" s="41">
        <v>14.072376493999998</v>
      </c>
      <c r="AL199" s="41">
        <v>60.461937461999995</v>
      </c>
      <c r="AM199" s="41">
        <v>0</v>
      </c>
      <c r="AN199" s="41">
        <v>10.343271140999999</v>
      </c>
      <c r="AO199" s="41">
        <v>15.294491793999999</v>
      </c>
      <c r="AP199" s="66">
        <f t="shared" si="22"/>
        <v>181.09087683300001</v>
      </c>
      <c r="AQ199" s="26">
        <v>149.28073849</v>
      </c>
      <c r="AR199" s="26">
        <v>0</v>
      </c>
      <c r="AS199" s="26">
        <v>0</v>
      </c>
      <c r="AT199" s="26">
        <v>78.424960999999996</v>
      </c>
      <c r="AU199" s="26">
        <v>80.325948999999994</v>
      </c>
      <c r="AV199" s="26">
        <v>92.955178599999996</v>
      </c>
      <c r="AW199" s="26">
        <v>0</v>
      </c>
      <c r="AX199" s="26">
        <v>79.300334000000007</v>
      </c>
      <c r="AY199" s="26">
        <v>79.237601100000006</v>
      </c>
      <c r="AZ199" s="12">
        <f t="shared" si="23"/>
        <v>20855.550837219274</v>
      </c>
    </row>
    <row r="200" spans="7:52" x14ac:dyDescent="0.3">
      <c r="G200" s="6"/>
      <c r="H200" s="6"/>
      <c r="I200" s="7"/>
      <c r="J200" s="11"/>
      <c r="P200" s="72"/>
      <c r="Q200" s="64"/>
      <c r="T200" s="9"/>
      <c r="U200" s="12"/>
      <c r="V200" s="12"/>
      <c r="W200" s="12"/>
      <c r="AC200" s="28"/>
      <c r="AE200" s="28"/>
      <c r="AG200" s="41">
        <v>60.888846282999999</v>
      </c>
      <c r="AH200" s="41">
        <v>0</v>
      </c>
      <c r="AI200" s="41">
        <v>0</v>
      </c>
      <c r="AJ200" s="41">
        <v>3.9789940000000003E-2</v>
      </c>
      <c r="AK200" s="41">
        <v>22.415050639</v>
      </c>
      <c r="AL200" s="41">
        <v>156.84404168499998</v>
      </c>
      <c r="AM200" s="41">
        <v>0</v>
      </c>
      <c r="AN200" s="41">
        <v>8.6201839150000001</v>
      </c>
      <c r="AO200" s="41">
        <v>16.622382490999996</v>
      </c>
      <c r="AP200" s="66">
        <f t="shared" si="22"/>
        <v>265.43029495299999</v>
      </c>
      <c r="AQ200" s="26">
        <v>158.59076254999999</v>
      </c>
      <c r="AR200" s="26">
        <v>0</v>
      </c>
      <c r="AS200" s="26">
        <v>0</v>
      </c>
      <c r="AT200" s="26">
        <v>80.793898900000002</v>
      </c>
      <c r="AU200" s="26">
        <v>80.3396458</v>
      </c>
      <c r="AV200" s="26">
        <v>92.808979300000004</v>
      </c>
      <c r="AW200" s="26">
        <v>0</v>
      </c>
      <c r="AX200" s="26">
        <v>80.564422500000006</v>
      </c>
      <c r="AY200" s="26">
        <v>81.852879000000001</v>
      </c>
      <c r="AZ200" s="12">
        <f t="shared" si="23"/>
        <v>28072.045995881432</v>
      </c>
    </row>
    <row r="201" spans="7:52" x14ac:dyDescent="0.3">
      <c r="G201" s="6"/>
      <c r="H201" s="6"/>
      <c r="I201" s="7"/>
      <c r="J201" s="11"/>
      <c r="P201" s="72"/>
      <c r="Q201" s="64"/>
      <c r="T201" s="9"/>
      <c r="U201" s="12"/>
      <c r="V201" s="12"/>
      <c r="W201" s="12"/>
      <c r="AC201" s="28"/>
      <c r="AE201" s="28"/>
      <c r="AG201" s="41">
        <v>58.702665625000009</v>
      </c>
      <c r="AH201" s="41">
        <v>0</v>
      </c>
      <c r="AI201" s="41">
        <v>0</v>
      </c>
      <c r="AJ201" s="41">
        <v>3.8846209E-2</v>
      </c>
      <c r="AK201" s="41">
        <v>9.0409245410000008</v>
      </c>
      <c r="AL201" s="41">
        <v>158.23839646100004</v>
      </c>
      <c r="AM201" s="41">
        <v>0</v>
      </c>
      <c r="AN201" s="41">
        <v>10.026279039999999</v>
      </c>
      <c r="AO201" s="41">
        <v>17.931226489</v>
      </c>
      <c r="AP201" s="66">
        <f t="shared" si="22"/>
        <v>253.97833836500004</v>
      </c>
      <c r="AQ201" s="26">
        <v>163.09309217000001</v>
      </c>
      <c r="AR201" s="26">
        <v>0</v>
      </c>
      <c r="AS201" s="26">
        <v>0</v>
      </c>
      <c r="AT201" s="26">
        <v>75.987139600000006</v>
      </c>
      <c r="AU201" s="26">
        <v>75.344650900000005</v>
      </c>
      <c r="AV201" s="26">
        <v>86.467881700000007</v>
      </c>
      <c r="AW201" s="26">
        <v>0</v>
      </c>
      <c r="AX201" s="26">
        <v>75.659547700000005</v>
      </c>
      <c r="AY201" s="26">
        <v>76.092962400000005</v>
      </c>
      <c r="AZ201" s="12">
        <f t="shared" si="23"/>
        <v>26063.699196945123</v>
      </c>
    </row>
    <row r="202" spans="7:52" x14ac:dyDescent="0.3">
      <c r="G202" s="6"/>
      <c r="H202" s="6"/>
      <c r="I202" s="7"/>
      <c r="J202" s="11"/>
      <c r="P202" s="72"/>
      <c r="Q202" s="64"/>
      <c r="T202" s="9"/>
      <c r="U202" s="12"/>
      <c r="V202" s="12"/>
      <c r="W202" s="12"/>
      <c r="AC202" s="28"/>
      <c r="AE202" s="28"/>
      <c r="AG202" s="41">
        <v>103.42245784300002</v>
      </c>
      <c r="AH202" s="41">
        <v>0</v>
      </c>
      <c r="AI202" s="41">
        <v>0</v>
      </c>
      <c r="AJ202" s="41">
        <v>4.2261085000000004E-2</v>
      </c>
      <c r="AK202" s="41">
        <v>7.4466324499999992</v>
      </c>
      <c r="AL202" s="41">
        <v>230.42758621599998</v>
      </c>
      <c r="AM202" s="41">
        <v>0</v>
      </c>
      <c r="AN202" s="41">
        <v>11.285615829000003</v>
      </c>
      <c r="AO202" s="41">
        <v>46.129352232000009</v>
      </c>
      <c r="AP202" s="66">
        <f t="shared" si="22"/>
        <v>398.75390565500004</v>
      </c>
      <c r="AQ202" s="26">
        <v>139.42506291999999</v>
      </c>
      <c r="AR202" s="26">
        <v>0</v>
      </c>
      <c r="AS202" s="26">
        <v>0</v>
      </c>
      <c r="AT202" s="26">
        <v>65.798513</v>
      </c>
      <c r="AU202" s="26">
        <v>60.532646200000002</v>
      </c>
      <c r="AV202" s="26">
        <v>75.078941</v>
      </c>
      <c r="AW202" s="26">
        <v>0</v>
      </c>
      <c r="AX202" s="26">
        <v>63.3350838</v>
      </c>
      <c r="AY202" s="26">
        <v>69.735946999999996</v>
      </c>
      <c r="AZ202" s="12">
        <f t="shared" si="23"/>
        <v>36105.136413072265</v>
      </c>
    </row>
    <row r="203" spans="7:52" x14ac:dyDescent="0.3">
      <c r="G203" s="6"/>
      <c r="H203" s="6"/>
      <c r="I203" s="7"/>
      <c r="J203" s="11"/>
      <c r="P203" s="72"/>
      <c r="Q203" s="64"/>
      <c r="T203" s="9"/>
      <c r="U203" s="12"/>
      <c r="V203" s="12"/>
      <c r="W203" s="12"/>
      <c r="AC203" s="28"/>
      <c r="AE203" s="28"/>
      <c r="AG203" s="41">
        <v>121.386229746</v>
      </c>
      <c r="AH203" s="41">
        <v>0</v>
      </c>
      <c r="AI203" s="41">
        <v>0</v>
      </c>
      <c r="AJ203" s="41">
        <v>3.856482E-2</v>
      </c>
      <c r="AK203" s="41">
        <v>6.8892299689999996</v>
      </c>
      <c r="AL203" s="41">
        <v>266.85435486300003</v>
      </c>
      <c r="AM203" s="41">
        <v>0</v>
      </c>
      <c r="AN203" s="41">
        <v>10.036568250999998</v>
      </c>
      <c r="AO203" s="41">
        <v>67.261254588999989</v>
      </c>
      <c r="AP203" s="66">
        <f t="shared" si="22"/>
        <v>472.46620223800005</v>
      </c>
      <c r="AQ203" s="26">
        <v>114.37436495999999</v>
      </c>
      <c r="AR203" s="26">
        <v>0</v>
      </c>
      <c r="AS203" s="26">
        <v>0</v>
      </c>
      <c r="AT203" s="26">
        <v>67.669570800000002</v>
      </c>
      <c r="AU203" s="26">
        <v>60.337296000000002</v>
      </c>
      <c r="AV203" s="26">
        <v>72.690233800000001</v>
      </c>
      <c r="AW203" s="26">
        <v>0</v>
      </c>
      <c r="AX203" s="26">
        <v>61.227314399999997</v>
      </c>
      <c r="AY203" s="26">
        <v>72.679915699999995</v>
      </c>
      <c r="AZ203" s="12">
        <f t="shared" si="23"/>
        <v>39202.519993501854</v>
      </c>
    </row>
    <row r="204" spans="7:52" x14ac:dyDescent="0.3">
      <c r="G204" s="6"/>
      <c r="H204" s="6"/>
      <c r="I204" s="7"/>
      <c r="J204" s="11"/>
      <c r="P204" s="72"/>
      <c r="Q204" s="64"/>
      <c r="T204" s="9"/>
      <c r="U204" s="12"/>
      <c r="V204" s="12"/>
      <c r="W204" s="12"/>
      <c r="AC204" s="28"/>
      <c r="AE204" s="28"/>
      <c r="AG204" s="41">
        <v>259.75366062000001</v>
      </c>
      <c r="AH204" s="41">
        <v>0</v>
      </c>
      <c r="AI204" s="41">
        <v>0</v>
      </c>
      <c r="AJ204" s="41">
        <v>3.8381226000000004E-2</v>
      </c>
      <c r="AK204" s="41">
        <v>8.4560422820000003</v>
      </c>
      <c r="AL204" s="41">
        <v>315.56712265799996</v>
      </c>
      <c r="AM204" s="41">
        <v>0</v>
      </c>
      <c r="AN204" s="41">
        <v>10.568144361</v>
      </c>
      <c r="AO204" s="41">
        <v>49.605201430000001</v>
      </c>
      <c r="AP204" s="66">
        <f t="shared" si="22"/>
        <v>643.98855257699995</v>
      </c>
      <c r="AQ204" s="26">
        <v>91.069681720000005</v>
      </c>
      <c r="AR204" s="26">
        <v>0</v>
      </c>
      <c r="AS204" s="26">
        <v>0</v>
      </c>
      <c r="AT204" s="26">
        <v>62.120316899999999</v>
      </c>
      <c r="AU204" s="26">
        <v>49.941182099999999</v>
      </c>
      <c r="AV204" s="26">
        <v>65.308595299999993</v>
      </c>
      <c r="AW204" s="26">
        <v>0</v>
      </c>
      <c r="AX204" s="26">
        <v>51.798607400000002</v>
      </c>
      <c r="AY204" s="26">
        <v>63.344057300000003</v>
      </c>
      <c r="AZ204" s="12">
        <f t="shared" si="23"/>
        <v>48379.227585759785</v>
      </c>
    </row>
    <row r="205" spans="7:52" x14ac:dyDescent="0.3">
      <c r="G205" s="6"/>
      <c r="H205" s="6"/>
      <c r="I205" s="7"/>
      <c r="J205" s="11"/>
      <c r="P205" s="72"/>
      <c r="Q205" s="64"/>
      <c r="T205" s="9"/>
      <c r="U205" s="12"/>
      <c r="V205" s="12"/>
      <c r="W205" s="12"/>
      <c r="AC205" s="28"/>
      <c r="AE205" s="28"/>
      <c r="AG205" s="41">
        <v>169.65012054499999</v>
      </c>
      <c r="AH205" s="41">
        <v>0</v>
      </c>
      <c r="AI205" s="41">
        <v>0</v>
      </c>
      <c r="AJ205" s="41">
        <v>3.2427815999999998E-2</v>
      </c>
      <c r="AK205" s="41">
        <v>3.9996318170000005</v>
      </c>
      <c r="AL205" s="41">
        <v>243.87060293099998</v>
      </c>
      <c r="AM205" s="41">
        <v>0</v>
      </c>
      <c r="AN205" s="41">
        <v>9.8983983779999996</v>
      </c>
      <c r="AO205" s="41">
        <v>43.851421043999991</v>
      </c>
      <c r="AP205" s="66">
        <f t="shared" si="22"/>
        <v>471.30260253099999</v>
      </c>
      <c r="AQ205" s="26">
        <v>101.57018067</v>
      </c>
      <c r="AR205" s="26">
        <v>0</v>
      </c>
      <c r="AS205" s="26">
        <v>0</v>
      </c>
      <c r="AT205" s="26">
        <v>63.041656600000003</v>
      </c>
      <c r="AU205" s="26">
        <v>51.433864200000002</v>
      </c>
      <c r="AV205" s="26">
        <v>66.5059653</v>
      </c>
      <c r="AW205" s="26">
        <v>0</v>
      </c>
      <c r="AX205" s="26">
        <v>53.471260100000002</v>
      </c>
      <c r="AY205" s="26">
        <v>62.730408400000002</v>
      </c>
      <c r="AZ205" s="12">
        <f t="shared" si="23"/>
        <v>36938.101458882156</v>
      </c>
    </row>
    <row r="206" spans="7:52" x14ac:dyDescent="0.3">
      <c r="G206" s="6"/>
      <c r="H206" s="6"/>
      <c r="I206" s="7"/>
      <c r="J206" s="11"/>
      <c r="P206" s="72"/>
      <c r="Q206" s="64"/>
      <c r="T206" s="9"/>
      <c r="U206" s="12"/>
      <c r="V206" s="12"/>
      <c r="W206" s="12"/>
      <c r="AC206" s="28"/>
      <c r="AE206" s="28"/>
      <c r="AG206" s="41">
        <v>172.00008457739762</v>
      </c>
      <c r="AH206" s="41">
        <v>0</v>
      </c>
      <c r="AI206" s="41">
        <v>0</v>
      </c>
      <c r="AJ206" s="41">
        <v>3.9278177999999997E-2</v>
      </c>
      <c r="AK206" s="41">
        <v>4.5308378979999997</v>
      </c>
      <c r="AL206" s="41">
        <v>174.54987210099998</v>
      </c>
      <c r="AM206" s="41">
        <v>0</v>
      </c>
      <c r="AN206" s="41">
        <v>10.898449079000001</v>
      </c>
      <c r="AO206" s="41">
        <v>39.419949391999999</v>
      </c>
      <c r="AP206" s="66">
        <f t="shared" si="22"/>
        <v>401.43847122539756</v>
      </c>
      <c r="AQ206" s="26">
        <v>91.918622659999997</v>
      </c>
      <c r="AR206" s="26">
        <v>0</v>
      </c>
      <c r="AS206" s="26">
        <v>0</v>
      </c>
      <c r="AT206" s="26">
        <v>58.2609858</v>
      </c>
      <c r="AU206" s="26">
        <v>49.672503900000002</v>
      </c>
      <c r="AV206" s="26">
        <v>64.954376800000006</v>
      </c>
      <c r="AW206" s="26">
        <v>0</v>
      </c>
      <c r="AX206" s="26">
        <v>50.857961500000002</v>
      </c>
      <c r="AY206" s="26">
        <v>56.823726399999998</v>
      </c>
      <c r="AZ206" s="12">
        <f t="shared" si="23"/>
        <v>30169.39680574978</v>
      </c>
    </row>
    <row r="207" spans="7:52" x14ac:dyDescent="0.3">
      <c r="G207" s="6"/>
      <c r="H207" s="6"/>
      <c r="I207" s="7"/>
      <c r="J207" s="11"/>
      <c r="P207" s="72"/>
      <c r="Q207" s="64"/>
      <c r="T207" s="9"/>
      <c r="U207" s="12"/>
      <c r="V207" s="12"/>
      <c r="W207" s="12"/>
      <c r="AC207" s="28"/>
      <c r="AE207" s="28"/>
      <c r="AG207" s="41">
        <v>215.85838900499999</v>
      </c>
      <c r="AH207" s="41">
        <v>0</v>
      </c>
      <c r="AI207" s="41">
        <v>0</v>
      </c>
      <c r="AJ207" s="41">
        <v>4.8502870000000003E-2</v>
      </c>
      <c r="AK207" s="41">
        <v>6.3421316819999998</v>
      </c>
      <c r="AL207" s="41">
        <v>158.84978123319996</v>
      </c>
      <c r="AM207" s="41">
        <v>0</v>
      </c>
      <c r="AN207" s="41">
        <v>12.309322546999999</v>
      </c>
      <c r="AO207" s="41">
        <v>28.48590235</v>
      </c>
      <c r="AP207" s="66">
        <f t="shared" si="22"/>
        <v>421.89402968719997</v>
      </c>
      <c r="AQ207" s="26">
        <v>85.481796430000003</v>
      </c>
      <c r="AR207" s="26">
        <v>0</v>
      </c>
      <c r="AS207" s="26">
        <v>0</v>
      </c>
      <c r="AT207" s="26">
        <v>50.717284100000001</v>
      </c>
      <c r="AU207" s="26">
        <v>46.392082899999998</v>
      </c>
      <c r="AV207" s="26">
        <v>58.592731200000003</v>
      </c>
      <c r="AW207" s="26">
        <v>0</v>
      </c>
      <c r="AX207" s="26">
        <v>45.517476100000003</v>
      </c>
      <c r="AY207" s="26">
        <v>51.319648800000003</v>
      </c>
      <c r="AZ207" s="12">
        <f t="shared" si="23"/>
        <v>30078.265831393721</v>
      </c>
    </row>
    <row r="208" spans="7:52" x14ac:dyDescent="0.3">
      <c r="G208" s="6"/>
      <c r="H208" s="6"/>
      <c r="I208" s="7"/>
      <c r="J208" s="11"/>
      <c r="P208" s="72"/>
      <c r="Q208" s="64"/>
      <c r="T208" s="9"/>
      <c r="U208" s="12"/>
      <c r="V208" s="12"/>
      <c r="W208" s="12"/>
      <c r="AC208" s="28"/>
      <c r="AE208" s="28"/>
      <c r="AG208" s="41">
        <v>129.85814006800001</v>
      </c>
      <c r="AH208" s="41">
        <v>0</v>
      </c>
      <c r="AI208" s="41">
        <v>0</v>
      </c>
      <c r="AJ208" s="41">
        <v>4.7152939000000005E-2</v>
      </c>
      <c r="AK208" s="41">
        <v>9.5246582030000013</v>
      </c>
      <c r="AL208" s="41">
        <v>133.361833684</v>
      </c>
      <c r="AM208" s="41">
        <v>0</v>
      </c>
      <c r="AN208" s="41">
        <v>12.273383266000002</v>
      </c>
      <c r="AO208" s="41">
        <v>15.48691361</v>
      </c>
      <c r="AP208" s="66">
        <f t="shared" si="22"/>
        <v>300.55208176999997</v>
      </c>
      <c r="AQ208" s="26">
        <v>95.627757810000006</v>
      </c>
      <c r="AR208" s="26">
        <v>0</v>
      </c>
      <c r="AS208" s="26">
        <v>0</v>
      </c>
      <c r="AT208" s="26">
        <v>52.610846799999997</v>
      </c>
      <c r="AU208" s="26">
        <v>52.405346799999997</v>
      </c>
      <c r="AV208" s="26">
        <v>60.537414499999997</v>
      </c>
      <c r="AW208" s="26">
        <v>0</v>
      </c>
      <c r="AX208" s="26">
        <v>51.9268511</v>
      </c>
      <c r="AY208" s="26">
        <v>52.168219200000003</v>
      </c>
      <c r="AZ208" s="12">
        <f t="shared" si="23"/>
        <v>22438.289993902468</v>
      </c>
    </row>
    <row r="209" spans="7:52" x14ac:dyDescent="0.3">
      <c r="G209" s="6"/>
      <c r="H209" s="6"/>
      <c r="I209" s="7"/>
      <c r="J209" s="11"/>
      <c r="P209" s="72"/>
      <c r="Q209" s="64"/>
      <c r="T209" s="9"/>
      <c r="U209" s="12"/>
      <c r="V209" s="12"/>
      <c r="W209" s="12"/>
      <c r="AC209" s="28"/>
      <c r="AE209" s="28"/>
      <c r="AG209" s="41">
        <v>42.776697210999998</v>
      </c>
      <c r="AH209" s="41">
        <v>0</v>
      </c>
      <c r="AI209" s="41">
        <v>0</v>
      </c>
      <c r="AJ209" s="41">
        <v>4.7920125000000001E-2</v>
      </c>
      <c r="AK209" s="41">
        <v>12.013071683999998</v>
      </c>
      <c r="AL209" s="41">
        <v>91.049055889000002</v>
      </c>
      <c r="AM209" s="41">
        <v>0</v>
      </c>
      <c r="AN209" s="41">
        <v>12.706217964000002</v>
      </c>
      <c r="AO209" s="41">
        <v>17.901788115999999</v>
      </c>
      <c r="AP209" s="66">
        <f t="shared" si="22"/>
        <v>176.49475098899998</v>
      </c>
      <c r="AQ209" s="26">
        <v>167.05755822</v>
      </c>
      <c r="AR209" s="26">
        <v>0</v>
      </c>
      <c r="AS209" s="26">
        <v>0</v>
      </c>
      <c r="AT209" s="26">
        <v>61.916654899999997</v>
      </c>
      <c r="AU209" s="26">
        <v>61.249970400000002</v>
      </c>
      <c r="AV209" s="26">
        <v>70.177730699999998</v>
      </c>
      <c r="AW209" s="26">
        <v>0</v>
      </c>
      <c r="AX209" s="26">
        <v>61.440791599999997</v>
      </c>
      <c r="AY209" s="26">
        <v>61.763025399999997</v>
      </c>
      <c r="AZ209" s="12">
        <f t="shared" si="23"/>
        <v>16160.902732418128</v>
      </c>
    </row>
    <row r="210" spans="7:52" x14ac:dyDescent="0.3">
      <c r="G210" s="6"/>
      <c r="H210" s="6"/>
      <c r="I210" s="7"/>
      <c r="J210" s="11"/>
      <c r="P210" s="72"/>
      <c r="Q210" s="64"/>
      <c r="T210" s="9"/>
      <c r="U210" s="12"/>
      <c r="V210" s="12"/>
      <c r="W210" s="12"/>
      <c r="AC210" s="28"/>
      <c r="AE210" s="28"/>
      <c r="AG210" s="41">
        <v>91.261499286999978</v>
      </c>
      <c r="AH210" s="41">
        <v>0</v>
      </c>
      <c r="AI210" s="41">
        <v>0</v>
      </c>
      <c r="AJ210" s="41">
        <v>4.5648210000000002E-3</v>
      </c>
      <c r="AK210" s="41">
        <v>9.2352480149999998</v>
      </c>
      <c r="AL210" s="41">
        <v>82.413821303000034</v>
      </c>
      <c r="AM210" s="41">
        <v>0</v>
      </c>
      <c r="AN210" s="41">
        <v>10.535349</v>
      </c>
      <c r="AO210" s="41">
        <v>14.347938818000001</v>
      </c>
      <c r="AP210" s="66">
        <f t="shared" si="22"/>
        <v>207.798421244</v>
      </c>
      <c r="AQ210" s="26">
        <v>113.07504037</v>
      </c>
      <c r="AR210" s="26">
        <v>0</v>
      </c>
      <c r="AS210" s="26">
        <v>0</v>
      </c>
      <c r="AT210" s="26">
        <v>60.532155600000003</v>
      </c>
      <c r="AU210" s="26">
        <v>60.782574799999999</v>
      </c>
      <c r="AV210" s="26">
        <v>72.009764899999993</v>
      </c>
      <c r="AW210" s="26">
        <v>0</v>
      </c>
      <c r="AX210" s="26">
        <v>61.618199500000003</v>
      </c>
      <c r="AY210" s="26">
        <v>61.549858</v>
      </c>
      <c r="AZ210" s="12">
        <f t="shared" si="23"/>
        <v>18347.898917691953</v>
      </c>
    </row>
    <row r="211" spans="7:52" x14ac:dyDescent="0.3">
      <c r="G211" s="6"/>
      <c r="H211" s="6"/>
      <c r="I211" s="7"/>
      <c r="J211" s="11"/>
      <c r="P211" s="72"/>
      <c r="Q211" s="64"/>
      <c r="T211" s="9"/>
      <c r="U211" s="12"/>
      <c r="V211" s="12"/>
      <c r="W211" s="12"/>
      <c r="AC211" s="28"/>
      <c r="AE211" s="28"/>
      <c r="AG211" s="41">
        <v>77.466520759000005</v>
      </c>
      <c r="AH211" s="41">
        <v>0</v>
      </c>
      <c r="AI211" s="41">
        <v>0</v>
      </c>
      <c r="AJ211" s="41">
        <v>3.9143069999999997E-3</v>
      </c>
      <c r="AK211" s="41">
        <v>4.7912550490000001</v>
      </c>
      <c r="AL211" s="41">
        <v>114.56625698900002</v>
      </c>
      <c r="AM211" s="41">
        <v>0</v>
      </c>
      <c r="AN211" s="41">
        <v>10.542006456000001</v>
      </c>
      <c r="AO211" s="41">
        <v>21.195870286000002</v>
      </c>
      <c r="AP211" s="66">
        <f t="shared" si="22"/>
        <v>228.56582384600003</v>
      </c>
      <c r="AQ211" s="26">
        <v>131.52045143000001</v>
      </c>
      <c r="AR211" s="26">
        <v>0</v>
      </c>
      <c r="AS211" s="26">
        <v>0</v>
      </c>
      <c r="AT211" s="26">
        <v>66.091070299999998</v>
      </c>
      <c r="AU211" s="26">
        <v>66.641554400000004</v>
      </c>
      <c r="AV211" s="26">
        <v>76.351771499999998</v>
      </c>
      <c r="AW211" s="26">
        <v>0</v>
      </c>
      <c r="AX211" s="26">
        <v>66.455466000000001</v>
      </c>
      <c r="AY211" s="26">
        <v>66.943429899999998</v>
      </c>
      <c r="AZ211" s="12">
        <f t="shared" si="23"/>
        <v>21374.822049169699</v>
      </c>
    </row>
    <row r="212" spans="7:52" x14ac:dyDescent="0.3">
      <c r="G212" s="6"/>
      <c r="H212" s="6"/>
      <c r="I212" s="7"/>
      <c r="J212" s="11"/>
      <c r="P212" s="72"/>
      <c r="Q212" s="64"/>
      <c r="T212" s="9"/>
      <c r="U212" s="12"/>
      <c r="V212" s="12"/>
      <c r="W212" s="12"/>
      <c r="AC212" s="28"/>
      <c r="AE212" s="28"/>
      <c r="AG212" s="41">
        <v>97.245191706</v>
      </c>
      <c r="AH212" s="41">
        <v>0</v>
      </c>
      <c r="AI212" s="41">
        <v>0</v>
      </c>
      <c r="AJ212" s="41">
        <v>3.393283E-3</v>
      </c>
      <c r="AK212" s="41">
        <v>2.7796119230000005</v>
      </c>
      <c r="AL212" s="41">
        <v>155.04207812900003</v>
      </c>
      <c r="AM212" s="41">
        <v>0</v>
      </c>
      <c r="AN212" s="41">
        <v>10.5402153</v>
      </c>
      <c r="AO212" s="41">
        <v>52.487912425999994</v>
      </c>
      <c r="AP212" s="66">
        <f t="shared" si="22"/>
        <v>318.09840276700004</v>
      </c>
      <c r="AQ212" s="26">
        <v>139.35451483</v>
      </c>
      <c r="AR212" s="26">
        <v>0</v>
      </c>
      <c r="AS212" s="26">
        <v>0</v>
      </c>
      <c r="AT212" s="26">
        <v>61.5729039</v>
      </c>
      <c r="AU212" s="26">
        <v>61.784418600000002</v>
      </c>
      <c r="AV212" s="26">
        <v>73.223561700000005</v>
      </c>
      <c r="AW212" s="26">
        <v>0</v>
      </c>
      <c r="AX212" s="26">
        <v>62.627251700000002</v>
      </c>
      <c r="AY212" s="26">
        <v>65.662743399999997</v>
      </c>
      <c r="AZ212" s="12">
        <f t="shared" si="23"/>
        <v>29182.840366394674</v>
      </c>
    </row>
    <row r="213" spans="7:52" x14ac:dyDescent="0.3">
      <c r="G213" s="6"/>
      <c r="H213" s="6"/>
      <c r="I213" s="7"/>
      <c r="J213" s="11"/>
      <c r="P213" s="72"/>
      <c r="Q213" s="64"/>
      <c r="T213" s="9"/>
      <c r="U213" s="12"/>
      <c r="V213" s="12"/>
      <c r="W213" s="12"/>
      <c r="AC213" s="28"/>
      <c r="AE213" s="28"/>
      <c r="AG213" s="41">
        <v>75.664838111000009</v>
      </c>
      <c r="AH213" s="41">
        <v>0</v>
      </c>
      <c r="AI213" s="41">
        <v>0</v>
      </c>
      <c r="AJ213" s="41">
        <v>3.5191530000000001E-3</v>
      </c>
      <c r="AK213" s="41">
        <v>1.687662024</v>
      </c>
      <c r="AL213" s="41">
        <v>174.4432164639999</v>
      </c>
      <c r="AM213" s="41">
        <v>0</v>
      </c>
      <c r="AN213" s="41">
        <v>10.361625994000001</v>
      </c>
      <c r="AO213" s="41">
        <v>34.388620639999992</v>
      </c>
      <c r="AP213" s="66">
        <f t="shared" si="22"/>
        <v>296.54948238599991</v>
      </c>
      <c r="AQ213" s="26">
        <v>153.04607443</v>
      </c>
      <c r="AR213" s="26">
        <v>0</v>
      </c>
      <c r="AS213" s="26">
        <v>0</v>
      </c>
      <c r="AT213" s="26">
        <v>59.1222402</v>
      </c>
      <c r="AU213" s="26">
        <v>60.829303199999998</v>
      </c>
      <c r="AV213" s="26">
        <v>70.932731799999999</v>
      </c>
      <c r="AW213" s="26">
        <v>0</v>
      </c>
      <c r="AX213" s="26">
        <v>60.1555927</v>
      </c>
      <c r="AY213" s="26">
        <v>62.2105557</v>
      </c>
      <c r="AZ213" s="12">
        <f t="shared" si="23"/>
        <v>26819.452650981933</v>
      </c>
    </row>
    <row r="214" spans="7:52" x14ac:dyDescent="0.3">
      <c r="G214" s="6"/>
      <c r="H214" s="6"/>
      <c r="I214" s="7"/>
      <c r="J214" s="11"/>
      <c r="P214" s="72"/>
      <c r="Q214" s="64"/>
      <c r="T214" s="9"/>
      <c r="U214" s="12"/>
      <c r="V214" s="12"/>
      <c r="W214" s="12"/>
      <c r="AC214" s="28"/>
      <c r="AE214" s="28"/>
      <c r="AG214" s="41">
        <v>79.234400508999997</v>
      </c>
      <c r="AH214" s="41">
        <v>0</v>
      </c>
      <c r="AI214" s="41">
        <v>0</v>
      </c>
      <c r="AJ214" s="41">
        <v>4.5484779999999999E-3</v>
      </c>
      <c r="AK214" s="41">
        <v>1.7973432220000001</v>
      </c>
      <c r="AL214" s="41">
        <v>175.55242095200001</v>
      </c>
      <c r="AM214" s="41">
        <v>0</v>
      </c>
      <c r="AN214" s="41">
        <v>11.919426738000002</v>
      </c>
      <c r="AO214" s="41">
        <v>24.111331406000001</v>
      </c>
      <c r="AP214" s="66">
        <f t="shared" si="22"/>
        <v>292.61947130499999</v>
      </c>
      <c r="AQ214" s="26">
        <v>157.83444356999999</v>
      </c>
      <c r="AR214" s="26">
        <v>0</v>
      </c>
      <c r="AS214" s="26">
        <v>0</v>
      </c>
      <c r="AT214" s="26">
        <v>59.970353799999998</v>
      </c>
      <c r="AU214" s="26">
        <v>58.340385599999998</v>
      </c>
      <c r="AV214" s="26">
        <v>67.589702200000005</v>
      </c>
      <c r="AW214" s="26">
        <v>0</v>
      </c>
      <c r="AX214" s="26">
        <v>57.841955200000001</v>
      </c>
      <c r="AY214" s="26">
        <v>60.320623500000004</v>
      </c>
      <c r="AZ214" s="12">
        <f t="shared" si="23"/>
        <v>26620.437330251327</v>
      </c>
    </row>
    <row r="215" spans="7:52" x14ac:dyDescent="0.3">
      <c r="G215" s="6"/>
      <c r="H215" s="6"/>
      <c r="I215" s="7"/>
      <c r="J215" s="11"/>
      <c r="P215" s="72"/>
      <c r="Q215" s="64"/>
      <c r="T215" s="9"/>
      <c r="U215" s="12"/>
      <c r="V215" s="12"/>
      <c r="W215" s="12"/>
      <c r="AC215" s="28"/>
      <c r="AE215" s="28"/>
      <c r="AG215" s="41">
        <v>243.329263798</v>
      </c>
      <c r="AH215" s="41">
        <v>0</v>
      </c>
      <c r="AI215" s="41">
        <v>0</v>
      </c>
      <c r="AJ215" s="41">
        <v>1.4576530000000002E-3</v>
      </c>
      <c r="AK215" s="41">
        <v>1.6233574530000001</v>
      </c>
      <c r="AL215" s="41">
        <v>261.70879965377998</v>
      </c>
      <c r="AM215" s="41">
        <v>0</v>
      </c>
      <c r="AN215" s="41">
        <v>11.272630465999999</v>
      </c>
      <c r="AO215" s="41">
        <v>52.502125025999995</v>
      </c>
      <c r="AP215" s="66">
        <f t="shared" si="22"/>
        <v>570.43763404978006</v>
      </c>
      <c r="AQ215" s="26">
        <v>91.925719749999999</v>
      </c>
      <c r="AR215" s="26">
        <v>0</v>
      </c>
      <c r="AS215" s="26">
        <v>0</v>
      </c>
      <c r="AT215" s="26">
        <v>45.646598300000001</v>
      </c>
      <c r="AU215" s="26">
        <v>47.675859199999998</v>
      </c>
      <c r="AV215" s="26">
        <v>59.893500699999997</v>
      </c>
      <c r="AW215" s="26">
        <v>0</v>
      </c>
      <c r="AX215" s="26">
        <v>46.962815300000003</v>
      </c>
      <c r="AY215" s="26">
        <v>59.351226199999999</v>
      </c>
      <c r="AZ215" s="12">
        <f t="shared" si="23"/>
        <v>41765.795345308761</v>
      </c>
    </row>
    <row r="216" spans="7:52" x14ac:dyDescent="0.3">
      <c r="G216" s="6"/>
      <c r="H216" s="6"/>
      <c r="I216" s="7"/>
      <c r="J216" s="11"/>
      <c r="P216" s="72"/>
      <c r="Q216" s="64"/>
      <c r="T216" s="9"/>
      <c r="U216" s="12"/>
      <c r="V216" s="12"/>
      <c r="W216" s="12"/>
      <c r="AC216" s="28"/>
      <c r="AE216" s="28"/>
      <c r="AG216" s="41">
        <v>354.85829961700006</v>
      </c>
      <c r="AH216" s="41">
        <v>0</v>
      </c>
      <c r="AI216" s="41">
        <v>0</v>
      </c>
      <c r="AJ216" s="41">
        <v>0</v>
      </c>
      <c r="AK216" s="41">
        <v>0.95265698300000001</v>
      </c>
      <c r="AL216" s="41">
        <v>407.824521619</v>
      </c>
      <c r="AM216" s="41">
        <v>0</v>
      </c>
      <c r="AN216" s="41">
        <v>10.757860637999999</v>
      </c>
      <c r="AO216" s="41">
        <v>55.489572332000002</v>
      </c>
      <c r="AP216" s="66">
        <f t="shared" si="22"/>
        <v>829.88291118900008</v>
      </c>
      <c r="AQ216" s="26">
        <v>75.578427180000006</v>
      </c>
      <c r="AR216" s="26">
        <v>0</v>
      </c>
      <c r="AS216" s="26">
        <v>0</v>
      </c>
      <c r="AT216" s="26">
        <v>0</v>
      </c>
      <c r="AU216" s="26">
        <v>41.548857300000002</v>
      </c>
      <c r="AV216" s="26">
        <v>52.798470500000001</v>
      </c>
      <c r="AW216" s="26">
        <v>0</v>
      </c>
      <c r="AX216" s="26">
        <v>44.454068300000003</v>
      </c>
      <c r="AY216" s="26">
        <v>55.315406000000003</v>
      </c>
      <c r="AZ216" s="12">
        <f t="shared" si="23"/>
        <v>51939.383833616448</v>
      </c>
    </row>
    <row r="217" spans="7:52" x14ac:dyDescent="0.3">
      <c r="G217" s="6"/>
      <c r="H217" s="6"/>
      <c r="I217" s="7"/>
      <c r="J217" s="11"/>
      <c r="P217" s="72"/>
      <c r="Q217" s="64"/>
      <c r="T217" s="9"/>
      <c r="U217" s="12"/>
      <c r="V217" s="12"/>
      <c r="W217" s="12"/>
      <c r="AC217" s="28"/>
      <c r="AE217" s="28"/>
      <c r="AG217" s="41">
        <v>273.27069416000001</v>
      </c>
      <c r="AH217" s="41">
        <v>0</v>
      </c>
      <c r="AI217" s="41">
        <v>0</v>
      </c>
      <c r="AJ217" s="41">
        <v>0</v>
      </c>
      <c r="AK217" s="41">
        <v>1.760939622</v>
      </c>
      <c r="AL217" s="41">
        <v>407.96139360100017</v>
      </c>
      <c r="AM217" s="41">
        <v>0</v>
      </c>
      <c r="AN217" s="41">
        <v>12.418925131999998</v>
      </c>
      <c r="AO217" s="41">
        <v>61.343153722000011</v>
      </c>
      <c r="AP217" s="66">
        <f t="shared" si="22"/>
        <v>756.75510623700029</v>
      </c>
      <c r="AQ217" s="26">
        <v>89.414112590000002</v>
      </c>
      <c r="AR217" s="26">
        <v>0</v>
      </c>
      <c r="AS217" s="26">
        <v>0</v>
      </c>
      <c r="AT217" s="26">
        <v>0</v>
      </c>
      <c r="AU217" s="26">
        <v>46.648207999999997</v>
      </c>
      <c r="AV217" s="26">
        <v>55.7914314</v>
      </c>
      <c r="AW217" s="26">
        <v>0</v>
      </c>
      <c r="AX217" s="26">
        <v>47.708889999999997</v>
      </c>
      <c r="AY217" s="26">
        <v>56.949460700000003</v>
      </c>
      <c r="AZ217" s="12">
        <f t="shared" si="23"/>
        <v>51363.104053016716</v>
      </c>
    </row>
    <row r="218" spans="7:52" x14ac:dyDescent="0.3">
      <c r="G218" s="6"/>
      <c r="H218" s="6"/>
      <c r="I218" s="7"/>
      <c r="J218" s="11"/>
      <c r="P218" s="72"/>
      <c r="Q218" s="64"/>
      <c r="T218" s="9"/>
      <c r="U218" s="12"/>
      <c r="V218" s="12"/>
      <c r="W218" s="12"/>
      <c r="AC218" s="28"/>
      <c r="AE218" s="28"/>
      <c r="AG218" s="41">
        <v>139.11751356799999</v>
      </c>
      <c r="AH218" s="41">
        <v>0</v>
      </c>
      <c r="AI218" s="41">
        <v>0</v>
      </c>
      <c r="AJ218" s="41">
        <v>0</v>
      </c>
      <c r="AK218" s="41">
        <v>0.77528010799999991</v>
      </c>
      <c r="AL218" s="41">
        <v>175.52325376900001</v>
      </c>
      <c r="AM218" s="41">
        <v>0</v>
      </c>
      <c r="AN218" s="41">
        <v>12.263641824</v>
      </c>
      <c r="AO218" s="41">
        <v>13.39697896</v>
      </c>
      <c r="AP218" s="66">
        <f t="shared" si="22"/>
        <v>341.07666822900001</v>
      </c>
      <c r="AQ218" s="26">
        <v>111.67568401</v>
      </c>
      <c r="AR218" s="26">
        <v>0</v>
      </c>
      <c r="AS218" s="26">
        <v>0</v>
      </c>
      <c r="AT218" s="26">
        <v>0</v>
      </c>
      <c r="AU218" s="26">
        <v>52.3548708</v>
      </c>
      <c r="AV218" s="26">
        <v>60.873442699999998</v>
      </c>
      <c r="AW218" s="26">
        <v>0</v>
      </c>
      <c r="AX218" s="26">
        <v>51.3776127</v>
      </c>
      <c r="AY218" s="26">
        <v>51.614511499999999</v>
      </c>
      <c r="AZ218" s="12">
        <f t="shared" si="23"/>
        <v>27582.893070710958</v>
      </c>
    </row>
    <row r="219" spans="7:52" x14ac:dyDescent="0.3">
      <c r="G219" s="6"/>
      <c r="H219" s="6"/>
      <c r="I219" s="7"/>
      <c r="J219" s="11"/>
      <c r="P219" s="72"/>
      <c r="Q219" s="64"/>
      <c r="T219" s="9"/>
      <c r="U219" s="12"/>
      <c r="V219" s="12"/>
      <c r="W219" s="12"/>
      <c r="AC219" s="28"/>
      <c r="AE219" s="28"/>
      <c r="AG219" s="41">
        <v>64.75800903999999</v>
      </c>
      <c r="AH219" s="41">
        <v>0</v>
      </c>
      <c r="AI219" s="41">
        <v>0</v>
      </c>
      <c r="AJ219" s="41">
        <v>0</v>
      </c>
      <c r="AK219" s="41">
        <v>1.6305604359999999</v>
      </c>
      <c r="AL219" s="41">
        <v>164.68072666899999</v>
      </c>
      <c r="AM219" s="41">
        <v>0</v>
      </c>
      <c r="AN219" s="41">
        <v>12.44113742</v>
      </c>
      <c r="AO219" s="41">
        <v>27.118594748000003</v>
      </c>
      <c r="AP219" s="66">
        <f t="shared" si="22"/>
        <v>270.62902831299999</v>
      </c>
      <c r="AQ219" s="26">
        <v>135.88771030999999</v>
      </c>
      <c r="AR219" s="26">
        <v>0</v>
      </c>
      <c r="AS219" s="26">
        <v>0</v>
      </c>
      <c r="AT219" s="26">
        <v>0</v>
      </c>
      <c r="AU219" s="26">
        <v>53.981357299999999</v>
      </c>
      <c r="AV219" s="26">
        <v>62.901360799999999</v>
      </c>
      <c r="AW219" s="26">
        <v>0</v>
      </c>
      <c r="AX219" s="26">
        <v>53.446163900000002</v>
      </c>
      <c r="AY219" s="26">
        <v>56.709948599999997</v>
      </c>
      <c r="AZ219" s="12">
        <f t="shared" si="23"/>
        <v>21449.304427102841</v>
      </c>
    </row>
    <row r="220" spans="7:52" x14ac:dyDescent="0.3">
      <c r="G220" s="6"/>
      <c r="H220" s="6"/>
      <c r="I220" s="7"/>
      <c r="J220" s="11"/>
      <c r="P220" s="72"/>
      <c r="Q220" s="64"/>
      <c r="T220" s="9"/>
      <c r="U220" s="12"/>
      <c r="V220" s="12"/>
      <c r="W220" s="12"/>
      <c r="AC220" s="28"/>
      <c r="AE220" s="28"/>
      <c r="AG220" s="41">
        <v>39.320912542000002</v>
      </c>
      <c r="AH220" s="41">
        <v>0</v>
      </c>
      <c r="AI220" s="41">
        <v>0</v>
      </c>
      <c r="AJ220" s="41">
        <v>0</v>
      </c>
      <c r="AK220" s="41">
        <v>2.0108993750000002</v>
      </c>
      <c r="AL220" s="41">
        <v>101.60621646100002</v>
      </c>
      <c r="AM220" s="41">
        <v>0</v>
      </c>
      <c r="AN220" s="41">
        <v>11.858074654000001</v>
      </c>
      <c r="AO220" s="41">
        <v>47.009950514000003</v>
      </c>
      <c r="AP220" s="66">
        <f t="shared" si="22"/>
        <v>201.80605354600002</v>
      </c>
      <c r="AQ220" s="26">
        <v>179.29647358</v>
      </c>
      <c r="AR220" s="26">
        <v>0</v>
      </c>
      <c r="AS220" s="26">
        <v>0</v>
      </c>
      <c r="AT220" s="26">
        <v>0</v>
      </c>
      <c r="AU220" s="26">
        <v>57.4571617</v>
      </c>
      <c r="AV220" s="26">
        <v>66.660719700000001</v>
      </c>
      <c r="AW220" s="26">
        <v>0</v>
      </c>
      <c r="AX220" s="26">
        <v>56.814632099999997</v>
      </c>
      <c r="AY220" s="26">
        <v>59.205717100000001</v>
      </c>
      <c r="AZ220" s="12">
        <f t="shared" si="23"/>
        <v>17395.755022462476</v>
      </c>
    </row>
    <row r="221" spans="7:52" x14ac:dyDescent="0.3">
      <c r="G221" s="6"/>
      <c r="H221" s="6"/>
      <c r="I221" s="7"/>
      <c r="J221" s="11"/>
      <c r="P221" s="72"/>
      <c r="Q221" s="64"/>
      <c r="T221" s="9"/>
      <c r="U221" s="12"/>
      <c r="V221" s="12"/>
      <c r="W221" s="12"/>
      <c r="AC221" s="28"/>
      <c r="AE221" s="28"/>
      <c r="AG221" s="41">
        <v>31.483873720999995</v>
      </c>
      <c r="AH221" s="41">
        <v>0</v>
      </c>
      <c r="AI221" s="41">
        <v>0</v>
      </c>
      <c r="AJ221" s="41">
        <v>0</v>
      </c>
      <c r="AK221" s="41">
        <v>2.7455109800000002</v>
      </c>
      <c r="AL221" s="41">
        <v>104.79900603500002</v>
      </c>
      <c r="AM221" s="41">
        <v>0</v>
      </c>
      <c r="AN221" s="41">
        <v>12.388729836</v>
      </c>
      <c r="AO221" s="41">
        <v>62.656666472000005</v>
      </c>
      <c r="AP221" s="66">
        <f t="shared" si="22"/>
        <v>214.07378704400003</v>
      </c>
      <c r="AQ221" s="26">
        <v>216.2836709</v>
      </c>
      <c r="AR221" s="26">
        <v>0</v>
      </c>
      <c r="AS221" s="26">
        <v>0</v>
      </c>
      <c r="AT221" s="26">
        <v>0</v>
      </c>
      <c r="AU221" s="26">
        <v>60.067033700000003</v>
      </c>
      <c r="AV221" s="26">
        <v>70.392231800000005</v>
      </c>
      <c r="AW221" s="26">
        <v>0</v>
      </c>
      <c r="AX221" s="26">
        <v>59.981698899999998</v>
      </c>
      <c r="AY221" s="26">
        <v>61.726972699999997</v>
      </c>
      <c r="AZ221" s="12">
        <f t="shared" si="23"/>
        <v>18962.10181188117</v>
      </c>
    </row>
    <row r="222" spans="7:52" x14ac:dyDescent="0.3">
      <c r="G222" s="6"/>
      <c r="H222" s="6"/>
      <c r="I222" s="7"/>
      <c r="J222" s="11"/>
      <c r="P222" s="72"/>
      <c r="Q222" s="64"/>
      <c r="T222" s="9"/>
      <c r="U222" s="12"/>
      <c r="V222" s="12"/>
      <c r="W222" s="12"/>
      <c r="AC222" s="28"/>
      <c r="AE222" s="28"/>
      <c r="AG222" s="41">
        <v>30.676002442999998</v>
      </c>
      <c r="AH222" s="41">
        <v>0</v>
      </c>
      <c r="AI222" s="41">
        <v>0</v>
      </c>
      <c r="AJ222" s="41">
        <v>0</v>
      </c>
      <c r="AK222" s="41">
        <v>1.359411167</v>
      </c>
      <c r="AL222" s="41">
        <v>116.31990066699997</v>
      </c>
      <c r="AM222" s="41">
        <v>0</v>
      </c>
      <c r="AN222" s="41">
        <v>10.940234574</v>
      </c>
      <c r="AO222" s="41">
        <v>67.393980166000006</v>
      </c>
      <c r="AP222" s="66">
        <f t="shared" si="22"/>
        <v>226.68952901699996</v>
      </c>
      <c r="AQ222" s="26">
        <v>193.81853154000001</v>
      </c>
      <c r="AR222" s="26">
        <v>0</v>
      </c>
      <c r="AS222" s="26">
        <v>0</v>
      </c>
      <c r="AT222" s="26">
        <v>0</v>
      </c>
      <c r="AU222" s="26">
        <v>59.476319099999998</v>
      </c>
      <c r="AV222" s="26">
        <v>69.933773400000007</v>
      </c>
      <c r="AW222" s="26">
        <v>0</v>
      </c>
      <c r="AX222" s="26">
        <v>59.938784200000001</v>
      </c>
      <c r="AY222" s="26">
        <v>61.9602431</v>
      </c>
      <c r="AZ222" s="12">
        <f t="shared" si="23"/>
        <v>18992.611848323097</v>
      </c>
    </row>
    <row r="223" spans="7:52" x14ac:dyDescent="0.3">
      <c r="G223" s="6"/>
      <c r="H223" s="6"/>
      <c r="I223" s="7"/>
      <c r="J223" s="11"/>
      <c r="P223" s="72"/>
      <c r="Q223" s="64"/>
      <c r="T223" s="9"/>
      <c r="U223" s="12"/>
      <c r="V223" s="12"/>
      <c r="W223" s="12"/>
      <c r="AC223" s="28"/>
      <c r="AE223" s="28"/>
      <c r="AG223" s="41">
        <v>98.235931891999996</v>
      </c>
      <c r="AH223" s="41">
        <v>0</v>
      </c>
      <c r="AI223" s="41">
        <v>0</v>
      </c>
      <c r="AJ223" s="41">
        <v>0</v>
      </c>
      <c r="AK223" s="41">
        <v>0.94345809999999997</v>
      </c>
      <c r="AL223" s="41">
        <v>136.87153271999998</v>
      </c>
      <c r="AM223" s="41">
        <v>0</v>
      </c>
      <c r="AN223" s="41">
        <v>11.350003853999999</v>
      </c>
      <c r="AO223" s="41">
        <v>68.998586484</v>
      </c>
      <c r="AP223" s="66">
        <f t="shared" si="22"/>
        <v>316.39951305</v>
      </c>
      <c r="AQ223" s="26">
        <v>100.19436854</v>
      </c>
      <c r="AR223" s="26">
        <v>0</v>
      </c>
      <c r="AS223" s="26">
        <v>0</v>
      </c>
      <c r="AT223" s="26">
        <v>0</v>
      </c>
      <c r="AU223" s="26">
        <v>51.318168900000003</v>
      </c>
      <c r="AV223" s="26">
        <v>64.5793252</v>
      </c>
      <c r="AW223" s="26">
        <v>0</v>
      </c>
      <c r="AX223" s="26">
        <v>54.059466899999997</v>
      </c>
      <c r="AY223" s="26">
        <v>58.092789500000002</v>
      </c>
      <c r="AZ223" s="12">
        <f t="shared" si="23"/>
        <v>23352.070446203325</v>
      </c>
    </row>
    <row r="224" spans="7:52" x14ac:dyDescent="0.3">
      <c r="G224" s="6"/>
      <c r="H224" s="6"/>
      <c r="I224" s="7"/>
      <c r="J224" s="11"/>
      <c r="P224" s="72"/>
      <c r="Q224" s="64"/>
      <c r="T224" s="9"/>
      <c r="U224" s="12"/>
      <c r="V224" s="12"/>
      <c r="W224" s="12"/>
      <c r="AC224" s="28"/>
      <c r="AE224" s="28"/>
      <c r="AG224" s="41">
        <v>70.515516898999991</v>
      </c>
      <c r="AH224" s="41">
        <v>0</v>
      </c>
      <c r="AI224" s="41">
        <v>0</v>
      </c>
      <c r="AJ224" s="41">
        <v>0</v>
      </c>
      <c r="AK224" s="41">
        <v>1.3159127239999997</v>
      </c>
      <c r="AL224" s="41">
        <v>174.99583323900001</v>
      </c>
      <c r="AM224" s="41">
        <v>0</v>
      </c>
      <c r="AN224" s="41">
        <v>9.2124552780000002</v>
      </c>
      <c r="AO224" s="41">
        <v>65.460120734</v>
      </c>
      <c r="AP224" s="66">
        <f t="shared" si="22"/>
        <v>321.49983887399998</v>
      </c>
      <c r="AQ224" s="26">
        <v>134.52261805000001</v>
      </c>
      <c r="AR224" s="26">
        <v>0</v>
      </c>
      <c r="AS224" s="26">
        <v>0</v>
      </c>
      <c r="AT224" s="26">
        <v>0</v>
      </c>
      <c r="AU224" s="26">
        <v>55.4781847</v>
      </c>
      <c r="AV224" s="26">
        <v>64.671587599999995</v>
      </c>
      <c r="AW224" s="26">
        <v>0</v>
      </c>
      <c r="AX224" s="26">
        <v>55.389632400000004</v>
      </c>
      <c r="AY224" s="26">
        <v>57.1567753</v>
      </c>
      <c r="AZ224" s="12">
        <f t="shared" si="23"/>
        <v>25127.958677758597</v>
      </c>
    </row>
    <row r="225" spans="7:52" x14ac:dyDescent="0.3">
      <c r="G225" s="6"/>
      <c r="H225" s="6"/>
      <c r="I225" s="7"/>
      <c r="J225" s="11"/>
      <c r="P225" s="72"/>
      <c r="Q225" s="64"/>
      <c r="T225" s="9"/>
      <c r="U225" s="12"/>
      <c r="V225" s="12"/>
      <c r="W225" s="12"/>
      <c r="AC225" s="28"/>
      <c r="AE225" s="28"/>
      <c r="AG225" s="41">
        <v>101.71894405499999</v>
      </c>
      <c r="AH225" s="41">
        <v>0</v>
      </c>
      <c r="AI225" s="41">
        <v>0</v>
      </c>
      <c r="AJ225" s="41">
        <v>0</v>
      </c>
      <c r="AK225" s="41">
        <v>0.57031179700000001</v>
      </c>
      <c r="AL225" s="41">
        <v>157.55414991699996</v>
      </c>
      <c r="AM225" s="41">
        <v>0</v>
      </c>
      <c r="AN225" s="41">
        <v>9.5604680900000005</v>
      </c>
      <c r="AO225" s="41">
        <v>27.685058575999999</v>
      </c>
      <c r="AP225" s="66">
        <f t="shared" si="22"/>
        <v>297.088932435</v>
      </c>
      <c r="AQ225" s="26">
        <v>110.53911884999999</v>
      </c>
      <c r="AR225" s="26">
        <v>0</v>
      </c>
      <c r="AS225" s="26">
        <v>0</v>
      </c>
      <c r="AT225" s="26">
        <v>0</v>
      </c>
      <c r="AU225" s="26">
        <v>51.086044100000002</v>
      </c>
      <c r="AV225" s="26">
        <v>60.464032000000003</v>
      </c>
      <c r="AW225" s="26">
        <v>0</v>
      </c>
      <c r="AX225" s="26">
        <v>49.899312500000001</v>
      </c>
      <c r="AY225" s="26">
        <v>52.954158300000003</v>
      </c>
      <c r="AZ225" s="12">
        <f t="shared" si="23"/>
        <v>22742.516341366183</v>
      </c>
    </row>
    <row r="226" spans="7:52" x14ac:dyDescent="0.3">
      <c r="G226" s="6"/>
      <c r="H226" s="6"/>
      <c r="I226" s="7"/>
      <c r="J226" s="11"/>
      <c r="P226" s="72"/>
      <c r="Q226" s="64"/>
      <c r="T226" s="9"/>
      <c r="U226" s="12"/>
      <c r="V226" s="12"/>
      <c r="W226" s="12"/>
      <c r="AC226" s="28"/>
      <c r="AE226" s="28"/>
      <c r="AG226" s="41">
        <v>213.748447521</v>
      </c>
      <c r="AH226" s="41">
        <v>0</v>
      </c>
      <c r="AI226" s="41">
        <v>0</v>
      </c>
      <c r="AJ226" s="41">
        <v>0</v>
      </c>
      <c r="AK226" s="41">
        <v>0.48933379599999999</v>
      </c>
      <c r="AL226" s="41">
        <v>187.425485259</v>
      </c>
      <c r="AM226" s="41">
        <v>0</v>
      </c>
      <c r="AN226" s="41">
        <v>9.9602012580000014</v>
      </c>
      <c r="AO226" s="41">
        <v>17.027953310000001</v>
      </c>
      <c r="AP226" s="66">
        <f t="shared" si="22"/>
        <v>428.65142114399998</v>
      </c>
      <c r="AQ226" s="26">
        <v>93.278685289999999</v>
      </c>
      <c r="AR226" s="26">
        <v>0</v>
      </c>
      <c r="AS226" s="26">
        <v>0</v>
      </c>
      <c r="AT226" s="26">
        <v>0</v>
      </c>
      <c r="AU226" s="26">
        <v>49.402729000000001</v>
      </c>
      <c r="AV226" s="26">
        <v>58.984378</v>
      </c>
      <c r="AW226" s="26">
        <v>0</v>
      </c>
      <c r="AX226" s="26">
        <v>46.423955100000001</v>
      </c>
      <c r="AY226" s="26">
        <v>48.072937799999998</v>
      </c>
      <c r="AZ226" s="12">
        <f t="shared" si="23"/>
        <v>32298.499938123343</v>
      </c>
    </row>
    <row r="227" spans="7:52" x14ac:dyDescent="0.3">
      <c r="G227" s="6"/>
      <c r="H227" s="6"/>
      <c r="I227" s="7"/>
      <c r="J227" s="11"/>
      <c r="P227" s="72"/>
      <c r="Q227" s="64"/>
      <c r="T227" s="9"/>
      <c r="U227" s="12"/>
      <c r="V227" s="12"/>
      <c r="W227" s="12"/>
      <c r="AC227" s="28"/>
      <c r="AE227" s="28"/>
      <c r="AG227" s="41">
        <v>278.61743722199998</v>
      </c>
      <c r="AH227" s="41">
        <v>0</v>
      </c>
      <c r="AI227" s="41">
        <v>0</v>
      </c>
      <c r="AJ227" s="41">
        <v>0</v>
      </c>
      <c r="AK227" s="41">
        <v>0.221378832</v>
      </c>
      <c r="AL227" s="41">
        <v>402.5825771420001</v>
      </c>
      <c r="AM227" s="41">
        <v>0</v>
      </c>
      <c r="AN227" s="41">
        <v>8.2701415859999994</v>
      </c>
      <c r="AO227" s="41">
        <v>54.833942224000012</v>
      </c>
      <c r="AP227" s="66">
        <f t="shared" si="22"/>
        <v>744.52547700600007</v>
      </c>
      <c r="AQ227" s="26">
        <v>76.970384089999996</v>
      </c>
      <c r="AR227" s="26">
        <v>0</v>
      </c>
      <c r="AS227" s="26">
        <v>0</v>
      </c>
      <c r="AT227" s="26">
        <v>0</v>
      </c>
      <c r="AU227" s="26">
        <v>40.0457021</v>
      </c>
      <c r="AV227" s="26">
        <v>48.070021300000001</v>
      </c>
      <c r="AW227" s="26">
        <v>0</v>
      </c>
      <c r="AX227" s="26">
        <v>40.362276199999997</v>
      </c>
      <c r="AY227" s="26">
        <v>54.044352400000001</v>
      </c>
      <c r="AZ227" s="12">
        <f t="shared" si="23"/>
        <v>44103.576122073493</v>
      </c>
    </row>
    <row r="228" spans="7:52" x14ac:dyDescent="0.3">
      <c r="G228" s="6"/>
      <c r="H228" s="6"/>
      <c r="I228" s="7"/>
      <c r="J228" s="11"/>
      <c r="P228" s="72"/>
      <c r="Q228" s="64"/>
      <c r="T228" s="9"/>
      <c r="U228" s="12"/>
      <c r="V228" s="12"/>
      <c r="W228" s="12"/>
      <c r="AC228" s="28"/>
      <c r="AE228" s="28"/>
      <c r="AG228" s="41">
        <v>276.335457056</v>
      </c>
      <c r="AH228" s="41">
        <v>0</v>
      </c>
      <c r="AI228" s="41">
        <v>0</v>
      </c>
      <c r="AJ228" s="41">
        <v>0</v>
      </c>
      <c r="AK228" s="41">
        <v>0.23444816399999999</v>
      </c>
      <c r="AL228" s="41">
        <v>317.46997229699986</v>
      </c>
      <c r="AM228" s="41">
        <v>0</v>
      </c>
      <c r="AN228" s="41">
        <v>9.8931857100000009</v>
      </c>
      <c r="AO228" s="41">
        <v>76.314729217999997</v>
      </c>
      <c r="AP228" s="66">
        <f t="shared" si="22"/>
        <v>680.24779244499996</v>
      </c>
      <c r="AQ228" s="26">
        <v>78.114530419999994</v>
      </c>
      <c r="AR228" s="26">
        <v>0</v>
      </c>
      <c r="AS228" s="26">
        <v>0</v>
      </c>
      <c r="AT228" s="26">
        <v>0</v>
      </c>
      <c r="AU228" s="26">
        <v>33.856984400000002</v>
      </c>
      <c r="AV228" s="26">
        <v>45.1605116</v>
      </c>
      <c r="AW228" s="26">
        <v>0</v>
      </c>
      <c r="AX228" s="26">
        <v>35.763527699999997</v>
      </c>
      <c r="AY228" s="26">
        <v>50.159113099999999</v>
      </c>
      <c r="AZ228" s="12">
        <f t="shared" si="23"/>
        <v>40112.552895949375</v>
      </c>
    </row>
    <row r="229" spans="7:52" x14ac:dyDescent="0.3">
      <c r="G229" s="6"/>
      <c r="H229" s="6"/>
      <c r="I229" s="7"/>
      <c r="J229" s="11"/>
      <c r="P229" s="72"/>
      <c r="Q229" s="64"/>
      <c r="T229" s="9"/>
      <c r="U229" s="12"/>
      <c r="V229" s="12"/>
      <c r="W229" s="12"/>
      <c r="AC229" s="28"/>
      <c r="AE229" s="28"/>
      <c r="AG229" s="41">
        <v>263.15179891000002</v>
      </c>
      <c r="AH229" s="41">
        <v>0</v>
      </c>
      <c r="AI229" s="41">
        <v>0</v>
      </c>
      <c r="AJ229" s="41">
        <v>0</v>
      </c>
      <c r="AK229" s="41">
        <v>0.143508002</v>
      </c>
      <c r="AL229" s="41">
        <v>215.30254713400006</v>
      </c>
      <c r="AM229" s="41">
        <v>0</v>
      </c>
      <c r="AN229" s="41">
        <v>10.086301152000003</v>
      </c>
      <c r="AO229" s="41">
        <v>64.154251981999991</v>
      </c>
      <c r="AP229" s="66">
        <f t="shared" si="22"/>
        <v>552.83840717999999</v>
      </c>
      <c r="AQ229" s="26">
        <v>84.77384017</v>
      </c>
      <c r="AR229" s="26">
        <v>0</v>
      </c>
      <c r="AS229" s="26">
        <v>0</v>
      </c>
      <c r="AT229" s="26">
        <v>0</v>
      </c>
      <c r="AU229" s="26">
        <v>37.430360100000001</v>
      </c>
      <c r="AV229" s="26">
        <v>48.3960565</v>
      </c>
      <c r="AW229" s="26">
        <v>0</v>
      </c>
      <c r="AX229" s="26">
        <v>38.084698400000001</v>
      </c>
      <c r="AY229" s="26">
        <v>51.912038000000003</v>
      </c>
      <c r="AZ229" s="12">
        <f t="shared" si="23"/>
        <v>36448.066037224053</v>
      </c>
    </row>
    <row r="230" spans="7:52" x14ac:dyDescent="0.3">
      <c r="G230" s="6"/>
      <c r="H230" s="6"/>
      <c r="I230" s="7"/>
      <c r="J230" s="11"/>
      <c r="P230" s="72"/>
      <c r="Q230" s="64"/>
      <c r="T230" s="9"/>
      <c r="U230" s="12"/>
      <c r="V230" s="12"/>
      <c r="W230" s="12"/>
      <c r="AC230" s="28"/>
      <c r="AE230" s="28"/>
      <c r="AG230" s="41">
        <v>173.18448645999999</v>
      </c>
      <c r="AH230" s="41">
        <v>0</v>
      </c>
      <c r="AI230" s="41">
        <v>0</v>
      </c>
      <c r="AJ230" s="41">
        <v>0</v>
      </c>
      <c r="AK230" s="41">
        <v>0.103318704</v>
      </c>
      <c r="AL230" s="41">
        <v>234.46816297500007</v>
      </c>
      <c r="AM230" s="41">
        <v>0</v>
      </c>
      <c r="AN230" s="41">
        <v>9.024564998999999</v>
      </c>
      <c r="AO230" s="41">
        <v>45.395489456</v>
      </c>
      <c r="AP230" s="66">
        <f t="shared" si="22"/>
        <v>462.17602259400007</v>
      </c>
      <c r="AQ230" s="26">
        <v>112.9117583</v>
      </c>
      <c r="AR230" s="26">
        <v>0</v>
      </c>
      <c r="AS230" s="26">
        <v>0</v>
      </c>
      <c r="AT230" s="26">
        <v>0</v>
      </c>
      <c r="AU230" s="26">
        <v>51.1389943</v>
      </c>
      <c r="AV230" s="26">
        <v>62.739997600000002</v>
      </c>
      <c r="AW230" s="26">
        <v>0</v>
      </c>
      <c r="AX230" s="26">
        <v>48.852202800000001</v>
      </c>
      <c r="AY230" s="26">
        <v>58.024436600000001</v>
      </c>
      <c r="AZ230" s="12">
        <f t="shared" si="23"/>
        <v>37345.298052802566</v>
      </c>
    </row>
    <row r="231" spans="7:52" x14ac:dyDescent="0.3">
      <c r="G231" s="6"/>
      <c r="H231" s="6"/>
      <c r="I231" s="7"/>
      <c r="J231" s="11"/>
      <c r="P231" s="72"/>
      <c r="Q231" s="64"/>
      <c r="T231" s="9"/>
      <c r="U231" s="12"/>
      <c r="V231" s="12"/>
      <c r="W231" s="12"/>
      <c r="AC231" s="28"/>
      <c r="AE231" s="28"/>
      <c r="AG231" s="41">
        <v>100.633278698</v>
      </c>
      <c r="AH231" s="41">
        <v>0</v>
      </c>
      <c r="AI231" s="41">
        <v>0</v>
      </c>
      <c r="AJ231" s="41">
        <v>0</v>
      </c>
      <c r="AK231" s="41">
        <v>0.12119875199999999</v>
      </c>
      <c r="AL231" s="41">
        <v>248.81503931300003</v>
      </c>
      <c r="AM231" s="41">
        <v>0</v>
      </c>
      <c r="AN231" s="41">
        <v>8.4774303990000011</v>
      </c>
      <c r="AO231" s="41">
        <v>40.717136887999999</v>
      </c>
      <c r="AP231" s="66">
        <f t="shared" si="22"/>
        <v>398.76408405000006</v>
      </c>
      <c r="AQ231" s="26">
        <v>120.9707836</v>
      </c>
      <c r="AR231" s="26">
        <v>0</v>
      </c>
      <c r="AS231" s="26">
        <v>0</v>
      </c>
      <c r="AT231" s="26">
        <v>0</v>
      </c>
      <c r="AU231" s="26">
        <v>56.590896800000003</v>
      </c>
      <c r="AV231" s="26">
        <v>65.050572700000004</v>
      </c>
      <c r="AW231" s="26">
        <v>0</v>
      </c>
      <c r="AX231" s="26">
        <v>56.183234499999998</v>
      </c>
      <c r="AY231" s="26">
        <v>60.562828799999998</v>
      </c>
      <c r="AZ231" s="12">
        <f t="shared" si="23"/>
        <v>31308.34058072319</v>
      </c>
    </row>
    <row r="232" spans="7:52" x14ac:dyDescent="0.3">
      <c r="G232" s="6"/>
      <c r="H232" s="6"/>
      <c r="I232" s="7"/>
      <c r="J232" s="11"/>
      <c r="P232" s="72"/>
      <c r="Q232" s="64"/>
      <c r="T232" s="9"/>
      <c r="U232" s="12"/>
      <c r="V232" s="12"/>
      <c r="W232" s="12"/>
      <c r="AC232" s="28"/>
      <c r="AE232" s="28"/>
      <c r="AG232" s="41">
        <v>88.602783381999998</v>
      </c>
      <c r="AH232" s="41">
        <v>0</v>
      </c>
      <c r="AI232" s="41">
        <v>0</v>
      </c>
      <c r="AJ232" s="41">
        <v>0</v>
      </c>
      <c r="AK232" s="41">
        <v>0.20206729700000001</v>
      </c>
      <c r="AL232" s="41">
        <v>162.59483402700005</v>
      </c>
      <c r="AM232" s="41">
        <v>0</v>
      </c>
      <c r="AN232" s="41">
        <v>6.3294038999999991</v>
      </c>
      <c r="AO232" s="41">
        <v>27.040700334</v>
      </c>
      <c r="AP232" s="66">
        <f t="shared" si="22"/>
        <v>284.76978894000007</v>
      </c>
      <c r="AQ232" s="26">
        <v>121.14384372000001</v>
      </c>
      <c r="AR232" s="26">
        <v>0</v>
      </c>
      <c r="AS232" s="26">
        <v>0</v>
      </c>
      <c r="AT232" s="26">
        <v>0</v>
      </c>
      <c r="AU232" s="26">
        <v>56.507971900000001</v>
      </c>
      <c r="AV232" s="26">
        <v>65.618789599999999</v>
      </c>
      <c r="AW232" s="26">
        <v>0</v>
      </c>
      <c r="AX232" s="26">
        <v>55.269581100000003</v>
      </c>
      <c r="AY232" s="26">
        <v>58.152583300000003</v>
      </c>
      <c r="AZ232" s="12">
        <f t="shared" si="23"/>
        <v>23336.686441220423</v>
      </c>
    </row>
    <row r="233" spans="7:52" x14ac:dyDescent="0.3">
      <c r="G233" s="6"/>
      <c r="H233" s="6"/>
      <c r="I233" s="7"/>
      <c r="J233" s="11"/>
      <c r="P233" s="72"/>
      <c r="Q233" s="64"/>
      <c r="T233" s="9"/>
      <c r="U233" s="12"/>
      <c r="V233" s="12"/>
      <c r="W233" s="12"/>
      <c r="AC233" s="28"/>
      <c r="AE233" s="28"/>
      <c r="AG233" s="41">
        <v>116.08780146299998</v>
      </c>
      <c r="AH233" s="41">
        <v>0</v>
      </c>
      <c r="AI233" s="41">
        <v>0</v>
      </c>
      <c r="AJ233" s="41">
        <v>0</v>
      </c>
      <c r="AK233" s="41">
        <v>0.27154741599999999</v>
      </c>
      <c r="AL233" s="41">
        <v>121.98642199900002</v>
      </c>
      <c r="AM233" s="41">
        <v>0</v>
      </c>
      <c r="AN233" s="41">
        <v>4.5275563439999997</v>
      </c>
      <c r="AO233" s="41">
        <v>23.810038164000002</v>
      </c>
      <c r="AP233" s="66">
        <f t="shared" si="22"/>
        <v>266.68336538599999</v>
      </c>
      <c r="AQ233" s="26">
        <v>101.11358851</v>
      </c>
      <c r="AR233" s="26">
        <v>0</v>
      </c>
      <c r="AS233" s="26">
        <v>0</v>
      </c>
      <c r="AT233" s="26">
        <v>0</v>
      </c>
      <c r="AU233" s="26">
        <v>57.480431500000002</v>
      </c>
      <c r="AV233" s="26">
        <v>66.347185199999998</v>
      </c>
      <c r="AW233" s="26">
        <v>0</v>
      </c>
      <c r="AX233" s="26">
        <v>56.147617799999999</v>
      </c>
      <c r="AY233" s="26">
        <v>57.1982608</v>
      </c>
      <c r="AZ233" s="12">
        <f t="shared" si="23"/>
        <v>21463.222858791058</v>
      </c>
    </row>
    <row r="234" spans="7:52" x14ac:dyDescent="0.3">
      <c r="G234" s="6"/>
      <c r="H234" s="6"/>
      <c r="I234" s="7"/>
      <c r="J234" s="11"/>
      <c r="P234" s="72"/>
      <c r="Q234" s="64"/>
      <c r="T234" s="9"/>
      <c r="U234" s="12"/>
      <c r="V234" s="12"/>
      <c r="W234" s="12"/>
      <c r="AC234" s="28"/>
      <c r="AE234" s="28"/>
      <c r="AG234" s="41">
        <v>136.79527134200001</v>
      </c>
      <c r="AH234" s="41">
        <v>0</v>
      </c>
      <c r="AI234" s="41">
        <v>0</v>
      </c>
      <c r="AJ234" s="41">
        <v>0</v>
      </c>
      <c r="AK234" s="41">
        <v>0.21255562800000002</v>
      </c>
      <c r="AL234" s="41">
        <v>106.55125954299999</v>
      </c>
      <c r="AM234" s="41">
        <v>0</v>
      </c>
      <c r="AN234" s="41">
        <v>3.7217198369999998</v>
      </c>
      <c r="AO234" s="41">
        <v>15.64679939</v>
      </c>
      <c r="AP234" s="66">
        <f t="shared" si="22"/>
        <v>262.92760573999999</v>
      </c>
      <c r="AQ234" s="26">
        <v>89.836661699999993</v>
      </c>
      <c r="AR234" s="26">
        <v>0</v>
      </c>
      <c r="AS234" s="26">
        <v>0</v>
      </c>
      <c r="AT234" s="26">
        <v>0</v>
      </c>
      <c r="AU234" s="26">
        <v>56.370731599999999</v>
      </c>
      <c r="AV234" s="26">
        <v>66.172199800000001</v>
      </c>
      <c r="AW234" s="26">
        <v>0</v>
      </c>
      <c r="AX234" s="26">
        <v>53.4349019</v>
      </c>
      <c r="AY234" s="26">
        <v>55.813856999999999</v>
      </c>
      <c r="AZ234" s="12">
        <f t="shared" si="23"/>
        <v>20424.121623438597</v>
      </c>
    </row>
    <row r="235" spans="7:52" x14ac:dyDescent="0.3">
      <c r="G235" s="6"/>
      <c r="H235" s="6"/>
      <c r="I235" s="7"/>
      <c r="J235" s="11"/>
      <c r="P235" s="72"/>
      <c r="Q235" s="64"/>
      <c r="T235" s="9"/>
      <c r="U235" s="12"/>
      <c r="V235" s="12"/>
      <c r="W235" s="12"/>
      <c r="AC235" s="28"/>
      <c r="AE235" s="28"/>
      <c r="AG235" s="41">
        <v>158.26593311099998</v>
      </c>
      <c r="AH235" s="41">
        <v>0</v>
      </c>
      <c r="AI235" s="41">
        <v>0</v>
      </c>
      <c r="AJ235" s="41">
        <v>0</v>
      </c>
      <c r="AK235" s="41">
        <v>0.30262627599999997</v>
      </c>
      <c r="AL235" s="41">
        <v>108.40863686499999</v>
      </c>
      <c r="AM235" s="41">
        <v>0</v>
      </c>
      <c r="AN235" s="41">
        <v>3.0879205119999997</v>
      </c>
      <c r="AO235" s="41">
        <v>13.58271042</v>
      </c>
      <c r="AP235" s="66">
        <f t="shared" si="22"/>
        <v>283.64782718399999</v>
      </c>
      <c r="AQ235" s="26">
        <v>85.741941819999994</v>
      </c>
      <c r="AR235" s="26">
        <v>0</v>
      </c>
      <c r="AS235" s="26">
        <v>0</v>
      </c>
      <c r="AT235" s="26">
        <v>0</v>
      </c>
      <c r="AU235" s="26">
        <v>55.3952223</v>
      </c>
      <c r="AV235" s="26">
        <v>67.374461499999995</v>
      </c>
      <c r="AW235" s="26">
        <v>0</v>
      </c>
      <c r="AX235" s="26">
        <v>54.475755200000002</v>
      </c>
      <c r="AY235" s="26">
        <v>55.4226399</v>
      </c>
      <c r="AZ235" s="12">
        <f t="shared" si="23"/>
        <v>21811.772479815045</v>
      </c>
    </row>
    <row r="236" spans="7:52" x14ac:dyDescent="0.3">
      <c r="G236" s="6"/>
      <c r="H236" s="6"/>
      <c r="I236" s="7"/>
      <c r="J236" s="11"/>
      <c r="P236" s="72"/>
      <c r="Q236" s="64"/>
      <c r="T236" s="9"/>
      <c r="U236" s="12"/>
      <c r="V236" s="12"/>
      <c r="W236" s="12"/>
      <c r="AC236" s="28"/>
      <c r="AE236" s="28"/>
      <c r="AG236" s="41">
        <v>184.541995802</v>
      </c>
      <c r="AH236" s="41">
        <v>0</v>
      </c>
      <c r="AI236" s="41">
        <v>0</v>
      </c>
      <c r="AJ236" s="41">
        <v>0</v>
      </c>
      <c r="AK236" s="41">
        <v>0</v>
      </c>
      <c r="AL236" s="41">
        <v>44.979904103000003</v>
      </c>
      <c r="AM236" s="41">
        <v>0</v>
      </c>
      <c r="AN236" s="41">
        <v>0</v>
      </c>
      <c r="AO236" s="41">
        <v>0</v>
      </c>
      <c r="AP236" s="66">
        <f t="shared" si="22"/>
        <v>229.521899905</v>
      </c>
      <c r="AQ236" s="26">
        <v>86.482041879999997</v>
      </c>
      <c r="AR236" s="26">
        <v>0</v>
      </c>
      <c r="AS236" s="26">
        <v>0</v>
      </c>
      <c r="AT236" s="26">
        <v>0</v>
      </c>
      <c r="AU236" s="26">
        <v>0</v>
      </c>
      <c r="AV236" s="26">
        <v>68.078706100000005</v>
      </c>
      <c r="AW236" s="26">
        <v>0</v>
      </c>
      <c r="AX236" s="26">
        <v>0</v>
      </c>
      <c r="AY236" s="26">
        <v>0</v>
      </c>
      <c r="AZ236" s="12">
        <f t="shared" si="23"/>
        <v>19021.742281401668</v>
      </c>
    </row>
    <row r="237" spans="7:52" x14ac:dyDescent="0.3">
      <c r="G237" s="6"/>
      <c r="H237" s="6"/>
      <c r="I237" s="7"/>
      <c r="J237" s="11"/>
      <c r="P237" s="72"/>
      <c r="Q237" s="64"/>
      <c r="T237" s="9"/>
      <c r="U237" s="12"/>
      <c r="V237" s="12"/>
      <c r="W237" s="12"/>
      <c r="AC237" s="28"/>
      <c r="AE237" s="28"/>
      <c r="AG237" s="41">
        <v>88.961875980000002</v>
      </c>
      <c r="AH237" s="41">
        <v>0</v>
      </c>
      <c r="AI237" s="41">
        <v>0</v>
      </c>
      <c r="AJ237" s="41">
        <v>0</v>
      </c>
      <c r="AK237" s="41">
        <v>0</v>
      </c>
      <c r="AL237" s="41">
        <v>47.171235949000007</v>
      </c>
      <c r="AM237" s="41">
        <v>0</v>
      </c>
      <c r="AN237" s="41">
        <v>0</v>
      </c>
      <c r="AO237" s="41">
        <v>0</v>
      </c>
      <c r="AP237" s="66">
        <f t="shared" si="22"/>
        <v>136.13311192899999</v>
      </c>
      <c r="AQ237" s="26">
        <v>118.31145099</v>
      </c>
      <c r="AR237" s="26">
        <v>0</v>
      </c>
      <c r="AS237" s="26">
        <v>0</v>
      </c>
      <c r="AT237" s="26">
        <v>0</v>
      </c>
      <c r="AU237" s="26">
        <v>0</v>
      </c>
      <c r="AV237" s="26">
        <v>65.330003500000004</v>
      </c>
      <c r="AW237" s="26">
        <v>0</v>
      </c>
      <c r="AX237" s="26">
        <v>0</v>
      </c>
      <c r="AY237" s="26">
        <v>0</v>
      </c>
      <c r="AZ237" s="12">
        <f t="shared" si="23"/>
        <v>13606.905639633724</v>
      </c>
    </row>
    <row r="238" spans="7:52" x14ac:dyDescent="0.3">
      <c r="G238" s="6"/>
      <c r="H238" s="6"/>
      <c r="I238" s="7"/>
      <c r="J238" s="11"/>
      <c r="P238" s="72"/>
      <c r="Q238" s="64"/>
      <c r="T238" s="9"/>
      <c r="U238" s="12"/>
      <c r="V238" s="12"/>
      <c r="W238" s="12"/>
      <c r="AC238" s="28"/>
      <c r="AE238" s="28"/>
      <c r="AG238" s="41">
        <v>81.558807758000015</v>
      </c>
      <c r="AH238" s="41">
        <v>0</v>
      </c>
      <c r="AI238" s="41">
        <v>0</v>
      </c>
      <c r="AJ238" s="41">
        <v>0</v>
      </c>
      <c r="AK238" s="41">
        <v>0</v>
      </c>
      <c r="AL238" s="41">
        <v>61.786473479999998</v>
      </c>
      <c r="AM238" s="41">
        <v>0</v>
      </c>
      <c r="AN238" s="41">
        <v>0</v>
      </c>
      <c r="AO238" s="41">
        <v>0</v>
      </c>
      <c r="AP238" s="66">
        <f t="shared" si="22"/>
        <v>143.34528123800001</v>
      </c>
      <c r="AQ238" s="26">
        <v>129.14587091000001</v>
      </c>
      <c r="AR238" s="26">
        <v>0</v>
      </c>
      <c r="AS238" s="26">
        <v>0</v>
      </c>
      <c r="AT238" s="26">
        <v>0</v>
      </c>
      <c r="AU238" s="26">
        <v>0</v>
      </c>
      <c r="AV238" s="26">
        <v>58.755613199999999</v>
      </c>
      <c r="AW238" s="26">
        <v>0</v>
      </c>
      <c r="AX238" s="26">
        <v>0</v>
      </c>
      <c r="AY238" s="26">
        <v>0</v>
      </c>
      <c r="AZ238" s="12">
        <f t="shared" si="23"/>
        <v>14163.285395071114</v>
      </c>
    </row>
    <row r="239" spans="7:52" x14ac:dyDescent="0.3">
      <c r="G239" s="6"/>
      <c r="H239" s="6"/>
      <c r="I239" s="7"/>
      <c r="J239" s="11"/>
      <c r="P239" s="72"/>
      <c r="Q239" s="64"/>
      <c r="T239" s="9"/>
      <c r="U239" s="12"/>
      <c r="V239" s="12"/>
      <c r="W239" s="12"/>
      <c r="AC239" s="28"/>
      <c r="AE239" s="28"/>
      <c r="AG239" s="41">
        <v>221.42066149999999</v>
      </c>
      <c r="AH239" s="41">
        <v>0</v>
      </c>
      <c r="AI239" s="41">
        <v>0</v>
      </c>
      <c r="AJ239" s="41">
        <v>0</v>
      </c>
      <c r="AK239" s="41">
        <v>0</v>
      </c>
      <c r="AL239" s="41">
        <v>162.89633392299999</v>
      </c>
      <c r="AM239" s="41">
        <v>0</v>
      </c>
      <c r="AN239" s="41">
        <v>0</v>
      </c>
      <c r="AO239" s="41">
        <v>0</v>
      </c>
      <c r="AP239" s="66">
        <f t="shared" si="22"/>
        <v>384.31699542299998</v>
      </c>
      <c r="AQ239" s="26">
        <v>79.563298840000002</v>
      </c>
      <c r="AR239" s="26">
        <v>0</v>
      </c>
      <c r="AS239" s="26">
        <v>0</v>
      </c>
      <c r="AT239" s="26">
        <v>0</v>
      </c>
      <c r="AU239" s="26">
        <v>0</v>
      </c>
      <c r="AV239" s="26">
        <v>47.816300599999998</v>
      </c>
      <c r="AW239" s="26">
        <v>0</v>
      </c>
      <c r="AX239" s="26">
        <v>0</v>
      </c>
      <c r="AY239" s="26">
        <v>0</v>
      </c>
      <c r="AZ239" s="12">
        <f t="shared" si="23"/>
        <v>25406.058329775129</v>
      </c>
    </row>
    <row r="240" spans="7:52" x14ac:dyDescent="0.3">
      <c r="G240" s="6"/>
      <c r="H240" s="6"/>
      <c r="I240" s="7"/>
      <c r="J240" s="11"/>
      <c r="P240" s="72"/>
      <c r="Q240" s="64"/>
      <c r="T240" s="9"/>
      <c r="U240" s="12"/>
      <c r="V240" s="12"/>
      <c r="W240" s="12"/>
      <c r="AC240" s="28"/>
      <c r="AE240" s="28"/>
      <c r="AG240" s="41">
        <v>214.04451417199999</v>
      </c>
      <c r="AH240" s="41">
        <v>0</v>
      </c>
      <c r="AI240" s="41">
        <v>0</v>
      </c>
      <c r="AJ240" s="41">
        <v>0</v>
      </c>
      <c r="AK240" s="41">
        <v>0</v>
      </c>
      <c r="AL240" s="41">
        <v>184.96113527800003</v>
      </c>
      <c r="AM240" s="41">
        <v>0</v>
      </c>
      <c r="AN240" s="41">
        <v>0</v>
      </c>
      <c r="AO240" s="41">
        <v>0</v>
      </c>
      <c r="AP240" s="66">
        <f t="shared" si="22"/>
        <v>399.00564945000002</v>
      </c>
      <c r="AQ240" s="26">
        <v>88.984167020000001</v>
      </c>
      <c r="AR240" s="26">
        <v>0</v>
      </c>
      <c r="AS240" s="26">
        <v>0</v>
      </c>
      <c r="AT240" s="26">
        <v>0</v>
      </c>
      <c r="AU240" s="26">
        <v>0</v>
      </c>
      <c r="AV240" s="26">
        <v>44.168456900000002</v>
      </c>
      <c r="AW240" s="26">
        <v>0</v>
      </c>
      <c r="AX240" s="26">
        <v>0</v>
      </c>
      <c r="AY240" s="26">
        <v>0</v>
      </c>
      <c r="AZ240" s="12">
        <f t="shared" si="23"/>
        <v>27216.020730497417</v>
      </c>
    </row>
    <row r="241" spans="7:52" x14ac:dyDescent="0.3">
      <c r="G241" s="6"/>
      <c r="H241" s="6"/>
      <c r="I241" s="7"/>
      <c r="J241" s="11"/>
      <c r="P241" s="72"/>
      <c r="Q241" s="64"/>
      <c r="T241" s="9"/>
      <c r="U241" s="12"/>
      <c r="V241" s="12"/>
      <c r="W241" s="12"/>
      <c r="AC241" s="28"/>
      <c r="AE241" s="28"/>
      <c r="AG241" s="41">
        <v>308.75851723800002</v>
      </c>
      <c r="AH241" s="41">
        <v>0</v>
      </c>
      <c r="AI241" s="41">
        <v>0</v>
      </c>
      <c r="AJ241" s="41">
        <v>0</v>
      </c>
      <c r="AK241" s="41">
        <v>0</v>
      </c>
      <c r="AL241" s="41">
        <v>132.63155634200001</v>
      </c>
      <c r="AM241" s="41">
        <v>0</v>
      </c>
      <c r="AN241" s="41">
        <v>0</v>
      </c>
      <c r="AO241" s="41">
        <v>0</v>
      </c>
      <c r="AP241" s="66">
        <f t="shared" si="22"/>
        <v>441.39007358000003</v>
      </c>
      <c r="AQ241" s="26">
        <v>72.871805859999995</v>
      </c>
      <c r="AR241" s="26">
        <v>0</v>
      </c>
      <c r="AS241" s="26">
        <v>0</v>
      </c>
      <c r="AT241" s="26">
        <v>0</v>
      </c>
      <c r="AU241" s="26">
        <v>0</v>
      </c>
      <c r="AV241" s="26">
        <v>50.744689600000001</v>
      </c>
      <c r="AW241" s="26">
        <v>0</v>
      </c>
      <c r="AX241" s="26">
        <v>0</v>
      </c>
      <c r="AY241" s="26">
        <v>0</v>
      </c>
      <c r="AZ241" s="12">
        <f t="shared" si="23"/>
        <v>29230.137883528703</v>
      </c>
    </row>
    <row r="242" spans="7:52" x14ac:dyDescent="0.3">
      <c r="G242" s="6"/>
      <c r="H242" s="6"/>
      <c r="I242" s="7"/>
      <c r="J242" s="11"/>
      <c r="P242" s="72"/>
      <c r="Q242" s="64"/>
      <c r="T242" s="9"/>
      <c r="U242" s="12"/>
      <c r="V242" s="12"/>
      <c r="W242" s="12"/>
      <c r="AC242" s="28"/>
      <c r="AE242" s="28"/>
      <c r="AG242" s="41">
        <v>224.87213781000003</v>
      </c>
      <c r="AH242" s="41">
        <v>0</v>
      </c>
      <c r="AI242" s="41">
        <v>0</v>
      </c>
      <c r="AJ242" s="41">
        <v>0</v>
      </c>
      <c r="AK242" s="41">
        <v>0</v>
      </c>
      <c r="AL242" s="41">
        <v>165.09076777499999</v>
      </c>
      <c r="AM242" s="41">
        <v>0</v>
      </c>
      <c r="AN242" s="41">
        <v>0</v>
      </c>
      <c r="AO242" s="41">
        <v>0</v>
      </c>
      <c r="AP242" s="66">
        <f t="shared" si="22"/>
        <v>389.96290558500004</v>
      </c>
      <c r="AQ242" s="26">
        <v>75.396389400000004</v>
      </c>
      <c r="AR242" s="26">
        <v>0</v>
      </c>
      <c r="AS242" s="26">
        <v>0</v>
      </c>
      <c r="AT242" s="26">
        <v>0</v>
      </c>
      <c r="AU242" s="26">
        <v>0</v>
      </c>
      <c r="AV242" s="26">
        <v>50.736359399999998</v>
      </c>
      <c r="AW242" s="26">
        <v>0</v>
      </c>
      <c r="AX242" s="26">
        <v>0</v>
      </c>
      <c r="AY242" s="26">
        <v>0</v>
      </c>
      <c r="AZ242" s="12">
        <f t="shared" si="23"/>
        <v>25330.651794987563</v>
      </c>
    </row>
    <row r="243" spans="7:52" x14ac:dyDescent="0.3">
      <c r="G243" s="6"/>
      <c r="H243" s="6"/>
      <c r="I243" s="7"/>
      <c r="J243" s="11"/>
      <c r="P243" s="72"/>
      <c r="Q243" s="64"/>
      <c r="T243" s="9"/>
      <c r="U243" s="12"/>
      <c r="V243" s="12"/>
      <c r="W243" s="12"/>
      <c r="AC243" s="28"/>
      <c r="AE243" s="28"/>
      <c r="AG243" s="41">
        <v>186.745534354</v>
      </c>
      <c r="AH243" s="41">
        <v>0</v>
      </c>
      <c r="AI243" s="41">
        <v>0</v>
      </c>
      <c r="AJ243" s="41">
        <v>0</v>
      </c>
      <c r="AK243" s="41">
        <v>0</v>
      </c>
      <c r="AL243" s="41">
        <v>108.261456604</v>
      </c>
      <c r="AM243" s="41">
        <v>0</v>
      </c>
      <c r="AN243" s="41">
        <v>0</v>
      </c>
      <c r="AO243" s="41">
        <v>0</v>
      </c>
      <c r="AP243" s="66">
        <f t="shared" si="22"/>
        <v>295.00699095800002</v>
      </c>
      <c r="AQ243" s="26">
        <v>81.218323299999994</v>
      </c>
      <c r="AR243" s="26">
        <v>0</v>
      </c>
      <c r="AS243" s="26">
        <v>0</v>
      </c>
      <c r="AT243" s="26">
        <v>0</v>
      </c>
      <c r="AU243" s="26">
        <v>0</v>
      </c>
      <c r="AV243" s="26">
        <v>58.902376500000003</v>
      </c>
      <c r="AW243" s="26">
        <v>0</v>
      </c>
      <c r="AX243" s="26">
        <v>0</v>
      </c>
      <c r="AY243" s="26">
        <v>0</v>
      </c>
      <c r="AZ243" s="12">
        <f t="shared" si="23"/>
        <v>21544.016261321645</v>
      </c>
    </row>
    <row r="244" spans="7:52" x14ac:dyDescent="0.3">
      <c r="G244" s="6"/>
      <c r="H244" s="6"/>
      <c r="I244" s="7"/>
      <c r="J244" s="11"/>
      <c r="P244" s="72"/>
      <c r="Q244" s="64"/>
      <c r="T244" s="9"/>
      <c r="U244" s="12"/>
      <c r="V244" s="12"/>
      <c r="W244" s="12"/>
      <c r="AC244" s="28"/>
      <c r="AE244" s="28"/>
      <c r="AG244" s="41">
        <v>146.74953687199999</v>
      </c>
      <c r="AH244" s="41">
        <v>0</v>
      </c>
      <c r="AI244" s="41">
        <v>0</v>
      </c>
      <c r="AJ244" s="41">
        <v>0</v>
      </c>
      <c r="AK244" s="41">
        <v>0</v>
      </c>
      <c r="AL244" s="41">
        <v>63.244540124000004</v>
      </c>
      <c r="AM244" s="41">
        <v>0</v>
      </c>
      <c r="AN244" s="41">
        <v>0</v>
      </c>
      <c r="AO244" s="41">
        <v>0</v>
      </c>
      <c r="AP244" s="66">
        <f t="shared" si="22"/>
        <v>209.99407699599999</v>
      </c>
      <c r="AQ244" s="26">
        <v>72.717280549999998</v>
      </c>
      <c r="AR244" s="26">
        <v>0</v>
      </c>
      <c r="AS244" s="26">
        <v>0</v>
      </c>
      <c r="AT244" s="26">
        <v>0</v>
      </c>
      <c r="AU244" s="26">
        <v>0</v>
      </c>
      <c r="AV244" s="26">
        <v>56.611599099999999</v>
      </c>
      <c r="AW244" s="26">
        <v>0</v>
      </c>
      <c r="AX244" s="26">
        <v>0</v>
      </c>
      <c r="AY244" s="26">
        <v>0</v>
      </c>
      <c r="AZ244" s="12">
        <f t="shared" si="23"/>
        <v>14251.601794067545</v>
      </c>
    </row>
    <row r="245" spans="7:52" x14ac:dyDescent="0.3">
      <c r="G245" s="6"/>
      <c r="H245" s="6"/>
      <c r="I245" s="7"/>
      <c r="J245" s="11"/>
      <c r="P245" s="72"/>
      <c r="Q245" s="64"/>
      <c r="T245" s="9"/>
      <c r="U245" s="12"/>
      <c r="V245" s="12"/>
      <c r="W245" s="12"/>
      <c r="AC245" s="28"/>
      <c r="AE245" s="28"/>
      <c r="AG245" s="41">
        <v>194.06988917000004</v>
      </c>
      <c r="AH245" s="41">
        <v>0</v>
      </c>
      <c r="AI245" s="41">
        <v>0</v>
      </c>
      <c r="AJ245" s="41">
        <v>0</v>
      </c>
      <c r="AK245" s="41">
        <v>0</v>
      </c>
      <c r="AL245" s="41">
        <v>33.466709749999993</v>
      </c>
      <c r="AM245" s="41">
        <v>0</v>
      </c>
      <c r="AN245" s="41">
        <v>0</v>
      </c>
      <c r="AO245" s="41">
        <v>0</v>
      </c>
      <c r="AP245" s="66">
        <f t="shared" si="22"/>
        <v>227.53659892000002</v>
      </c>
      <c r="AQ245" s="26">
        <v>74.233228830000002</v>
      </c>
      <c r="AR245" s="26">
        <v>0</v>
      </c>
      <c r="AS245" s="26">
        <v>0</v>
      </c>
      <c r="AT245" s="26">
        <v>0</v>
      </c>
      <c r="AU245" s="26">
        <v>0</v>
      </c>
      <c r="AV245" s="26">
        <v>60.5903633</v>
      </c>
      <c r="AW245" s="26">
        <v>0</v>
      </c>
      <c r="AX245" s="26">
        <v>0</v>
      </c>
      <c r="AY245" s="26">
        <v>0</v>
      </c>
      <c r="AZ245" s="12">
        <f t="shared" si="23"/>
        <v>16434.194593977503</v>
      </c>
    </row>
    <row r="246" spans="7:52" x14ac:dyDescent="0.3">
      <c r="G246" s="6"/>
      <c r="H246" s="6"/>
      <c r="I246" s="7"/>
      <c r="J246" s="11"/>
      <c r="P246" s="72"/>
      <c r="Q246" s="64"/>
      <c r="T246" s="9"/>
      <c r="U246" s="12"/>
      <c r="V246" s="12"/>
      <c r="W246" s="12"/>
      <c r="AC246" s="28"/>
      <c r="AE246" s="28"/>
      <c r="AG246" s="41">
        <v>135.75770196900001</v>
      </c>
      <c r="AH246" s="41">
        <v>0</v>
      </c>
      <c r="AI246" s="41">
        <v>0</v>
      </c>
      <c r="AJ246" s="41">
        <v>0</v>
      </c>
      <c r="AK246" s="41">
        <v>0</v>
      </c>
      <c r="AL246" s="41">
        <v>62.576193543999999</v>
      </c>
      <c r="AM246" s="41">
        <v>0</v>
      </c>
      <c r="AN246" s="41">
        <v>0</v>
      </c>
      <c r="AO246" s="41">
        <v>0</v>
      </c>
      <c r="AP246" s="66">
        <f t="shared" si="22"/>
        <v>198.33389551300002</v>
      </c>
      <c r="AQ246" s="26">
        <v>81.143167529999999</v>
      </c>
      <c r="AR246" s="26">
        <v>0</v>
      </c>
      <c r="AS246" s="26">
        <v>0</v>
      </c>
      <c r="AT246" s="26">
        <v>0</v>
      </c>
      <c r="AU246" s="26">
        <v>0</v>
      </c>
      <c r="AV246" s="26">
        <v>60.531722700000003</v>
      </c>
      <c r="AW246" s="26">
        <v>0</v>
      </c>
      <c r="AX246" s="26">
        <v>0</v>
      </c>
      <c r="AY246" s="26">
        <v>0</v>
      </c>
      <c r="AZ246" s="12">
        <f t="shared" si="23"/>
        <v>14803.654749585317</v>
      </c>
    </row>
    <row r="247" spans="7:52" x14ac:dyDescent="0.3">
      <c r="G247" s="6"/>
      <c r="H247" s="6"/>
      <c r="I247" s="7"/>
      <c r="J247" s="11"/>
      <c r="P247" s="72"/>
      <c r="Q247" s="64"/>
      <c r="T247" s="9"/>
      <c r="U247" s="12"/>
      <c r="V247" s="12"/>
      <c r="W247" s="12"/>
      <c r="AC247" s="28"/>
      <c r="AE247" s="28"/>
      <c r="AG247" s="41">
        <v>80.826385185000007</v>
      </c>
      <c r="AH247" s="41">
        <v>0</v>
      </c>
      <c r="AI247" s="41">
        <v>0</v>
      </c>
      <c r="AJ247" s="41">
        <v>0</v>
      </c>
      <c r="AK247" s="41">
        <v>0</v>
      </c>
      <c r="AL247" s="41">
        <v>95.453304199000002</v>
      </c>
      <c r="AM247" s="41">
        <v>0</v>
      </c>
      <c r="AN247" s="41">
        <v>0</v>
      </c>
      <c r="AO247" s="41">
        <v>0</v>
      </c>
      <c r="AP247" s="66">
        <f t="shared" si="22"/>
        <v>176.27968938399999</v>
      </c>
      <c r="AQ247" s="26">
        <v>104.91208319</v>
      </c>
      <c r="AR247" s="26">
        <v>0</v>
      </c>
      <c r="AS247" s="26">
        <v>0</v>
      </c>
      <c r="AT247" s="26">
        <v>0</v>
      </c>
      <c r="AU247" s="26">
        <v>0</v>
      </c>
      <c r="AV247" s="26">
        <v>67.230053100000006</v>
      </c>
      <c r="AW247" s="26">
        <v>0</v>
      </c>
      <c r="AX247" s="26">
        <v>0</v>
      </c>
      <c r="AY247" s="26">
        <v>0</v>
      </c>
      <c r="AZ247" s="12">
        <f t="shared" si="23"/>
        <v>14896.995156344929</v>
      </c>
    </row>
    <row r="248" spans="7:52" x14ac:dyDescent="0.3">
      <c r="I248" s="7"/>
      <c r="J248" s="11"/>
      <c r="P248" s="72"/>
      <c r="Q248" s="64"/>
    </row>
    <row r="249" spans="7:52" x14ac:dyDescent="0.3">
      <c r="I249" s="7"/>
      <c r="J249" s="11"/>
      <c r="P249" s="72"/>
      <c r="Q249" s="64"/>
    </row>
    <row r="250" spans="7:52" x14ac:dyDescent="0.3">
      <c r="I250" s="7"/>
      <c r="J250" s="11"/>
      <c r="P250" s="72"/>
      <c r="Q250" s="64"/>
    </row>
    <row r="251" spans="7:52" x14ac:dyDescent="0.3">
      <c r="I251" s="7"/>
      <c r="J251" s="11"/>
      <c r="P251" s="72"/>
      <c r="Q251" s="64"/>
    </row>
    <row r="252" spans="7:52" x14ac:dyDescent="0.3">
      <c r="I252" s="7"/>
      <c r="J252" s="11"/>
      <c r="P252" s="72"/>
      <c r="Q252" s="64"/>
    </row>
    <row r="253" spans="7:52" x14ac:dyDescent="0.3">
      <c r="I253" s="7"/>
      <c r="J253" s="11"/>
      <c r="P253" s="72"/>
      <c r="Q253" s="64"/>
    </row>
    <row r="254" spans="7:52" x14ac:dyDescent="0.3">
      <c r="I254" s="7"/>
      <c r="J254" s="11"/>
      <c r="P254" s="72"/>
      <c r="Q254" s="64"/>
    </row>
    <row r="255" spans="7:52" x14ac:dyDescent="0.3">
      <c r="I255" s="7"/>
      <c r="J255" s="11"/>
      <c r="P255" s="72"/>
      <c r="Q255" s="64"/>
    </row>
    <row r="256" spans="7:52" x14ac:dyDescent="0.3">
      <c r="I256" s="7"/>
      <c r="J256" s="11"/>
      <c r="P256" s="72"/>
      <c r="Q256" s="64"/>
    </row>
    <row r="257" spans="9:17" x14ac:dyDescent="0.3">
      <c r="I257" s="7"/>
      <c r="J257" s="11"/>
      <c r="P257" s="72"/>
      <c r="Q257" s="64"/>
    </row>
    <row r="258" spans="9:17" x14ac:dyDescent="0.3">
      <c r="I258" s="7"/>
      <c r="J258" s="11"/>
      <c r="P258" s="72"/>
      <c r="Q258" s="64"/>
    </row>
  </sheetData>
  <mergeCells count="15">
    <mergeCell ref="AR1:AY1"/>
    <mergeCell ref="AP1:AP2"/>
    <mergeCell ref="AQ1:AQ2"/>
    <mergeCell ref="AH1:AO1"/>
    <mergeCell ref="AG1:AG2"/>
    <mergeCell ref="Y1:Z1"/>
    <mergeCell ref="Y3:AA3"/>
    <mergeCell ref="I1:O1"/>
    <mergeCell ref="AC3:AD3"/>
    <mergeCell ref="AC1:AE1"/>
    <mergeCell ref="C1:F1"/>
    <mergeCell ref="G1:H1"/>
    <mergeCell ref="P1:S1"/>
    <mergeCell ref="U1:V1"/>
    <mergeCell ref="U3:V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lgh0630@student.jbnu.ac.kr</cp:lastModifiedBy>
  <dcterms:created xsi:type="dcterms:W3CDTF">2022-06-10T05:05:47Z</dcterms:created>
  <dcterms:modified xsi:type="dcterms:W3CDTF">2022-06-12T07:19:03Z</dcterms:modified>
</cp:coreProperties>
</file>